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20115" windowHeight="8010" activeTab="5"/>
  </bookViews>
  <sheets>
    <sheet name="Results Senior" sheetId="4" r:id="rId1"/>
    <sheet name="Cum Men" sheetId="5" r:id="rId2"/>
    <sheet name="cum Women" sheetId="6" r:id="rId3"/>
    <sheet name="Team Results" sheetId="7" r:id="rId4"/>
    <sheet name="Results Junior" sheetId="8" r:id="rId5"/>
    <sheet name="Cum Junior" sheetId="9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Junior'!$A$7:$J$31</definedName>
    <definedName name="CumJuniorU11G">'Cum Junior'!$A$33:$J$49</definedName>
    <definedName name="CumJuniorU13B">'Cum Junior'!$A$51:$J$58</definedName>
    <definedName name="CumJuniorU13G">'Cum Junior'!$A$60:$J$69</definedName>
    <definedName name="CumJuniorU15B">'Cum Junior'!$A$71:$J$79</definedName>
    <definedName name="CumJuniorU15G">'Cum Junior'!$A$81:$J$87</definedName>
    <definedName name="CumJuniorU17B">'Cum Junior'!$A$89:$J$92</definedName>
    <definedName name="CumJuniorU17G">'Cum Junior'!$A$94:$J$98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Men'!$A$41:$K$68</definedName>
    <definedName name="Men_40">'Cum Men'!$A$70:$K$112</definedName>
    <definedName name="Men_45">'Cum Men'!$A$114:$K$149</definedName>
    <definedName name="Men_50">'Cum Men'!$A$151:$K$199</definedName>
    <definedName name="Men_55">'Cum Men'!$A$201:$K$254</definedName>
    <definedName name="Men_60">'Cum Men'!$A$256:$K$289</definedName>
    <definedName name="Men_65">'Cum Men'!$A$291:$K$316</definedName>
    <definedName name="Men_70">'Cum Men'!$A$318:$K$332</definedName>
    <definedName name="_xlnm.Print_Area" localSheetId="5">'Cum Junior'!$A$7:$J$94</definedName>
    <definedName name="_xlnm.Print_Area" localSheetId="1">'Cum Men'!$A$7:$L$332</definedName>
    <definedName name="_xlnm.Print_Area" localSheetId="2">'cum Women'!$A$7:$L$243</definedName>
    <definedName name="_xlnm.Print_Area" localSheetId="4">'Results Junior'!$A$13:$G$82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Men'!$A$7:$K$39</definedName>
    <definedName name="SeniorWomen">'cum Women'!$A$7:$K$40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Women'!$A$42:$K$54</definedName>
    <definedName name="Women40">'cum Women'!$A$56:$K$85</definedName>
    <definedName name="Women45">'cum Women'!$A$87:$K$123</definedName>
    <definedName name="Women50">'cum Women'!$A$125:$K$159</definedName>
    <definedName name="Women55">'cum Women'!$A$161:$K$191</definedName>
    <definedName name="Women60">'cum Women'!$A$193:$K$214</definedName>
    <definedName name="Women65">'cum Women'!$A$216:$K$232</definedName>
    <definedName name="Women70">'cum Women'!$A$234:$K$243</definedName>
  </definedNames>
  <calcPr calcId="125725"/>
</workbook>
</file>

<file path=xl/calcChain.xml><?xml version="1.0" encoding="utf-8"?>
<calcChain xmlns="http://schemas.openxmlformats.org/spreadsheetml/2006/main">
  <c r="R97" i="9"/>
  <c r="Q97"/>
  <c r="N97"/>
  <c r="O97" s="1"/>
  <c r="J97"/>
  <c r="M97" s="1"/>
  <c r="U97" s="1"/>
  <c r="R96"/>
  <c r="Q96"/>
  <c r="O96"/>
  <c r="N96"/>
  <c r="J96"/>
  <c r="S96" s="1"/>
  <c r="R95"/>
  <c r="Q95"/>
  <c r="N95"/>
  <c r="O95" s="1"/>
  <c r="J95"/>
  <c r="M95" s="1"/>
  <c r="U95" s="1"/>
  <c r="P94"/>
  <c r="S91"/>
  <c r="T91" s="1"/>
  <c r="R91"/>
  <c r="Q91"/>
  <c r="N91"/>
  <c r="O91" s="1"/>
  <c r="J91"/>
  <c r="M91" s="1"/>
  <c r="U91" s="1"/>
  <c r="R90"/>
  <c r="O90"/>
  <c r="N90"/>
  <c r="J90"/>
  <c r="S90" s="1"/>
  <c r="T90" s="1"/>
  <c r="P89"/>
  <c r="Q90" s="1"/>
  <c r="S86"/>
  <c r="R86"/>
  <c r="T86" s="1"/>
  <c r="Q86"/>
  <c r="N86"/>
  <c r="O86" s="1"/>
  <c r="M86"/>
  <c r="U86" s="1"/>
  <c r="J86"/>
  <c r="S85"/>
  <c r="T85" s="1"/>
  <c r="R85"/>
  <c r="Q85"/>
  <c r="N85"/>
  <c r="O85" s="1"/>
  <c r="J85"/>
  <c r="M85" s="1"/>
  <c r="U85" s="1"/>
  <c r="R84"/>
  <c r="Q84"/>
  <c r="O84"/>
  <c r="N84"/>
  <c r="J84"/>
  <c r="S84" s="1"/>
  <c r="T84" s="1"/>
  <c r="R83"/>
  <c r="Q83"/>
  <c r="N83"/>
  <c r="O83" s="1"/>
  <c r="J83"/>
  <c r="M83" s="1"/>
  <c r="U83" s="1"/>
  <c r="S82"/>
  <c r="R82"/>
  <c r="T82" s="1"/>
  <c r="N82"/>
  <c r="O82" s="1"/>
  <c r="M82"/>
  <c r="U82" s="1"/>
  <c r="J82"/>
  <c r="P81"/>
  <c r="Q82" s="1"/>
  <c r="R78"/>
  <c r="Q78"/>
  <c r="O78"/>
  <c r="N78"/>
  <c r="J78"/>
  <c r="S78" s="1"/>
  <c r="T78" s="1"/>
  <c r="R77"/>
  <c r="Q77"/>
  <c r="N77"/>
  <c r="O77" s="1"/>
  <c r="J77"/>
  <c r="M77" s="1"/>
  <c r="U77" s="1"/>
  <c r="S76"/>
  <c r="R76"/>
  <c r="T76" s="1"/>
  <c r="Q76"/>
  <c r="N76"/>
  <c r="O76" s="1"/>
  <c r="M76"/>
  <c r="U76" s="1"/>
  <c r="J76"/>
  <c r="S75"/>
  <c r="T75" s="1"/>
  <c r="R75"/>
  <c r="Q75"/>
  <c r="N75"/>
  <c r="O75" s="1"/>
  <c r="J75"/>
  <c r="M75" s="1"/>
  <c r="U75" s="1"/>
  <c r="R74"/>
  <c r="Q74"/>
  <c r="O74"/>
  <c r="N74"/>
  <c r="J74"/>
  <c r="S74" s="1"/>
  <c r="T74" s="1"/>
  <c r="R73"/>
  <c r="Q73"/>
  <c r="N73"/>
  <c r="O73" s="1"/>
  <c r="J73"/>
  <c r="M73" s="1"/>
  <c r="U73" s="1"/>
  <c r="S72"/>
  <c r="R72"/>
  <c r="T72" s="1"/>
  <c r="N72"/>
  <c r="O72" s="1"/>
  <c r="M72"/>
  <c r="U72" s="1"/>
  <c r="J72"/>
  <c r="P71"/>
  <c r="Q72" s="1"/>
  <c r="R68"/>
  <c r="Q68"/>
  <c r="O68"/>
  <c r="N68"/>
  <c r="J68"/>
  <c r="S68" s="1"/>
  <c r="T68" s="1"/>
  <c r="R67"/>
  <c r="Q67"/>
  <c r="N67"/>
  <c r="O67" s="1"/>
  <c r="J67"/>
  <c r="M67" s="1"/>
  <c r="U67" s="1"/>
  <c r="S66"/>
  <c r="R66"/>
  <c r="T66" s="1"/>
  <c r="Q66"/>
  <c r="N66"/>
  <c r="O66" s="1"/>
  <c r="M66"/>
  <c r="U66" s="1"/>
  <c r="J66"/>
  <c r="S65"/>
  <c r="T65" s="1"/>
  <c r="R65"/>
  <c r="Q65"/>
  <c r="N65"/>
  <c r="O65" s="1"/>
  <c r="J65"/>
  <c r="M65" s="1"/>
  <c r="U65" s="1"/>
  <c r="R64"/>
  <c r="Q64"/>
  <c r="O64"/>
  <c r="N64"/>
  <c r="J64"/>
  <c r="S64" s="1"/>
  <c r="T64" s="1"/>
  <c r="R63"/>
  <c r="Q63"/>
  <c r="N63"/>
  <c r="O63" s="1"/>
  <c r="J63"/>
  <c r="M63" s="1"/>
  <c r="U63" s="1"/>
  <c r="S62"/>
  <c r="R62"/>
  <c r="T62" s="1"/>
  <c r="Q62"/>
  <c r="N62"/>
  <c r="O62" s="1"/>
  <c r="M62"/>
  <c r="U62" s="1"/>
  <c r="J62"/>
  <c r="S61"/>
  <c r="T61" s="1"/>
  <c r="R61"/>
  <c r="N61"/>
  <c r="O61" s="1"/>
  <c r="M61"/>
  <c r="U61" s="1"/>
  <c r="J61"/>
  <c r="P60"/>
  <c r="Q61" s="1"/>
  <c r="R57"/>
  <c r="Q57"/>
  <c r="O57"/>
  <c r="N57"/>
  <c r="J57"/>
  <c r="M57" s="1"/>
  <c r="U57" s="1"/>
  <c r="S56"/>
  <c r="R56"/>
  <c r="T56" s="1"/>
  <c r="Q56"/>
  <c r="N56"/>
  <c r="O56" s="1"/>
  <c r="M56"/>
  <c r="U56" s="1"/>
  <c r="J56"/>
  <c r="S55"/>
  <c r="T55" s="1"/>
  <c r="R55"/>
  <c r="Q55"/>
  <c r="N55"/>
  <c r="O55" s="1"/>
  <c r="M55"/>
  <c r="U55" s="1"/>
  <c r="J55"/>
  <c r="R54"/>
  <c r="Q54"/>
  <c r="O54"/>
  <c r="N54"/>
  <c r="J54"/>
  <c r="S54" s="1"/>
  <c r="T54" s="1"/>
  <c r="R53"/>
  <c r="Q53"/>
  <c r="O53"/>
  <c r="N53"/>
  <c r="J53"/>
  <c r="M53" s="1"/>
  <c r="U53" s="1"/>
  <c r="S52"/>
  <c r="R52"/>
  <c r="T52" s="1"/>
  <c r="Q52"/>
  <c r="N52"/>
  <c r="O52" s="1"/>
  <c r="M52"/>
  <c r="U52" s="1"/>
  <c r="J52"/>
  <c r="P51"/>
  <c r="R48"/>
  <c r="Q48"/>
  <c r="O48"/>
  <c r="N48"/>
  <c r="J48"/>
  <c r="S48" s="1"/>
  <c r="T48" s="1"/>
  <c r="R47"/>
  <c r="Q47"/>
  <c r="O47"/>
  <c r="N47"/>
  <c r="J47"/>
  <c r="M47" s="1"/>
  <c r="U47" s="1"/>
  <c r="S46"/>
  <c r="R46"/>
  <c r="T46" s="1"/>
  <c r="Q46"/>
  <c r="N46"/>
  <c r="O46" s="1"/>
  <c r="M46"/>
  <c r="U46" s="1"/>
  <c r="J46"/>
  <c r="S45"/>
  <c r="T45" s="1"/>
  <c r="R45"/>
  <c r="Q45"/>
  <c r="N45"/>
  <c r="O45" s="1"/>
  <c r="M45"/>
  <c r="U45" s="1"/>
  <c r="J45"/>
  <c r="R44"/>
  <c r="Q44"/>
  <c r="O44"/>
  <c r="N44"/>
  <c r="J44"/>
  <c r="S44" s="1"/>
  <c r="T44" s="1"/>
  <c r="R43"/>
  <c r="Q43"/>
  <c r="O43"/>
  <c r="N43"/>
  <c r="J43"/>
  <c r="M43" s="1"/>
  <c r="U43" s="1"/>
  <c r="S42"/>
  <c r="R42"/>
  <c r="T42" s="1"/>
  <c r="Q42"/>
  <c r="N42"/>
  <c r="O42" s="1"/>
  <c r="M42"/>
  <c r="U42" s="1"/>
  <c r="J42"/>
  <c r="S41"/>
  <c r="T41" s="1"/>
  <c r="R41"/>
  <c r="Q41"/>
  <c r="N41"/>
  <c r="O41" s="1"/>
  <c r="M41"/>
  <c r="U41" s="1"/>
  <c r="J41"/>
  <c r="R40"/>
  <c r="Q40"/>
  <c r="O40"/>
  <c r="N40"/>
  <c r="J40"/>
  <c r="S40" s="1"/>
  <c r="T40" s="1"/>
  <c r="R39"/>
  <c r="Q39"/>
  <c r="O39"/>
  <c r="N39"/>
  <c r="J39"/>
  <c r="M39" s="1"/>
  <c r="U39" s="1"/>
  <c r="S38"/>
  <c r="R38"/>
  <c r="T38" s="1"/>
  <c r="Q38"/>
  <c r="N38"/>
  <c r="O38" s="1"/>
  <c r="M38"/>
  <c r="U38" s="1"/>
  <c r="J38"/>
  <c r="S37"/>
  <c r="T37" s="1"/>
  <c r="R37"/>
  <c r="Q37"/>
  <c r="N37"/>
  <c r="O37" s="1"/>
  <c r="M37"/>
  <c r="U37" s="1"/>
  <c r="J37"/>
  <c r="R36"/>
  <c r="Q36"/>
  <c r="O36"/>
  <c r="N36"/>
  <c r="J36"/>
  <c r="S36" s="1"/>
  <c r="T36" s="1"/>
  <c r="R35"/>
  <c r="Q35"/>
  <c r="O35"/>
  <c r="N35"/>
  <c r="J35"/>
  <c r="M35" s="1"/>
  <c r="U35" s="1"/>
  <c r="S34"/>
  <c r="R34"/>
  <c r="T34" s="1"/>
  <c r="Q34"/>
  <c r="N34"/>
  <c r="O34" s="1"/>
  <c r="M34"/>
  <c r="U34" s="1"/>
  <c r="J34"/>
  <c r="P33"/>
  <c r="R30"/>
  <c r="Q30"/>
  <c r="O30"/>
  <c r="N30"/>
  <c r="J30"/>
  <c r="S30" s="1"/>
  <c r="T30" s="1"/>
  <c r="R29"/>
  <c r="Q29"/>
  <c r="O29"/>
  <c r="N29"/>
  <c r="J29"/>
  <c r="M29" s="1"/>
  <c r="U29" s="1"/>
  <c r="S28"/>
  <c r="R28"/>
  <c r="T28" s="1"/>
  <c r="Q28"/>
  <c r="N28"/>
  <c r="O28" s="1"/>
  <c r="M28"/>
  <c r="U28" s="1"/>
  <c r="J28"/>
  <c r="S27"/>
  <c r="T27" s="1"/>
  <c r="R27"/>
  <c r="Q27"/>
  <c r="N27"/>
  <c r="O27" s="1"/>
  <c r="M27"/>
  <c r="U27" s="1"/>
  <c r="J27"/>
  <c r="R26"/>
  <c r="Q26"/>
  <c r="O26"/>
  <c r="N26"/>
  <c r="J26"/>
  <c r="S26" s="1"/>
  <c r="T26" s="1"/>
  <c r="R25"/>
  <c r="Q25"/>
  <c r="O25"/>
  <c r="N25"/>
  <c r="J25"/>
  <c r="M25" s="1"/>
  <c r="U25" s="1"/>
  <c r="S24"/>
  <c r="R24"/>
  <c r="T24" s="1"/>
  <c r="Q24"/>
  <c r="N24"/>
  <c r="O24" s="1"/>
  <c r="M24"/>
  <c r="U24" s="1"/>
  <c r="J24"/>
  <c r="S23"/>
  <c r="T23" s="1"/>
  <c r="R23"/>
  <c r="Q23"/>
  <c r="N23"/>
  <c r="O23" s="1"/>
  <c r="M23"/>
  <c r="U23" s="1"/>
  <c r="J23"/>
  <c r="R22"/>
  <c r="Q22"/>
  <c r="O22"/>
  <c r="N22"/>
  <c r="J22"/>
  <c r="S22" s="1"/>
  <c r="T22" s="1"/>
  <c r="R21"/>
  <c r="Q21"/>
  <c r="O21"/>
  <c r="N21"/>
  <c r="J21"/>
  <c r="M21" s="1"/>
  <c r="U21" s="1"/>
  <c r="S20"/>
  <c r="R20"/>
  <c r="T20" s="1"/>
  <c r="Q20"/>
  <c r="N20"/>
  <c r="O20" s="1"/>
  <c r="M20"/>
  <c r="U20" s="1"/>
  <c r="J20"/>
  <c r="S19"/>
  <c r="T19" s="1"/>
  <c r="R19"/>
  <c r="Q19"/>
  <c r="N19"/>
  <c r="O19" s="1"/>
  <c r="M19"/>
  <c r="U19" s="1"/>
  <c r="J19"/>
  <c r="R18"/>
  <c r="Q18"/>
  <c r="O18"/>
  <c r="N18"/>
  <c r="J18"/>
  <c r="S18" s="1"/>
  <c r="T18" s="1"/>
  <c r="R17"/>
  <c r="Q17"/>
  <c r="O17"/>
  <c r="N17"/>
  <c r="J17"/>
  <c r="M17" s="1"/>
  <c r="U17" s="1"/>
  <c r="S16"/>
  <c r="R16"/>
  <c r="T16" s="1"/>
  <c r="Q16"/>
  <c r="N16"/>
  <c r="O16" s="1"/>
  <c r="M16"/>
  <c r="U16" s="1"/>
  <c r="J16"/>
  <c r="S15"/>
  <c r="T15" s="1"/>
  <c r="R15"/>
  <c r="Q15"/>
  <c r="N15"/>
  <c r="O15" s="1"/>
  <c r="M15"/>
  <c r="U15" s="1"/>
  <c r="J15"/>
  <c r="R14"/>
  <c r="Q14"/>
  <c r="O14"/>
  <c r="N14"/>
  <c r="J14"/>
  <c r="S14" s="1"/>
  <c r="T14" s="1"/>
  <c r="R13"/>
  <c r="Q13"/>
  <c r="O13"/>
  <c r="N13"/>
  <c r="J13"/>
  <c r="M13" s="1"/>
  <c r="U13" s="1"/>
  <c r="S12"/>
  <c r="R12"/>
  <c r="T12" s="1"/>
  <c r="Q12"/>
  <c r="N12"/>
  <c r="O12" s="1"/>
  <c r="M12"/>
  <c r="U12" s="1"/>
  <c r="J12"/>
  <c r="S11"/>
  <c r="T11" s="1"/>
  <c r="R11"/>
  <c r="Q11"/>
  <c r="N11"/>
  <c r="O11" s="1"/>
  <c r="M11"/>
  <c r="U11" s="1"/>
  <c r="J11"/>
  <c r="R10"/>
  <c r="Q10"/>
  <c r="O10"/>
  <c r="N10"/>
  <c r="J10"/>
  <c r="S10" s="1"/>
  <c r="T10" s="1"/>
  <c r="R9"/>
  <c r="Q9"/>
  <c r="Q4" s="1"/>
  <c r="O9"/>
  <c r="N9"/>
  <c r="J9"/>
  <c r="M9" s="1"/>
  <c r="U9" s="1"/>
  <c r="S8"/>
  <c r="R8"/>
  <c r="T8" s="1"/>
  <c r="Q8"/>
  <c r="N8"/>
  <c r="O8" s="1"/>
  <c r="M8"/>
  <c r="U8" s="1"/>
  <c r="J8"/>
  <c r="P7"/>
  <c r="J5"/>
  <c r="AJ3"/>
  <c r="AM2"/>
  <c r="AL2"/>
  <c r="AK2"/>
  <c r="AF2"/>
  <c r="AE2"/>
  <c r="AD2"/>
  <c r="Q2"/>
  <c r="E2"/>
  <c r="N2" s="1"/>
  <c r="O2" s="1"/>
  <c r="AA1"/>
  <c r="Z1"/>
  <c r="Y1"/>
  <c r="X1"/>
  <c r="W1"/>
  <c r="A9" i="8"/>
  <c r="G9" s="1"/>
  <c r="W103" i="7"/>
  <c r="W102"/>
  <c r="W101"/>
  <c r="W100"/>
  <c r="W99"/>
  <c r="W98"/>
  <c r="W93"/>
  <c r="W92"/>
  <c r="S89"/>
  <c r="S88"/>
  <c r="S87"/>
  <c r="S86"/>
  <c r="S85"/>
  <c r="AI83"/>
  <c r="AH83"/>
  <c r="AG83"/>
  <c r="AF83"/>
  <c r="AE83"/>
  <c r="AD83"/>
  <c r="AC83"/>
  <c r="AB83"/>
  <c r="AA83"/>
  <c r="Z83"/>
  <c r="Y83"/>
  <c r="X83"/>
  <c r="W83"/>
  <c r="V83"/>
  <c r="U83"/>
  <c r="T83"/>
  <c r="Q83"/>
  <c r="P83"/>
  <c r="O83"/>
  <c r="N83"/>
  <c r="M83"/>
  <c r="L83"/>
  <c r="K83"/>
  <c r="J83"/>
  <c r="I83"/>
  <c r="H83"/>
  <c r="G83"/>
  <c r="F83"/>
  <c r="E83"/>
  <c r="D83"/>
  <c r="C83"/>
  <c r="B83"/>
  <c r="AI79"/>
  <c r="Q79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AI60"/>
  <c r="AH60"/>
  <c r="AG60"/>
  <c r="AF60"/>
  <c r="AE60"/>
  <c r="AD60"/>
  <c r="AC60"/>
  <c r="AB60"/>
  <c r="AA60"/>
  <c r="Z60"/>
  <c r="Y60"/>
  <c r="X60"/>
  <c r="W60"/>
  <c r="V60"/>
  <c r="U60"/>
  <c r="T60"/>
  <c r="Q60"/>
  <c r="P60"/>
  <c r="O60"/>
  <c r="N60"/>
  <c r="M60"/>
  <c r="L60"/>
  <c r="K60"/>
  <c r="J60"/>
  <c r="I60"/>
  <c r="H60"/>
  <c r="G60"/>
  <c r="F60"/>
  <c r="E60"/>
  <c r="D60"/>
  <c r="C60"/>
  <c r="B60"/>
  <c r="W59"/>
  <c r="W57"/>
  <c r="W56"/>
  <c r="AI55"/>
  <c r="AH55"/>
  <c r="AG55"/>
  <c r="AF55"/>
  <c r="AE55"/>
  <c r="AD55"/>
  <c r="AC55"/>
  <c r="AB55"/>
  <c r="AA55"/>
  <c r="Z55"/>
  <c r="Y55"/>
  <c r="X55"/>
  <c r="W55"/>
  <c r="V55"/>
  <c r="U55"/>
  <c r="T55"/>
  <c r="Q55"/>
  <c r="P55"/>
  <c r="O55"/>
  <c r="N55"/>
  <c r="M55"/>
  <c r="L55"/>
  <c r="K55"/>
  <c r="J55"/>
  <c r="I55"/>
  <c r="H55"/>
  <c r="G55"/>
  <c r="F55"/>
  <c r="E55"/>
  <c r="D55"/>
  <c r="C55"/>
  <c r="B55"/>
  <c r="AI53"/>
  <c r="AH53"/>
  <c r="AG53"/>
  <c r="AF53"/>
  <c r="AE53"/>
  <c r="AD53"/>
  <c r="AC53"/>
  <c r="AB53"/>
  <c r="AA53"/>
  <c r="Z53"/>
  <c r="Y53"/>
  <c r="X53"/>
  <c r="W53"/>
  <c r="V53"/>
  <c r="U53"/>
  <c r="T53"/>
  <c r="AI52"/>
  <c r="AH52"/>
  <c r="AG52"/>
  <c r="AF52"/>
  <c r="AE52"/>
  <c r="AD52"/>
  <c r="AC52"/>
  <c r="AB52"/>
  <c r="AA52"/>
  <c r="Z52"/>
  <c r="Y52"/>
  <c r="X52"/>
  <c r="W52"/>
  <c r="V52"/>
  <c r="U52"/>
  <c r="T52"/>
  <c r="AI51"/>
  <c r="AH51"/>
  <c r="AG51"/>
  <c r="AF51"/>
  <c r="AE51"/>
  <c r="AD51"/>
  <c r="AC51"/>
  <c r="AB51"/>
  <c r="AA51"/>
  <c r="Z51"/>
  <c r="Y51"/>
  <c r="X51"/>
  <c r="W51"/>
  <c r="V51"/>
  <c r="U51"/>
  <c r="T51"/>
  <c r="AI50"/>
  <c r="AH50"/>
  <c r="AG50"/>
  <c r="AF50"/>
  <c r="AE50"/>
  <c r="AD50"/>
  <c r="AC50"/>
  <c r="AB50"/>
  <c r="AA50"/>
  <c r="Z50"/>
  <c r="Y50"/>
  <c r="X50"/>
  <c r="W50"/>
  <c r="V50"/>
  <c r="U50"/>
  <c r="T50"/>
  <c r="AI49"/>
  <c r="AH49"/>
  <c r="AG49"/>
  <c r="AF49"/>
  <c r="AE49"/>
  <c r="AD49"/>
  <c r="AC49"/>
  <c r="AB49"/>
  <c r="AA49"/>
  <c r="Z49"/>
  <c r="Y49"/>
  <c r="X49"/>
  <c r="W49"/>
  <c r="V49"/>
  <c r="U49"/>
  <c r="T49"/>
  <c r="AI48"/>
  <c r="AH48"/>
  <c r="AG48"/>
  <c r="AF48"/>
  <c r="AE48"/>
  <c r="AD48"/>
  <c r="AC48"/>
  <c r="AB48"/>
  <c r="AA48"/>
  <c r="Z48"/>
  <c r="Y48"/>
  <c r="X48"/>
  <c r="W48"/>
  <c r="V48"/>
  <c r="U48"/>
  <c r="T48"/>
  <c r="AI47"/>
  <c r="AH47"/>
  <c r="AG47"/>
  <c r="AF47"/>
  <c r="AE47"/>
  <c r="AD47"/>
  <c r="AC47"/>
  <c r="AB47"/>
  <c r="AA47"/>
  <c r="Z47"/>
  <c r="Y47"/>
  <c r="X47"/>
  <c r="W47"/>
  <c r="V47"/>
  <c r="U47"/>
  <c r="T47"/>
  <c r="AI46"/>
  <c r="AH46"/>
  <c r="AG46"/>
  <c r="AF46"/>
  <c r="AE46"/>
  <c r="AD46"/>
  <c r="AC46"/>
  <c r="AB46"/>
  <c r="AA46"/>
  <c r="Z46"/>
  <c r="Y46"/>
  <c r="X46"/>
  <c r="W46"/>
  <c r="V46"/>
  <c r="U46"/>
  <c r="T46"/>
  <c r="AI45"/>
  <c r="AH45"/>
  <c r="AG45"/>
  <c r="AF45"/>
  <c r="AE45"/>
  <c r="AD45"/>
  <c r="AC45"/>
  <c r="AB45"/>
  <c r="AA45"/>
  <c r="Z45"/>
  <c r="Y45"/>
  <c r="X45"/>
  <c r="W45"/>
  <c r="V45"/>
  <c r="U45"/>
  <c r="T45"/>
  <c r="AI44"/>
  <c r="AH44"/>
  <c r="AG44"/>
  <c r="AF44"/>
  <c r="AE44"/>
  <c r="AD44"/>
  <c r="AC44"/>
  <c r="AB44"/>
  <c r="AA44"/>
  <c r="Z44"/>
  <c r="Y44"/>
  <c r="X44"/>
  <c r="W44"/>
  <c r="V44"/>
  <c r="U44"/>
  <c r="T44"/>
  <c r="W40"/>
  <c r="Q40"/>
  <c r="P40"/>
  <c r="O40"/>
  <c r="N40"/>
  <c r="M40"/>
  <c r="L40"/>
  <c r="K40"/>
  <c r="J40"/>
  <c r="I40"/>
  <c r="H40"/>
  <c r="G40"/>
  <c r="F40"/>
  <c r="E40"/>
  <c r="D40"/>
  <c r="C40"/>
  <c r="O42" s="1"/>
  <c r="B40"/>
  <c r="N42" s="1"/>
  <c r="AI38"/>
  <c r="AH38"/>
  <c r="AG38"/>
  <c r="AF38"/>
  <c r="AE38"/>
  <c r="AD38"/>
  <c r="AC38"/>
  <c r="AB38"/>
  <c r="AA38"/>
  <c r="Z38"/>
  <c r="Y38"/>
  <c r="X38"/>
  <c r="W38"/>
  <c r="V38"/>
  <c r="U38"/>
  <c r="T38"/>
  <c r="AI37"/>
  <c r="AH37"/>
  <c r="AG37"/>
  <c r="AF37"/>
  <c r="AE37"/>
  <c r="AD37"/>
  <c r="AC37"/>
  <c r="AB37"/>
  <c r="AA37"/>
  <c r="Z37"/>
  <c r="Y37"/>
  <c r="X37"/>
  <c r="W37"/>
  <c r="V37"/>
  <c r="U37"/>
  <c r="T37"/>
  <c r="AI36"/>
  <c r="AH36"/>
  <c r="AG36"/>
  <c r="AF36"/>
  <c r="AE36"/>
  <c r="AD36"/>
  <c r="AC36"/>
  <c r="AB36"/>
  <c r="AA36"/>
  <c r="Z36"/>
  <c r="Y36"/>
  <c r="X36"/>
  <c r="W36"/>
  <c r="V36"/>
  <c r="U36"/>
  <c r="T36"/>
  <c r="AI35"/>
  <c r="AH35"/>
  <c r="AG35"/>
  <c r="AF35"/>
  <c r="AE35"/>
  <c r="AD35"/>
  <c r="AC35"/>
  <c r="AB35"/>
  <c r="AA35"/>
  <c r="Z35"/>
  <c r="Y35"/>
  <c r="X35"/>
  <c r="W35"/>
  <c r="V35"/>
  <c r="U35"/>
  <c r="T35"/>
  <c r="AI34"/>
  <c r="AH34"/>
  <c r="AG34"/>
  <c r="AF34"/>
  <c r="AE34"/>
  <c r="AD34"/>
  <c r="AC34"/>
  <c r="AB34"/>
  <c r="AA34"/>
  <c r="Z34"/>
  <c r="Y34"/>
  <c r="X34"/>
  <c r="W34"/>
  <c r="V34"/>
  <c r="U34"/>
  <c r="T34"/>
  <c r="AI33"/>
  <c r="AH33"/>
  <c r="AG33"/>
  <c r="AF33"/>
  <c r="AE33"/>
  <c r="AD33"/>
  <c r="AC33"/>
  <c r="AB33"/>
  <c r="AA33"/>
  <c r="Z33"/>
  <c r="Y33"/>
  <c r="X33"/>
  <c r="W33"/>
  <c r="V33"/>
  <c r="U33"/>
  <c r="T33"/>
  <c r="AI32"/>
  <c r="AH32"/>
  <c r="AG32"/>
  <c r="AF32"/>
  <c r="AE32"/>
  <c r="AD32"/>
  <c r="AC32"/>
  <c r="AB32"/>
  <c r="AA32"/>
  <c r="Z32"/>
  <c r="Y32"/>
  <c r="X32"/>
  <c r="W32"/>
  <c r="V32"/>
  <c r="U32"/>
  <c r="T32"/>
  <c r="AI31"/>
  <c r="AH31"/>
  <c r="AG31"/>
  <c r="AF31"/>
  <c r="AE31"/>
  <c r="AD31"/>
  <c r="AC31"/>
  <c r="AB31"/>
  <c r="AA31"/>
  <c r="Z31"/>
  <c r="Y31"/>
  <c r="X31"/>
  <c r="W31"/>
  <c r="V31"/>
  <c r="U31"/>
  <c r="T31"/>
  <c r="AI30"/>
  <c r="AH30"/>
  <c r="AG30"/>
  <c r="AF30"/>
  <c r="AE30"/>
  <c r="AD30"/>
  <c r="AC30"/>
  <c r="AB30"/>
  <c r="AA30"/>
  <c r="Z30"/>
  <c r="Y30"/>
  <c r="X30"/>
  <c r="W30"/>
  <c r="V30"/>
  <c r="U30"/>
  <c r="T30"/>
  <c r="AI29"/>
  <c r="AH29"/>
  <c r="AG29"/>
  <c r="AF29"/>
  <c r="AE29"/>
  <c r="AD29"/>
  <c r="AC29"/>
  <c r="AB29"/>
  <c r="AA29"/>
  <c r="Z29"/>
  <c r="Y29"/>
  <c r="X29"/>
  <c r="W29"/>
  <c r="V29"/>
  <c r="U29"/>
  <c r="T29"/>
  <c r="AI28"/>
  <c r="AH28"/>
  <c r="AG28"/>
  <c r="AF28"/>
  <c r="AE28"/>
  <c r="AD28"/>
  <c r="AC28"/>
  <c r="AB28"/>
  <c r="AA28"/>
  <c r="Z28"/>
  <c r="Y28"/>
  <c r="X28"/>
  <c r="W28"/>
  <c r="V28"/>
  <c r="U28"/>
  <c r="T28"/>
  <c r="AI27"/>
  <c r="AH27"/>
  <c r="AG27"/>
  <c r="AF27"/>
  <c r="AE27"/>
  <c r="AD27"/>
  <c r="AC27"/>
  <c r="AB27"/>
  <c r="AA27"/>
  <c r="Z27"/>
  <c r="Y27"/>
  <c r="X27"/>
  <c r="W27"/>
  <c r="V27"/>
  <c r="U27"/>
  <c r="T27"/>
  <c r="AI26"/>
  <c r="AH26"/>
  <c r="AG26"/>
  <c r="AF26"/>
  <c r="AE26"/>
  <c r="AD26"/>
  <c r="AC26"/>
  <c r="AB26"/>
  <c r="AA26"/>
  <c r="Z26"/>
  <c r="Y26"/>
  <c r="X26"/>
  <c r="W26"/>
  <c r="V26"/>
  <c r="U26"/>
  <c r="T26"/>
  <c r="AI25"/>
  <c r="AH25"/>
  <c r="AG25"/>
  <c r="AF25"/>
  <c r="AE25"/>
  <c r="AD25"/>
  <c r="AC25"/>
  <c r="AB25"/>
  <c r="AA25"/>
  <c r="Z25"/>
  <c r="Y25"/>
  <c r="X25"/>
  <c r="W25"/>
  <c r="V25"/>
  <c r="U25"/>
  <c r="T25"/>
  <c r="AI24"/>
  <c r="AH24"/>
  <c r="AG24"/>
  <c r="AF24"/>
  <c r="AE24"/>
  <c r="AD24"/>
  <c r="AC24"/>
  <c r="AB24"/>
  <c r="AA24"/>
  <c r="Z24"/>
  <c r="Y24"/>
  <c r="X24"/>
  <c r="W24"/>
  <c r="V24"/>
  <c r="U24"/>
  <c r="T24"/>
  <c r="AI23"/>
  <c r="AH23"/>
  <c r="AG23"/>
  <c r="AF23"/>
  <c r="AE23"/>
  <c r="AD23"/>
  <c r="AC23"/>
  <c r="AB23"/>
  <c r="AA23"/>
  <c r="Z23"/>
  <c r="Y23"/>
  <c r="X23"/>
  <c r="W23"/>
  <c r="V23"/>
  <c r="U23"/>
  <c r="T23"/>
  <c r="AI22"/>
  <c r="AH22"/>
  <c r="AG22"/>
  <c r="AF22"/>
  <c r="AE22"/>
  <c r="AD22"/>
  <c r="AC22"/>
  <c r="AB22"/>
  <c r="AA22"/>
  <c r="Z22"/>
  <c r="Y22"/>
  <c r="X22"/>
  <c r="W22"/>
  <c r="V22"/>
  <c r="U22"/>
  <c r="T22"/>
  <c r="AI21"/>
  <c r="AH21"/>
  <c r="AG21"/>
  <c r="AF21"/>
  <c r="AE21"/>
  <c r="AD21"/>
  <c r="AC21"/>
  <c r="AB21"/>
  <c r="AA21"/>
  <c r="Z21"/>
  <c r="Y21"/>
  <c r="X21"/>
  <c r="W21"/>
  <c r="V21"/>
  <c r="U21"/>
  <c r="T21"/>
  <c r="AI20"/>
  <c r="AH20"/>
  <c r="AG20"/>
  <c r="AF20"/>
  <c r="AE20"/>
  <c r="AD20"/>
  <c r="AC20"/>
  <c r="AB20"/>
  <c r="AA20"/>
  <c r="Z20"/>
  <c r="Y20"/>
  <c r="X20"/>
  <c r="W20"/>
  <c r="V20"/>
  <c r="U20"/>
  <c r="T20"/>
  <c r="AI19"/>
  <c r="AI40" s="1"/>
  <c r="AI6" s="1"/>
  <c r="AH19"/>
  <c r="AH40" s="1"/>
  <c r="AH6" s="1"/>
  <c r="AG19"/>
  <c r="AG40" s="1"/>
  <c r="AG6" s="1"/>
  <c r="AF19"/>
  <c r="AF40" s="1"/>
  <c r="AF6" s="1"/>
  <c r="AE19"/>
  <c r="AE40" s="1"/>
  <c r="AE6" s="1"/>
  <c r="AD19"/>
  <c r="AD40" s="1"/>
  <c r="AD6" s="1"/>
  <c r="AC19"/>
  <c r="AC40" s="1"/>
  <c r="AC6" s="1"/>
  <c r="AB19"/>
  <c r="AB40" s="1"/>
  <c r="AB6" s="1"/>
  <c r="AA19"/>
  <c r="AA40" s="1"/>
  <c r="AA6" s="1"/>
  <c r="Z19"/>
  <c r="Z40" s="1"/>
  <c r="Z6" s="1"/>
  <c r="Y19"/>
  <c r="Y40" s="1"/>
  <c r="Y6" s="1"/>
  <c r="X19"/>
  <c r="X40" s="1"/>
  <c r="X6" s="1"/>
  <c r="W19"/>
  <c r="V19"/>
  <c r="V40" s="1"/>
  <c r="V6" s="1"/>
  <c r="U19"/>
  <c r="U40" s="1"/>
  <c r="U6" s="1"/>
  <c r="T19"/>
  <c r="T40" s="1"/>
  <c r="AI18"/>
  <c r="AH18"/>
  <c r="AG18"/>
  <c r="AF18"/>
  <c r="AE18"/>
  <c r="AD18"/>
  <c r="AC18"/>
  <c r="AB18"/>
  <c r="AA18"/>
  <c r="Z18"/>
  <c r="Y18"/>
  <c r="X18"/>
  <c r="W18"/>
  <c r="V18"/>
  <c r="U18"/>
  <c r="T18"/>
  <c r="Q18"/>
  <c r="P18"/>
  <c r="O18"/>
  <c r="N18"/>
  <c r="M18"/>
  <c r="L18"/>
  <c r="K18"/>
  <c r="J18"/>
  <c r="I18"/>
  <c r="H18"/>
  <c r="G18"/>
  <c r="F18"/>
  <c r="E18"/>
  <c r="D18"/>
  <c r="C18"/>
  <c r="B18"/>
  <c r="S17"/>
  <c r="S81" s="1"/>
  <c r="A17"/>
  <c r="A81" s="1"/>
  <c r="W13"/>
  <c r="W12"/>
  <c r="W11"/>
  <c r="W8"/>
  <c r="W6"/>
  <c r="Q6"/>
  <c r="P6"/>
  <c r="O6"/>
  <c r="N6"/>
  <c r="M6"/>
  <c r="L6"/>
  <c r="K6"/>
  <c r="J6"/>
  <c r="I6"/>
  <c r="H6"/>
  <c r="G6"/>
  <c r="F6"/>
  <c r="E6"/>
  <c r="D6"/>
  <c r="C6"/>
  <c r="O7" s="1"/>
  <c r="B6"/>
  <c r="N7" s="1"/>
  <c r="N8" s="1"/>
  <c r="AI5"/>
  <c r="Y5"/>
  <c r="Z5" s="1"/>
  <c r="AA5" s="1"/>
  <c r="AB5" s="1"/>
  <c r="AC5" s="1"/>
  <c r="AD5" s="1"/>
  <c r="AE5" s="1"/>
  <c r="AF5" s="1"/>
  <c r="AG5" s="1"/>
  <c r="AH5" s="1"/>
  <c r="W5"/>
  <c r="X5" s="1"/>
  <c r="U5"/>
  <c r="V5" s="1"/>
  <c r="T5"/>
  <c r="Q5"/>
  <c r="E5"/>
  <c r="F5" s="1"/>
  <c r="G5" s="1"/>
  <c r="H5" s="1"/>
  <c r="I5" s="1"/>
  <c r="J5" s="1"/>
  <c r="K5" s="1"/>
  <c r="L5" s="1"/>
  <c r="M5" s="1"/>
  <c r="N5" s="1"/>
  <c r="O5" s="1"/>
  <c r="P5" s="1"/>
  <c r="C5"/>
  <c r="D5" s="1"/>
  <c r="B5"/>
  <c r="S1"/>
  <c r="S242" i="6"/>
  <c r="R242"/>
  <c r="P242"/>
  <c r="O242"/>
  <c r="K242"/>
  <c r="V242" s="1"/>
  <c r="V241"/>
  <c r="S241"/>
  <c r="R241"/>
  <c r="O241"/>
  <c r="P241" s="1"/>
  <c r="N241"/>
  <c r="K241"/>
  <c r="T241" s="1"/>
  <c r="T240"/>
  <c r="S240"/>
  <c r="R240"/>
  <c r="O240"/>
  <c r="P240" s="1"/>
  <c r="N240"/>
  <c r="K240"/>
  <c r="V240" s="1"/>
  <c r="U239"/>
  <c r="T239"/>
  <c r="S239"/>
  <c r="R239"/>
  <c r="P239"/>
  <c r="O239"/>
  <c r="K239"/>
  <c r="N239" s="1"/>
  <c r="S238"/>
  <c r="R238"/>
  <c r="P238"/>
  <c r="O238"/>
  <c r="K238"/>
  <c r="V237"/>
  <c r="S237"/>
  <c r="R237"/>
  <c r="O237"/>
  <c r="P237" s="1"/>
  <c r="N237"/>
  <c r="K237"/>
  <c r="T237" s="1"/>
  <c r="T236"/>
  <c r="S236"/>
  <c r="R236"/>
  <c r="O236"/>
  <c r="P236" s="1"/>
  <c r="N236"/>
  <c r="K236"/>
  <c r="V236" s="1"/>
  <c r="U235"/>
  <c r="T235"/>
  <c r="S235"/>
  <c r="O235"/>
  <c r="P235" s="1"/>
  <c r="K235"/>
  <c r="N235" s="1"/>
  <c r="Q234"/>
  <c r="R235" s="1"/>
  <c r="S231"/>
  <c r="R231"/>
  <c r="O231"/>
  <c r="P231" s="1"/>
  <c r="K231"/>
  <c r="T231" s="1"/>
  <c r="T230"/>
  <c r="S230"/>
  <c r="U230" s="1"/>
  <c r="R230"/>
  <c r="O230"/>
  <c r="P230" s="1"/>
  <c r="N230"/>
  <c r="K230"/>
  <c r="V230" s="1"/>
  <c r="T229"/>
  <c r="U229" s="1"/>
  <c r="S229"/>
  <c r="R229"/>
  <c r="O229"/>
  <c r="P229" s="1"/>
  <c r="K229"/>
  <c r="N229" s="1"/>
  <c r="S228"/>
  <c r="R228"/>
  <c r="P228"/>
  <c r="O228"/>
  <c r="K228"/>
  <c r="S227"/>
  <c r="R227"/>
  <c r="O227"/>
  <c r="P227" s="1"/>
  <c r="K227"/>
  <c r="T227" s="1"/>
  <c r="T226"/>
  <c r="S226"/>
  <c r="U226" s="1"/>
  <c r="R226"/>
  <c r="O226"/>
  <c r="P226" s="1"/>
  <c r="N226"/>
  <c r="K226"/>
  <c r="V226" s="1"/>
  <c r="T225"/>
  <c r="U225" s="1"/>
  <c r="S225"/>
  <c r="R225"/>
  <c r="O225"/>
  <c r="P225" s="1"/>
  <c r="K225"/>
  <c r="N225" s="1"/>
  <c r="S224"/>
  <c r="R224"/>
  <c r="P224"/>
  <c r="O224"/>
  <c r="K224"/>
  <c r="V224" s="1"/>
  <c r="S223"/>
  <c r="R223"/>
  <c r="O223"/>
  <c r="P223" s="1"/>
  <c r="K223"/>
  <c r="T223" s="1"/>
  <c r="T222"/>
  <c r="S222"/>
  <c r="U222" s="1"/>
  <c r="R222"/>
  <c r="O222"/>
  <c r="P222" s="1"/>
  <c r="N222"/>
  <c r="K222"/>
  <c r="V222" s="1"/>
  <c r="T221"/>
  <c r="U221" s="1"/>
  <c r="S221"/>
  <c r="R221"/>
  <c r="O221"/>
  <c r="P221" s="1"/>
  <c r="K221"/>
  <c r="N221" s="1"/>
  <c r="S220"/>
  <c r="R220"/>
  <c r="P220"/>
  <c r="O220"/>
  <c r="K220"/>
  <c r="S219"/>
  <c r="R219"/>
  <c r="O219"/>
  <c r="P219" s="1"/>
  <c r="K219"/>
  <c r="T219" s="1"/>
  <c r="T218"/>
  <c r="S218"/>
  <c r="U218" s="1"/>
  <c r="R218"/>
  <c r="O218"/>
  <c r="P218" s="1"/>
  <c r="N218"/>
  <c r="K218"/>
  <c r="V218" s="1"/>
  <c r="T217"/>
  <c r="U217" s="1"/>
  <c r="S217"/>
  <c r="P217"/>
  <c r="O217"/>
  <c r="K217"/>
  <c r="N217" s="1"/>
  <c r="Q216"/>
  <c r="R217" s="1"/>
  <c r="V213"/>
  <c r="S213"/>
  <c r="R213"/>
  <c r="O213"/>
  <c r="P213" s="1"/>
  <c r="N213"/>
  <c r="K213"/>
  <c r="T213" s="1"/>
  <c r="T212"/>
  <c r="S212"/>
  <c r="R212"/>
  <c r="O212"/>
  <c r="P212" s="1"/>
  <c r="N212"/>
  <c r="K212"/>
  <c r="V212" s="1"/>
  <c r="U211"/>
  <c r="T211"/>
  <c r="S211"/>
  <c r="R211"/>
  <c r="P211"/>
  <c r="O211"/>
  <c r="K211"/>
  <c r="N211" s="1"/>
  <c r="S210"/>
  <c r="R210"/>
  <c r="P210"/>
  <c r="O210"/>
  <c r="K210"/>
  <c r="V210" s="1"/>
  <c r="V209"/>
  <c r="S209"/>
  <c r="R209"/>
  <c r="O209"/>
  <c r="P209" s="1"/>
  <c r="N209"/>
  <c r="K209"/>
  <c r="T209" s="1"/>
  <c r="T208"/>
  <c r="S208"/>
  <c r="R208"/>
  <c r="O208"/>
  <c r="P208" s="1"/>
  <c r="N208"/>
  <c r="K208"/>
  <c r="V208" s="1"/>
  <c r="U207"/>
  <c r="T207"/>
  <c r="S207"/>
  <c r="R207"/>
  <c r="P207"/>
  <c r="O207"/>
  <c r="K207"/>
  <c r="N207" s="1"/>
  <c r="S206"/>
  <c r="R206"/>
  <c r="P206"/>
  <c r="O206"/>
  <c r="K206"/>
  <c r="V205"/>
  <c r="S205"/>
  <c r="R205"/>
  <c r="O205"/>
  <c r="P205" s="1"/>
  <c r="N205"/>
  <c r="K205"/>
  <c r="T205" s="1"/>
  <c r="T204"/>
  <c r="S204"/>
  <c r="R204"/>
  <c r="O204"/>
  <c r="P204" s="1"/>
  <c r="N204"/>
  <c r="K204"/>
  <c r="V204" s="1"/>
  <c r="S203"/>
  <c r="R203"/>
  <c r="P203"/>
  <c r="O203"/>
  <c r="N203"/>
  <c r="K203"/>
  <c r="V203" s="1"/>
  <c r="S202"/>
  <c r="U202" s="1"/>
  <c r="R202"/>
  <c r="O202"/>
  <c r="P202" s="1"/>
  <c r="K202"/>
  <c r="T202" s="1"/>
  <c r="T201"/>
  <c r="S201"/>
  <c r="U201" s="1"/>
  <c r="R201"/>
  <c r="P201"/>
  <c r="O201"/>
  <c r="N201"/>
  <c r="K201"/>
  <c r="V201" s="1"/>
  <c r="S200"/>
  <c r="R200"/>
  <c r="O200"/>
  <c r="P200" s="1"/>
  <c r="K200"/>
  <c r="V200" s="1"/>
  <c r="S199"/>
  <c r="R199"/>
  <c r="P199"/>
  <c r="O199"/>
  <c r="N199"/>
  <c r="K199"/>
  <c r="T199" s="1"/>
  <c r="S198"/>
  <c r="U198" s="1"/>
  <c r="R198"/>
  <c r="O198"/>
  <c r="P198" s="1"/>
  <c r="K198"/>
  <c r="T198" s="1"/>
  <c r="T197"/>
  <c r="S197"/>
  <c r="U197" s="1"/>
  <c r="R197"/>
  <c r="P197"/>
  <c r="O197"/>
  <c r="N197"/>
  <c r="K197"/>
  <c r="V197" s="1"/>
  <c r="S196"/>
  <c r="R196"/>
  <c r="O196"/>
  <c r="P196" s="1"/>
  <c r="K196"/>
  <c r="V196" s="1"/>
  <c r="S195"/>
  <c r="R195"/>
  <c r="P195"/>
  <c r="O195"/>
  <c r="N195"/>
  <c r="K195"/>
  <c r="T195" s="1"/>
  <c r="S194"/>
  <c r="R194"/>
  <c r="O194"/>
  <c r="P194" s="1"/>
  <c r="K194"/>
  <c r="T194" s="1"/>
  <c r="Q193"/>
  <c r="S190"/>
  <c r="R190"/>
  <c r="O190"/>
  <c r="P190" s="1"/>
  <c r="K190"/>
  <c r="V190" s="1"/>
  <c r="S189"/>
  <c r="R189"/>
  <c r="P189"/>
  <c r="O189"/>
  <c r="N189"/>
  <c r="K189"/>
  <c r="T189" s="1"/>
  <c r="S188"/>
  <c r="R188"/>
  <c r="O188"/>
  <c r="P188" s="1"/>
  <c r="K188"/>
  <c r="T188" s="1"/>
  <c r="T187"/>
  <c r="S187"/>
  <c r="U187" s="1"/>
  <c r="R187"/>
  <c r="P187"/>
  <c r="O187"/>
  <c r="N187"/>
  <c r="K187"/>
  <c r="V187" s="1"/>
  <c r="S186"/>
  <c r="R186"/>
  <c r="O186"/>
  <c r="P186" s="1"/>
  <c r="K186"/>
  <c r="V186" s="1"/>
  <c r="S185"/>
  <c r="R185"/>
  <c r="P185"/>
  <c r="O185"/>
  <c r="N185"/>
  <c r="K185"/>
  <c r="T185" s="1"/>
  <c r="S184"/>
  <c r="R184"/>
  <c r="O184"/>
  <c r="P184" s="1"/>
  <c r="K184"/>
  <c r="T184" s="1"/>
  <c r="T183"/>
  <c r="S183"/>
  <c r="U183" s="1"/>
  <c r="R183"/>
  <c r="P183"/>
  <c r="O183"/>
  <c r="N183"/>
  <c r="K183"/>
  <c r="V183" s="1"/>
  <c r="S182"/>
  <c r="R182"/>
  <c r="O182"/>
  <c r="P182" s="1"/>
  <c r="K182"/>
  <c r="V182" s="1"/>
  <c r="S181"/>
  <c r="U181" s="1"/>
  <c r="R181"/>
  <c r="P181"/>
  <c r="O181"/>
  <c r="N181"/>
  <c r="K181"/>
  <c r="T181" s="1"/>
  <c r="S180"/>
  <c r="U180" s="1"/>
  <c r="R180"/>
  <c r="O180"/>
  <c r="P180" s="1"/>
  <c r="K180"/>
  <c r="T180" s="1"/>
  <c r="T179"/>
  <c r="S179"/>
  <c r="U179" s="1"/>
  <c r="R179"/>
  <c r="P179"/>
  <c r="O179"/>
  <c r="N179"/>
  <c r="K179"/>
  <c r="V179" s="1"/>
  <c r="S178"/>
  <c r="R178"/>
  <c r="O178"/>
  <c r="P178" s="1"/>
  <c r="K178"/>
  <c r="V178" s="1"/>
  <c r="S177"/>
  <c r="R177"/>
  <c r="P177"/>
  <c r="O177"/>
  <c r="N177"/>
  <c r="K177"/>
  <c r="T177" s="1"/>
  <c r="S176"/>
  <c r="U176" s="1"/>
  <c r="R176"/>
  <c r="O176"/>
  <c r="P176" s="1"/>
  <c r="K176"/>
  <c r="T176" s="1"/>
  <c r="T175"/>
  <c r="S175"/>
  <c r="U175" s="1"/>
  <c r="R175"/>
  <c r="P175"/>
  <c r="O175"/>
  <c r="N175"/>
  <c r="K175"/>
  <c r="V175" s="1"/>
  <c r="S174"/>
  <c r="R174"/>
  <c r="O174"/>
  <c r="P174" s="1"/>
  <c r="K174"/>
  <c r="V174" s="1"/>
  <c r="S173"/>
  <c r="R173"/>
  <c r="P173"/>
  <c r="O173"/>
  <c r="N173"/>
  <c r="K173"/>
  <c r="T173" s="1"/>
  <c r="S172"/>
  <c r="U172" s="1"/>
  <c r="R172"/>
  <c r="O172"/>
  <c r="P172" s="1"/>
  <c r="K172"/>
  <c r="T172" s="1"/>
  <c r="T171"/>
  <c r="S171"/>
  <c r="U171" s="1"/>
  <c r="R171"/>
  <c r="P171"/>
  <c r="O171"/>
  <c r="N171"/>
  <c r="K171"/>
  <c r="V171" s="1"/>
  <c r="S170"/>
  <c r="R170"/>
  <c r="O170"/>
  <c r="P170" s="1"/>
  <c r="K170"/>
  <c r="V170" s="1"/>
  <c r="S169"/>
  <c r="R169"/>
  <c r="P169"/>
  <c r="O169"/>
  <c r="N169"/>
  <c r="K169"/>
  <c r="T169" s="1"/>
  <c r="S168"/>
  <c r="R168"/>
  <c r="O168"/>
  <c r="P168" s="1"/>
  <c r="K168"/>
  <c r="T168" s="1"/>
  <c r="T167"/>
  <c r="S167"/>
  <c r="U167" s="1"/>
  <c r="R167"/>
  <c r="P167"/>
  <c r="O167"/>
  <c r="N167"/>
  <c r="K167"/>
  <c r="V167" s="1"/>
  <c r="S166"/>
  <c r="R166"/>
  <c r="O166"/>
  <c r="P166" s="1"/>
  <c r="K166"/>
  <c r="V166" s="1"/>
  <c r="S165"/>
  <c r="U165" s="1"/>
  <c r="R165"/>
  <c r="P165"/>
  <c r="O165"/>
  <c r="N165"/>
  <c r="K165"/>
  <c r="T165" s="1"/>
  <c r="S164"/>
  <c r="U164" s="1"/>
  <c r="R164"/>
  <c r="O164"/>
  <c r="P164" s="1"/>
  <c r="K164"/>
  <c r="T164" s="1"/>
  <c r="T163"/>
  <c r="S163"/>
  <c r="U163" s="1"/>
  <c r="R163"/>
  <c r="P163"/>
  <c r="O163"/>
  <c r="N163"/>
  <c r="K163"/>
  <c r="V163" s="1"/>
  <c r="S162"/>
  <c r="R162"/>
  <c r="O162"/>
  <c r="P162" s="1"/>
  <c r="K162"/>
  <c r="V162" s="1"/>
  <c r="Q161"/>
  <c r="S158"/>
  <c r="U158" s="1"/>
  <c r="R158"/>
  <c r="O158"/>
  <c r="P158" s="1"/>
  <c r="K158"/>
  <c r="T158" s="1"/>
  <c r="T157"/>
  <c r="S157"/>
  <c r="U157" s="1"/>
  <c r="R157"/>
  <c r="P157"/>
  <c r="O157"/>
  <c r="N157"/>
  <c r="K157"/>
  <c r="V157" s="1"/>
  <c r="S156"/>
  <c r="R156"/>
  <c r="O156"/>
  <c r="P156" s="1"/>
  <c r="K156"/>
  <c r="V156" s="1"/>
  <c r="S155"/>
  <c r="R155"/>
  <c r="P155"/>
  <c r="O155"/>
  <c r="N155"/>
  <c r="K155"/>
  <c r="T155" s="1"/>
  <c r="S154"/>
  <c r="U154" s="1"/>
  <c r="R154"/>
  <c r="O154"/>
  <c r="P154" s="1"/>
  <c r="K154"/>
  <c r="T154" s="1"/>
  <c r="T153"/>
  <c r="S153"/>
  <c r="U153" s="1"/>
  <c r="R153"/>
  <c r="P153"/>
  <c r="O153"/>
  <c r="N153"/>
  <c r="K153"/>
  <c r="V153" s="1"/>
  <c r="S152"/>
  <c r="R152"/>
  <c r="O152"/>
  <c r="P152" s="1"/>
  <c r="K152"/>
  <c r="V152" s="1"/>
  <c r="S151"/>
  <c r="R151"/>
  <c r="P151"/>
  <c r="O151"/>
  <c r="N151"/>
  <c r="K151"/>
  <c r="T151" s="1"/>
  <c r="S150"/>
  <c r="R150"/>
  <c r="O150"/>
  <c r="P150" s="1"/>
  <c r="K150"/>
  <c r="T150" s="1"/>
  <c r="T149"/>
  <c r="S149"/>
  <c r="U149" s="1"/>
  <c r="R149"/>
  <c r="P149"/>
  <c r="O149"/>
  <c r="N149"/>
  <c r="K149"/>
  <c r="V149" s="1"/>
  <c r="S148"/>
  <c r="R148"/>
  <c r="O148"/>
  <c r="P148" s="1"/>
  <c r="K148"/>
  <c r="V148" s="1"/>
  <c r="S147"/>
  <c r="R147"/>
  <c r="P147"/>
  <c r="O147"/>
  <c r="N147"/>
  <c r="K147"/>
  <c r="T147" s="1"/>
  <c r="S146"/>
  <c r="R146"/>
  <c r="O146"/>
  <c r="P146" s="1"/>
  <c r="K146"/>
  <c r="T146" s="1"/>
  <c r="T145"/>
  <c r="S145"/>
  <c r="U145" s="1"/>
  <c r="R145"/>
  <c r="P145"/>
  <c r="O145"/>
  <c r="N145"/>
  <c r="K145"/>
  <c r="V145" s="1"/>
  <c r="S144"/>
  <c r="R144"/>
  <c r="O144"/>
  <c r="P144" s="1"/>
  <c r="K144"/>
  <c r="V144" s="1"/>
  <c r="S143"/>
  <c r="U143" s="1"/>
  <c r="R143"/>
  <c r="P143"/>
  <c r="O143"/>
  <c r="N143"/>
  <c r="K143"/>
  <c r="T143" s="1"/>
  <c r="S142"/>
  <c r="U142" s="1"/>
  <c r="R142"/>
  <c r="O142"/>
  <c r="P142" s="1"/>
  <c r="K142"/>
  <c r="T142" s="1"/>
  <c r="T141"/>
  <c r="S141"/>
  <c r="U141" s="1"/>
  <c r="R141"/>
  <c r="P141"/>
  <c r="O141"/>
  <c r="N141"/>
  <c r="K141"/>
  <c r="V141" s="1"/>
  <c r="S140"/>
  <c r="R140"/>
  <c r="O140"/>
  <c r="P140" s="1"/>
  <c r="K140"/>
  <c r="V140" s="1"/>
  <c r="S139"/>
  <c r="R139"/>
  <c r="P139"/>
  <c r="O139"/>
  <c r="N139"/>
  <c r="K139"/>
  <c r="T139" s="1"/>
  <c r="S138"/>
  <c r="U138" s="1"/>
  <c r="R138"/>
  <c r="O138"/>
  <c r="P138" s="1"/>
  <c r="K138"/>
  <c r="T138" s="1"/>
  <c r="T137"/>
  <c r="S137"/>
  <c r="U137" s="1"/>
  <c r="R137"/>
  <c r="P137"/>
  <c r="O137"/>
  <c r="N137"/>
  <c r="K137"/>
  <c r="V137" s="1"/>
  <c r="S136"/>
  <c r="R136"/>
  <c r="O136"/>
  <c r="P136" s="1"/>
  <c r="K136"/>
  <c r="V136" s="1"/>
  <c r="S135"/>
  <c r="R135"/>
  <c r="P135"/>
  <c r="O135"/>
  <c r="N135"/>
  <c r="K135"/>
  <c r="T135" s="1"/>
  <c r="S134"/>
  <c r="R134"/>
  <c r="O134"/>
  <c r="P134" s="1"/>
  <c r="K134"/>
  <c r="T134" s="1"/>
  <c r="T133"/>
  <c r="S133"/>
  <c r="U133" s="1"/>
  <c r="R133"/>
  <c r="P133"/>
  <c r="O133"/>
  <c r="N133"/>
  <c r="K133"/>
  <c r="V133" s="1"/>
  <c r="S132"/>
  <c r="R132"/>
  <c r="O132"/>
  <c r="P132" s="1"/>
  <c r="K132"/>
  <c r="V132" s="1"/>
  <c r="S131"/>
  <c r="R131"/>
  <c r="P131"/>
  <c r="O131"/>
  <c r="N131"/>
  <c r="K131"/>
  <c r="T131" s="1"/>
  <c r="S130"/>
  <c r="R130"/>
  <c r="O130"/>
  <c r="P130" s="1"/>
  <c r="K130"/>
  <c r="T130" s="1"/>
  <c r="T129"/>
  <c r="S129"/>
  <c r="U129" s="1"/>
  <c r="R129"/>
  <c r="P129"/>
  <c r="O129"/>
  <c r="N129"/>
  <c r="K129"/>
  <c r="V129" s="1"/>
  <c r="S128"/>
  <c r="R128"/>
  <c r="O128"/>
  <c r="P128" s="1"/>
  <c r="K128"/>
  <c r="V128" s="1"/>
  <c r="S127"/>
  <c r="U127" s="1"/>
  <c r="R127"/>
  <c r="P127"/>
  <c r="O127"/>
  <c r="N127"/>
  <c r="K127"/>
  <c r="T127" s="1"/>
  <c r="S126"/>
  <c r="U126" s="1"/>
  <c r="R126"/>
  <c r="O126"/>
  <c r="P126" s="1"/>
  <c r="K126"/>
  <c r="T126" s="1"/>
  <c r="Q125"/>
  <c r="S122"/>
  <c r="R122"/>
  <c r="O122"/>
  <c r="P122" s="1"/>
  <c r="K122"/>
  <c r="V122" s="1"/>
  <c r="S121"/>
  <c r="R121"/>
  <c r="P121"/>
  <c r="O121"/>
  <c r="N121"/>
  <c r="K121"/>
  <c r="T121" s="1"/>
  <c r="S120"/>
  <c r="R120"/>
  <c r="O120"/>
  <c r="P120" s="1"/>
  <c r="K120"/>
  <c r="T120" s="1"/>
  <c r="T119"/>
  <c r="S119"/>
  <c r="U119" s="1"/>
  <c r="R119"/>
  <c r="P119"/>
  <c r="O119"/>
  <c r="N119"/>
  <c r="K119"/>
  <c r="V119" s="1"/>
  <c r="S118"/>
  <c r="R118"/>
  <c r="O118"/>
  <c r="P118" s="1"/>
  <c r="K118"/>
  <c r="V118" s="1"/>
  <c r="S117"/>
  <c r="U117" s="1"/>
  <c r="R117"/>
  <c r="P117"/>
  <c r="O117"/>
  <c r="N117"/>
  <c r="K117"/>
  <c r="T117" s="1"/>
  <c r="S116"/>
  <c r="U116" s="1"/>
  <c r="R116"/>
  <c r="O116"/>
  <c r="P116" s="1"/>
  <c r="K116"/>
  <c r="T116" s="1"/>
  <c r="T115"/>
  <c r="S115"/>
  <c r="U115" s="1"/>
  <c r="R115"/>
  <c r="P115"/>
  <c r="O115"/>
  <c r="N115"/>
  <c r="K115"/>
  <c r="V115" s="1"/>
  <c r="S114"/>
  <c r="R114"/>
  <c r="O114"/>
  <c r="P114" s="1"/>
  <c r="K114"/>
  <c r="V114" s="1"/>
  <c r="S113"/>
  <c r="R113"/>
  <c r="P113"/>
  <c r="O113"/>
  <c r="N113"/>
  <c r="K113"/>
  <c r="T113" s="1"/>
  <c r="S112"/>
  <c r="U112" s="1"/>
  <c r="R112"/>
  <c r="O112"/>
  <c r="P112" s="1"/>
  <c r="K112"/>
  <c r="T112" s="1"/>
  <c r="T111"/>
  <c r="S111"/>
  <c r="U111" s="1"/>
  <c r="R111"/>
  <c r="P111"/>
  <c r="O111"/>
  <c r="N111"/>
  <c r="K111"/>
  <c r="V111" s="1"/>
  <c r="S110"/>
  <c r="R110"/>
  <c r="O110"/>
  <c r="P110" s="1"/>
  <c r="K110"/>
  <c r="V110" s="1"/>
  <c r="S109"/>
  <c r="R109"/>
  <c r="P109"/>
  <c r="O109"/>
  <c r="N109"/>
  <c r="K109"/>
  <c r="T109" s="1"/>
  <c r="S108"/>
  <c r="R108"/>
  <c r="O108"/>
  <c r="P108" s="1"/>
  <c r="K108"/>
  <c r="T108" s="1"/>
  <c r="T107"/>
  <c r="S107"/>
  <c r="U107" s="1"/>
  <c r="R107"/>
  <c r="P107"/>
  <c r="O107"/>
  <c r="N107"/>
  <c r="K107"/>
  <c r="V107" s="1"/>
  <c r="S106"/>
  <c r="R106"/>
  <c r="O106"/>
  <c r="P106" s="1"/>
  <c r="K106"/>
  <c r="V106" s="1"/>
  <c r="S105"/>
  <c r="R105"/>
  <c r="P105"/>
  <c r="O105"/>
  <c r="N105"/>
  <c r="K105"/>
  <c r="T105" s="1"/>
  <c r="S104"/>
  <c r="R104"/>
  <c r="O104"/>
  <c r="P104" s="1"/>
  <c r="K104"/>
  <c r="T104" s="1"/>
  <c r="T103"/>
  <c r="S103"/>
  <c r="U103" s="1"/>
  <c r="R103"/>
  <c r="P103"/>
  <c r="O103"/>
  <c r="N103"/>
  <c r="K103"/>
  <c r="V103" s="1"/>
  <c r="S102"/>
  <c r="R102"/>
  <c r="O102"/>
  <c r="P102" s="1"/>
  <c r="K102"/>
  <c r="V102" s="1"/>
  <c r="S101"/>
  <c r="U101" s="1"/>
  <c r="R101"/>
  <c r="P101"/>
  <c r="O101"/>
  <c r="N101"/>
  <c r="K101"/>
  <c r="T101" s="1"/>
  <c r="S100"/>
  <c r="U100" s="1"/>
  <c r="R100"/>
  <c r="O100"/>
  <c r="P100" s="1"/>
  <c r="K100"/>
  <c r="T100" s="1"/>
  <c r="T99"/>
  <c r="S99"/>
  <c r="U99" s="1"/>
  <c r="R99"/>
  <c r="P99"/>
  <c r="O99"/>
  <c r="N99"/>
  <c r="K99"/>
  <c r="V99" s="1"/>
  <c r="S98"/>
  <c r="R98"/>
  <c r="O98"/>
  <c r="P98" s="1"/>
  <c r="K98"/>
  <c r="V98" s="1"/>
  <c r="S97"/>
  <c r="R97"/>
  <c r="P97"/>
  <c r="O97"/>
  <c r="N97"/>
  <c r="K97"/>
  <c r="T97" s="1"/>
  <c r="S96"/>
  <c r="U96" s="1"/>
  <c r="R96"/>
  <c r="O96"/>
  <c r="P96" s="1"/>
  <c r="K96"/>
  <c r="T96" s="1"/>
  <c r="T95"/>
  <c r="S95"/>
  <c r="U95" s="1"/>
  <c r="R95"/>
  <c r="P95"/>
  <c r="O95"/>
  <c r="N95"/>
  <c r="K95"/>
  <c r="V95" s="1"/>
  <c r="S94"/>
  <c r="R94"/>
  <c r="O94"/>
  <c r="P94" s="1"/>
  <c r="K94"/>
  <c r="V94" s="1"/>
  <c r="S93"/>
  <c r="R93"/>
  <c r="P93"/>
  <c r="O93"/>
  <c r="N93"/>
  <c r="K93"/>
  <c r="T93" s="1"/>
  <c r="S92"/>
  <c r="R92"/>
  <c r="O92"/>
  <c r="P92" s="1"/>
  <c r="K92"/>
  <c r="T92" s="1"/>
  <c r="T91"/>
  <c r="S91"/>
  <c r="U91" s="1"/>
  <c r="R91"/>
  <c r="P91"/>
  <c r="O91"/>
  <c r="N91"/>
  <c r="K91"/>
  <c r="V91" s="1"/>
  <c r="S90"/>
  <c r="R90"/>
  <c r="O90"/>
  <c r="P90" s="1"/>
  <c r="K90"/>
  <c r="V90" s="1"/>
  <c r="S89"/>
  <c r="R89"/>
  <c r="P89"/>
  <c r="O89"/>
  <c r="N89"/>
  <c r="K89"/>
  <c r="T89" s="1"/>
  <c r="S88"/>
  <c r="R88"/>
  <c r="O88"/>
  <c r="P88" s="1"/>
  <c r="K88"/>
  <c r="T88" s="1"/>
  <c r="Q87"/>
  <c r="S84"/>
  <c r="R84"/>
  <c r="O84"/>
  <c r="P84" s="1"/>
  <c r="K84"/>
  <c r="V84" s="1"/>
  <c r="S83"/>
  <c r="R83"/>
  <c r="P83"/>
  <c r="O83"/>
  <c r="N83"/>
  <c r="K83"/>
  <c r="T83" s="1"/>
  <c r="S82"/>
  <c r="R82"/>
  <c r="O82"/>
  <c r="P82" s="1"/>
  <c r="K82"/>
  <c r="T82" s="1"/>
  <c r="T81"/>
  <c r="S81"/>
  <c r="U81" s="1"/>
  <c r="R81"/>
  <c r="P81"/>
  <c r="O81"/>
  <c r="N81"/>
  <c r="K81"/>
  <c r="V81" s="1"/>
  <c r="S80"/>
  <c r="R80"/>
  <c r="O80"/>
  <c r="P80" s="1"/>
  <c r="K80"/>
  <c r="V80" s="1"/>
  <c r="S79"/>
  <c r="R79"/>
  <c r="P79"/>
  <c r="O79"/>
  <c r="N79"/>
  <c r="K79"/>
  <c r="T79" s="1"/>
  <c r="S78"/>
  <c r="R78"/>
  <c r="O78"/>
  <c r="P78" s="1"/>
  <c r="K78"/>
  <c r="T78" s="1"/>
  <c r="T77"/>
  <c r="S77"/>
  <c r="U77" s="1"/>
  <c r="R77"/>
  <c r="P77"/>
  <c r="O77"/>
  <c r="N77"/>
  <c r="K77"/>
  <c r="V77" s="1"/>
  <c r="S76"/>
  <c r="R76"/>
  <c r="O76"/>
  <c r="P76" s="1"/>
  <c r="K76"/>
  <c r="V76" s="1"/>
  <c r="S75"/>
  <c r="U75" s="1"/>
  <c r="R75"/>
  <c r="P75"/>
  <c r="O75"/>
  <c r="N75"/>
  <c r="K75"/>
  <c r="T75" s="1"/>
  <c r="S74"/>
  <c r="U74" s="1"/>
  <c r="R74"/>
  <c r="O74"/>
  <c r="P74" s="1"/>
  <c r="K74"/>
  <c r="T74" s="1"/>
  <c r="T73"/>
  <c r="S73"/>
  <c r="U73" s="1"/>
  <c r="R73"/>
  <c r="P73"/>
  <c r="O73"/>
  <c r="N73"/>
  <c r="K73"/>
  <c r="V73" s="1"/>
  <c r="S72"/>
  <c r="R72"/>
  <c r="O72"/>
  <c r="P72" s="1"/>
  <c r="K72"/>
  <c r="V72" s="1"/>
  <c r="S71"/>
  <c r="R71"/>
  <c r="P71"/>
  <c r="O71"/>
  <c r="N71"/>
  <c r="K71"/>
  <c r="T71" s="1"/>
  <c r="S70"/>
  <c r="U70" s="1"/>
  <c r="R70"/>
  <c r="O70"/>
  <c r="P70" s="1"/>
  <c r="K70"/>
  <c r="T70" s="1"/>
  <c r="T69"/>
  <c r="S69"/>
  <c r="U69" s="1"/>
  <c r="R69"/>
  <c r="P69"/>
  <c r="O69"/>
  <c r="N69"/>
  <c r="K69"/>
  <c r="V69" s="1"/>
  <c r="S68"/>
  <c r="R68"/>
  <c r="O68"/>
  <c r="P68" s="1"/>
  <c r="K68"/>
  <c r="V68" s="1"/>
  <c r="S67"/>
  <c r="R67"/>
  <c r="P67"/>
  <c r="O67"/>
  <c r="N67"/>
  <c r="K67"/>
  <c r="T67" s="1"/>
  <c r="S66"/>
  <c r="R66"/>
  <c r="O66"/>
  <c r="P66" s="1"/>
  <c r="K66"/>
  <c r="T66" s="1"/>
  <c r="T65"/>
  <c r="S65"/>
  <c r="U65" s="1"/>
  <c r="R65"/>
  <c r="P65"/>
  <c r="O65"/>
  <c r="N65"/>
  <c r="K65"/>
  <c r="V65" s="1"/>
  <c r="S64"/>
  <c r="R64"/>
  <c r="O64"/>
  <c r="P64" s="1"/>
  <c r="K64"/>
  <c r="V64" s="1"/>
  <c r="S63"/>
  <c r="R63"/>
  <c r="P63"/>
  <c r="O63"/>
  <c r="N63"/>
  <c r="K63"/>
  <c r="T63" s="1"/>
  <c r="S62"/>
  <c r="R62"/>
  <c r="O62"/>
  <c r="P62" s="1"/>
  <c r="K62"/>
  <c r="T62" s="1"/>
  <c r="T61"/>
  <c r="S61"/>
  <c r="U61" s="1"/>
  <c r="R61"/>
  <c r="P61"/>
  <c r="O61"/>
  <c r="N61"/>
  <c r="K61"/>
  <c r="V61" s="1"/>
  <c r="S60"/>
  <c r="R60"/>
  <c r="O60"/>
  <c r="P60" s="1"/>
  <c r="K60"/>
  <c r="V60" s="1"/>
  <c r="S59"/>
  <c r="U59" s="1"/>
  <c r="R59"/>
  <c r="P59"/>
  <c r="O59"/>
  <c r="N59"/>
  <c r="K59"/>
  <c r="T59" s="1"/>
  <c r="S58"/>
  <c r="U58" s="1"/>
  <c r="R58"/>
  <c r="O58"/>
  <c r="P58" s="1"/>
  <c r="K58"/>
  <c r="T58" s="1"/>
  <c r="T57"/>
  <c r="S57"/>
  <c r="U57" s="1"/>
  <c r="P57"/>
  <c r="O57"/>
  <c r="N57"/>
  <c r="K57"/>
  <c r="V57" s="1"/>
  <c r="Q56"/>
  <c r="R57" s="1"/>
  <c r="S53"/>
  <c r="R53"/>
  <c r="P53"/>
  <c r="O53"/>
  <c r="N53"/>
  <c r="K53"/>
  <c r="T53" s="1"/>
  <c r="S52"/>
  <c r="U52" s="1"/>
  <c r="R52"/>
  <c r="O52"/>
  <c r="P52" s="1"/>
  <c r="K52"/>
  <c r="T52" s="1"/>
  <c r="T51"/>
  <c r="S51"/>
  <c r="U51" s="1"/>
  <c r="R51"/>
  <c r="P51"/>
  <c r="O51"/>
  <c r="N51"/>
  <c r="K51"/>
  <c r="V51" s="1"/>
  <c r="T50"/>
  <c r="U50" s="1"/>
  <c r="S50"/>
  <c r="R50"/>
  <c r="O50"/>
  <c r="P50" s="1"/>
  <c r="K50"/>
  <c r="V50" s="1"/>
  <c r="S49"/>
  <c r="R49"/>
  <c r="P49"/>
  <c r="O49"/>
  <c r="N49"/>
  <c r="K49"/>
  <c r="T49" s="1"/>
  <c r="S48"/>
  <c r="R48"/>
  <c r="O48"/>
  <c r="P48" s="1"/>
  <c r="K48"/>
  <c r="T48" s="1"/>
  <c r="T47"/>
  <c r="S47"/>
  <c r="U47" s="1"/>
  <c r="R47"/>
  <c r="P47"/>
  <c r="O47"/>
  <c r="N47"/>
  <c r="K47"/>
  <c r="V47" s="1"/>
  <c r="V46"/>
  <c r="S46"/>
  <c r="R46"/>
  <c r="O46"/>
  <c r="P46" s="1"/>
  <c r="K46"/>
  <c r="N46" s="1"/>
  <c r="S45"/>
  <c r="U45" s="1"/>
  <c r="R45"/>
  <c r="P45"/>
  <c r="O45"/>
  <c r="N45"/>
  <c r="K45"/>
  <c r="T45" s="1"/>
  <c r="S44"/>
  <c r="R44"/>
  <c r="O44"/>
  <c r="P44" s="1"/>
  <c r="K44"/>
  <c r="N44" s="1"/>
  <c r="U43"/>
  <c r="T43"/>
  <c r="S43"/>
  <c r="P43"/>
  <c r="O43"/>
  <c r="N43"/>
  <c r="K43"/>
  <c r="V43" s="1"/>
  <c r="Q42"/>
  <c r="R43" s="1"/>
  <c r="S39"/>
  <c r="U39" s="1"/>
  <c r="R39"/>
  <c r="P39"/>
  <c r="O39"/>
  <c r="N39"/>
  <c r="K39"/>
  <c r="T39" s="1"/>
  <c r="S38"/>
  <c r="R38"/>
  <c r="O38"/>
  <c r="P38" s="1"/>
  <c r="K38"/>
  <c r="N38" s="1"/>
  <c r="U37"/>
  <c r="T37"/>
  <c r="S37"/>
  <c r="R37"/>
  <c r="P37"/>
  <c r="O37"/>
  <c r="N37"/>
  <c r="K37"/>
  <c r="V37" s="1"/>
  <c r="V36"/>
  <c r="S36"/>
  <c r="R36"/>
  <c r="O36"/>
  <c r="P36" s="1"/>
  <c r="K36"/>
  <c r="N36" s="1"/>
  <c r="S35"/>
  <c r="U35" s="1"/>
  <c r="R35"/>
  <c r="P35"/>
  <c r="O35"/>
  <c r="N35"/>
  <c r="K35"/>
  <c r="T35" s="1"/>
  <c r="S34"/>
  <c r="R34"/>
  <c r="O34"/>
  <c r="P34" s="1"/>
  <c r="K34"/>
  <c r="N34" s="1"/>
  <c r="U33"/>
  <c r="T33"/>
  <c r="S33"/>
  <c r="R33"/>
  <c r="P33"/>
  <c r="O33"/>
  <c r="N33"/>
  <c r="K33"/>
  <c r="V33" s="1"/>
  <c r="S32"/>
  <c r="R32"/>
  <c r="O32"/>
  <c r="P32" s="1"/>
  <c r="K32"/>
  <c r="N32" s="1"/>
  <c r="S31"/>
  <c r="U31" s="1"/>
  <c r="R31"/>
  <c r="P31"/>
  <c r="O31"/>
  <c r="N31"/>
  <c r="K31"/>
  <c r="T31" s="1"/>
  <c r="V30"/>
  <c r="S30"/>
  <c r="R30"/>
  <c r="O30"/>
  <c r="P30" s="1"/>
  <c r="K30"/>
  <c r="N30" s="1"/>
  <c r="T29"/>
  <c r="S29"/>
  <c r="U29" s="1"/>
  <c r="R29"/>
  <c r="P29"/>
  <c r="O29"/>
  <c r="N29"/>
  <c r="K29"/>
  <c r="V29" s="1"/>
  <c r="S28"/>
  <c r="R28"/>
  <c r="O28"/>
  <c r="P28" s="1"/>
  <c r="K28"/>
  <c r="N28" s="1"/>
  <c r="U27"/>
  <c r="S27"/>
  <c r="R27"/>
  <c r="P27"/>
  <c r="O27"/>
  <c r="N27"/>
  <c r="K27"/>
  <c r="T27" s="1"/>
  <c r="S26"/>
  <c r="R26"/>
  <c r="O26"/>
  <c r="P26" s="1"/>
  <c r="K26"/>
  <c r="N26" s="1"/>
  <c r="T25"/>
  <c r="S25"/>
  <c r="U25" s="1"/>
  <c r="R25"/>
  <c r="P25"/>
  <c r="O25"/>
  <c r="N25"/>
  <c r="K25"/>
  <c r="V25" s="1"/>
  <c r="S24"/>
  <c r="R24"/>
  <c r="O24"/>
  <c r="P24" s="1"/>
  <c r="K24"/>
  <c r="N24" s="1"/>
  <c r="S23"/>
  <c r="U23" s="1"/>
  <c r="R23"/>
  <c r="P23"/>
  <c r="O23"/>
  <c r="N23"/>
  <c r="K23"/>
  <c r="T23" s="1"/>
  <c r="S22"/>
  <c r="R22"/>
  <c r="O22"/>
  <c r="P22" s="1"/>
  <c r="K22"/>
  <c r="N22" s="1"/>
  <c r="U21"/>
  <c r="T21"/>
  <c r="S21"/>
  <c r="R21"/>
  <c r="P21"/>
  <c r="O21"/>
  <c r="N21"/>
  <c r="K21"/>
  <c r="V21" s="1"/>
  <c r="V20"/>
  <c r="S20"/>
  <c r="R20"/>
  <c r="O20"/>
  <c r="P20" s="1"/>
  <c r="K20"/>
  <c r="N20" s="1"/>
  <c r="S19"/>
  <c r="U19" s="1"/>
  <c r="R19"/>
  <c r="P19"/>
  <c r="O19"/>
  <c r="N19"/>
  <c r="K19"/>
  <c r="T19" s="1"/>
  <c r="S18"/>
  <c r="R18"/>
  <c r="O18"/>
  <c r="P18" s="1"/>
  <c r="K18"/>
  <c r="N18" s="1"/>
  <c r="U17"/>
  <c r="T17"/>
  <c r="S17"/>
  <c r="R17"/>
  <c r="P17"/>
  <c r="O17"/>
  <c r="N17"/>
  <c r="K17"/>
  <c r="V17" s="1"/>
  <c r="S16"/>
  <c r="R16"/>
  <c r="O16"/>
  <c r="P16" s="1"/>
  <c r="K16"/>
  <c r="N16" s="1"/>
  <c r="S15"/>
  <c r="U15" s="1"/>
  <c r="R15"/>
  <c r="P15"/>
  <c r="O15"/>
  <c r="N15"/>
  <c r="K15"/>
  <c r="T15" s="1"/>
  <c r="V14"/>
  <c r="S14"/>
  <c r="R14"/>
  <c r="O14"/>
  <c r="P14" s="1"/>
  <c r="K14"/>
  <c r="N14" s="1"/>
  <c r="T13"/>
  <c r="S13"/>
  <c r="U13" s="1"/>
  <c r="R13"/>
  <c r="P13"/>
  <c r="O13"/>
  <c r="N13"/>
  <c r="K13"/>
  <c r="V13" s="1"/>
  <c r="S12"/>
  <c r="R12"/>
  <c r="O12"/>
  <c r="P12" s="1"/>
  <c r="K12"/>
  <c r="N12" s="1"/>
  <c r="U11"/>
  <c r="S11"/>
  <c r="R11"/>
  <c r="P11"/>
  <c r="O11"/>
  <c r="N11"/>
  <c r="K11"/>
  <c r="T11" s="1"/>
  <c r="S10"/>
  <c r="R10"/>
  <c r="O10"/>
  <c r="P10" s="1"/>
  <c r="K10"/>
  <c r="N10" s="1"/>
  <c r="T9"/>
  <c r="S9"/>
  <c r="U9" s="1"/>
  <c r="R9"/>
  <c r="P9"/>
  <c r="O9"/>
  <c r="N9"/>
  <c r="K9"/>
  <c r="V9" s="1"/>
  <c r="S8"/>
  <c r="R8"/>
  <c r="R4" s="1"/>
  <c r="O8"/>
  <c r="P8" s="1"/>
  <c r="K8"/>
  <c r="N8" s="1"/>
  <c r="K5"/>
  <c r="AK3"/>
  <c r="AN2"/>
  <c r="AM2"/>
  <c r="AL2"/>
  <c r="AK2"/>
  <c r="AJ2"/>
  <c r="AG2"/>
  <c r="AF2"/>
  <c r="AE2"/>
  <c r="S2"/>
  <c r="U2" s="1"/>
  <c r="R2"/>
  <c r="P2"/>
  <c r="O2"/>
  <c r="N2"/>
  <c r="K2"/>
  <c r="T2" s="1"/>
  <c r="AB1"/>
  <c r="AA1"/>
  <c r="Z1"/>
  <c r="Y1"/>
  <c r="X1"/>
  <c r="W1"/>
  <c r="S331" i="5"/>
  <c r="R331"/>
  <c r="O331"/>
  <c r="P331" s="1"/>
  <c r="K331"/>
  <c r="N331" s="1"/>
  <c r="S330"/>
  <c r="R330"/>
  <c r="P330"/>
  <c r="O330"/>
  <c r="N330"/>
  <c r="K330"/>
  <c r="T330" s="1"/>
  <c r="U330" s="1"/>
  <c r="V329"/>
  <c r="S329"/>
  <c r="R329"/>
  <c r="O329"/>
  <c r="P329" s="1"/>
  <c r="K329"/>
  <c r="T329" s="1"/>
  <c r="S328"/>
  <c r="R328"/>
  <c r="P328"/>
  <c r="O328"/>
  <c r="K328"/>
  <c r="T328" s="1"/>
  <c r="U328" s="1"/>
  <c r="S327"/>
  <c r="R327"/>
  <c r="O327"/>
  <c r="P327" s="1"/>
  <c r="K327"/>
  <c r="V327" s="1"/>
  <c r="T326"/>
  <c r="S326"/>
  <c r="U326" s="1"/>
  <c r="R326"/>
  <c r="O326"/>
  <c r="P326" s="1"/>
  <c r="N326"/>
  <c r="K326"/>
  <c r="V326" s="1"/>
  <c r="T325"/>
  <c r="U325" s="1"/>
  <c r="S325"/>
  <c r="R325"/>
  <c r="O325"/>
  <c r="P325" s="1"/>
  <c r="K325"/>
  <c r="N325" s="1"/>
  <c r="S324"/>
  <c r="R324"/>
  <c r="P324"/>
  <c r="O324"/>
  <c r="K324"/>
  <c r="T324" s="1"/>
  <c r="U324" s="1"/>
  <c r="S323"/>
  <c r="R323"/>
  <c r="O323"/>
  <c r="P323" s="1"/>
  <c r="K323"/>
  <c r="V323" s="1"/>
  <c r="T322"/>
  <c r="S322"/>
  <c r="U322" s="1"/>
  <c r="R322"/>
  <c r="O322"/>
  <c r="P322" s="1"/>
  <c r="N322"/>
  <c r="K322"/>
  <c r="V322" s="1"/>
  <c r="T321"/>
  <c r="U321" s="1"/>
  <c r="S321"/>
  <c r="R321"/>
  <c r="O321"/>
  <c r="P321" s="1"/>
  <c r="K321"/>
  <c r="N321" s="1"/>
  <c r="S320"/>
  <c r="R320"/>
  <c r="P320"/>
  <c r="O320"/>
  <c r="K320"/>
  <c r="T320" s="1"/>
  <c r="U320" s="1"/>
  <c r="S319"/>
  <c r="R319"/>
  <c r="O319"/>
  <c r="P319" s="1"/>
  <c r="K319"/>
  <c r="V319" s="1"/>
  <c r="Q318"/>
  <c r="T315"/>
  <c r="U315" s="1"/>
  <c r="S315"/>
  <c r="R315"/>
  <c r="O315"/>
  <c r="P315" s="1"/>
  <c r="K315"/>
  <c r="N315" s="1"/>
  <c r="S314"/>
  <c r="R314"/>
  <c r="P314"/>
  <c r="O314"/>
  <c r="K314"/>
  <c r="T314" s="1"/>
  <c r="U314" s="1"/>
  <c r="S313"/>
  <c r="R313"/>
  <c r="O313"/>
  <c r="P313" s="1"/>
  <c r="K313"/>
  <c r="V313" s="1"/>
  <c r="T312"/>
  <c r="S312"/>
  <c r="U312" s="1"/>
  <c r="R312"/>
  <c r="O312"/>
  <c r="P312" s="1"/>
  <c r="N312"/>
  <c r="K312"/>
  <c r="V312" s="1"/>
  <c r="T311"/>
  <c r="U311" s="1"/>
  <c r="S311"/>
  <c r="R311"/>
  <c r="O311"/>
  <c r="P311" s="1"/>
  <c r="K311"/>
  <c r="N311" s="1"/>
  <c r="S310"/>
  <c r="R310"/>
  <c r="P310"/>
  <c r="O310"/>
  <c r="K310"/>
  <c r="T310" s="1"/>
  <c r="U310" s="1"/>
  <c r="S309"/>
  <c r="R309"/>
  <c r="O309"/>
  <c r="P309" s="1"/>
  <c r="K309"/>
  <c r="V309" s="1"/>
  <c r="T308"/>
  <c r="S308"/>
  <c r="U308" s="1"/>
  <c r="R308"/>
  <c r="O308"/>
  <c r="P308" s="1"/>
  <c r="N308"/>
  <c r="K308"/>
  <c r="V308" s="1"/>
  <c r="T307"/>
  <c r="U307" s="1"/>
  <c r="S307"/>
  <c r="R307"/>
  <c r="O307"/>
  <c r="P307" s="1"/>
  <c r="K307"/>
  <c r="N307" s="1"/>
  <c r="S306"/>
  <c r="R306"/>
  <c r="P306"/>
  <c r="O306"/>
  <c r="K306"/>
  <c r="T306" s="1"/>
  <c r="U306" s="1"/>
  <c r="S305"/>
  <c r="R305"/>
  <c r="O305"/>
  <c r="P305" s="1"/>
  <c r="K305"/>
  <c r="V305" s="1"/>
  <c r="T304"/>
  <c r="S304"/>
  <c r="U304" s="1"/>
  <c r="R304"/>
  <c r="O304"/>
  <c r="P304" s="1"/>
  <c r="N304"/>
  <c r="K304"/>
  <c r="V304" s="1"/>
  <c r="T303"/>
  <c r="U303" s="1"/>
  <c r="S303"/>
  <c r="R303"/>
  <c r="O303"/>
  <c r="P303" s="1"/>
  <c r="N303"/>
  <c r="K303"/>
  <c r="V303" s="1"/>
  <c r="S302"/>
  <c r="R302"/>
  <c r="P302"/>
  <c r="O302"/>
  <c r="K302"/>
  <c r="T302" s="1"/>
  <c r="U302" s="1"/>
  <c r="S301"/>
  <c r="R301"/>
  <c r="O301"/>
  <c r="P301" s="1"/>
  <c r="K301"/>
  <c r="V301" s="1"/>
  <c r="T300"/>
  <c r="S300"/>
  <c r="U300" s="1"/>
  <c r="R300"/>
  <c r="O300"/>
  <c r="P300" s="1"/>
  <c r="N300"/>
  <c r="K300"/>
  <c r="V300" s="1"/>
  <c r="T299"/>
  <c r="U299" s="1"/>
  <c r="S299"/>
  <c r="R299"/>
  <c r="O299"/>
  <c r="P299" s="1"/>
  <c r="N299"/>
  <c r="K299"/>
  <c r="V299" s="1"/>
  <c r="S298"/>
  <c r="R298"/>
  <c r="P298"/>
  <c r="O298"/>
  <c r="K298"/>
  <c r="T298" s="1"/>
  <c r="U298" s="1"/>
  <c r="S297"/>
  <c r="R297"/>
  <c r="O297"/>
  <c r="P297" s="1"/>
  <c r="K297"/>
  <c r="V297" s="1"/>
  <c r="T296"/>
  <c r="S296"/>
  <c r="U296" s="1"/>
  <c r="R296"/>
  <c r="O296"/>
  <c r="P296" s="1"/>
  <c r="N296"/>
  <c r="K296"/>
  <c r="V296" s="1"/>
  <c r="T295"/>
  <c r="U295" s="1"/>
  <c r="S295"/>
  <c r="R295"/>
  <c r="O295"/>
  <c r="P295" s="1"/>
  <c r="N295"/>
  <c r="K295"/>
  <c r="V295" s="1"/>
  <c r="S294"/>
  <c r="R294"/>
  <c r="P294"/>
  <c r="O294"/>
  <c r="K294"/>
  <c r="T294" s="1"/>
  <c r="U294" s="1"/>
  <c r="S293"/>
  <c r="R293"/>
  <c r="O293"/>
  <c r="P293" s="1"/>
  <c r="K293"/>
  <c r="V293" s="1"/>
  <c r="T292"/>
  <c r="S292"/>
  <c r="U292" s="1"/>
  <c r="O292"/>
  <c r="P292" s="1"/>
  <c r="N292"/>
  <c r="K292"/>
  <c r="V292" s="1"/>
  <c r="Q291"/>
  <c r="R292" s="1"/>
  <c r="S288"/>
  <c r="R288"/>
  <c r="P288"/>
  <c r="O288"/>
  <c r="K288"/>
  <c r="T288" s="1"/>
  <c r="U288" s="1"/>
  <c r="S287"/>
  <c r="R287"/>
  <c r="O287"/>
  <c r="P287" s="1"/>
  <c r="K287"/>
  <c r="V287" s="1"/>
  <c r="T286"/>
  <c r="S286"/>
  <c r="U286" s="1"/>
  <c r="R286"/>
  <c r="O286"/>
  <c r="P286" s="1"/>
  <c r="N286"/>
  <c r="K286"/>
  <c r="V286" s="1"/>
  <c r="T285"/>
  <c r="U285" s="1"/>
  <c r="S285"/>
  <c r="R285"/>
  <c r="O285"/>
  <c r="P285" s="1"/>
  <c r="N285"/>
  <c r="K285"/>
  <c r="V285" s="1"/>
  <c r="S284"/>
  <c r="R284"/>
  <c r="P284"/>
  <c r="O284"/>
  <c r="K284"/>
  <c r="T284" s="1"/>
  <c r="U284" s="1"/>
  <c r="S283"/>
  <c r="R283"/>
  <c r="O283"/>
  <c r="P283" s="1"/>
  <c r="K283"/>
  <c r="V283" s="1"/>
  <c r="T282"/>
  <c r="S282"/>
  <c r="U282" s="1"/>
  <c r="R282"/>
  <c r="O282"/>
  <c r="P282" s="1"/>
  <c r="N282"/>
  <c r="K282"/>
  <c r="V282" s="1"/>
  <c r="T281"/>
  <c r="U281" s="1"/>
  <c r="S281"/>
  <c r="R281"/>
  <c r="O281"/>
  <c r="P281" s="1"/>
  <c r="N281"/>
  <c r="K281"/>
  <c r="V281" s="1"/>
  <c r="S280"/>
  <c r="R280"/>
  <c r="P280"/>
  <c r="O280"/>
  <c r="K280"/>
  <c r="T280" s="1"/>
  <c r="U280" s="1"/>
  <c r="S279"/>
  <c r="R279"/>
  <c r="O279"/>
  <c r="P279" s="1"/>
  <c r="K279"/>
  <c r="V279" s="1"/>
  <c r="T278"/>
  <c r="S278"/>
  <c r="U278" s="1"/>
  <c r="R278"/>
  <c r="O278"/>
  <c r="P278" s="1"/>
  <c r="N278"/>
  <c r="K278"/>
  <c r="V278" s="1"/>
  <c r="T277"/>
  <c r="U277" s="1"/>
  <c r="S277"/>
  <c r="R277"/>
  <c r="O277"/>
  <c r="P277" s="1"/>
  <c r="N277"/>
  <c r="K277"/>
  <c r="V277" s="1"/>
  <c r="S276"/>
  <c r="R276"/>
  <c r="P276"/>
  <c r="O276"/>
  <c r="K276"/>
  <c r="T276" s="1"/>
  <c r="U276" s="1"/>
  <c r="S275"/>
  <c r="R275"/>
  <c r="O275"/>
  <c r="P275" s="1"/>
  <c r="K275"/>
  <c r="V275" s="1"/>
  <c r="T274"/>
  <c r="S274"/>
  <c r="U274" s="1"/>
  <c r="R274"/>
  <c r="O274"/>
  <c r="P274" s="1"/>
  <c r="N274"/>
  <c r="K274"/>
  <c r="V274" s="1"/>
  <c r="T273"/>
  <c r="U273" s="1"/>
  <c r="S273"/>
  <c r="R273"/>
  <c r="O273"/>
  <c r="P273" s="1"/>
  <c r="N273"/>
  <c r="K273"/>
  <c r="V273" s="1"/>
  <c r="S272"/>
  <c r="R272"/>
  <c r="P272"/>
  <c r="O272"/>
  <c r="K272"/>
  <c r="T272" s="1"/>
  <c r="U272" s="1"/>
  <c r="S271"/>
  <c r="R271"/>
  <c r="O271"/>
  <c r="P271" s="1"/>
  <c r="K271"/>
  <c r="V271" s="1"/>
  <c r="T270"/>
  <c r="S270"/>
  <c r="U270" s="1"/>
  <c r="R270"/>
  <c r="O270"/>
  <c r="P270" s="1"/>
  <c r="N270"/>
  <c r="K270"/>
  <c r="V270" s="1"/>
  <c r="T269"/>
  <c r="U269" s="1"/>
  <c r="S269"/>
  <c r="R269"/>
  <c r="O269"/>
  <c r="P269" s="1"/>
  <c r="N269"/>
  <c r="K269"/>
  <c r="V269" s="1"/>
  <c r="S268"/>
  <c r="R268"/>
  <c r="P268"/>
  <c r="O268"/>
  <c r="K268"/>
  <c r="T268" s="1"/>
  <c r="U268" s="1"/>
  <c r="S267"/>
  <c r="R267"/>
  <c r="O267"/>
  <c r="P267" s="1"/>
  <c r="K267"/>
  <c r="V267" s="1"/>
  <c r="T266"/>
  <c r="S266"/>
  <c r="U266" s="1"/>
  <c r="R266"/>
  <c r="O266"/>
  <c r="P266" s="1"/>
  <c r="N266"/>
  <c r="K266"/>
  <c r="V266" s="1"/>
  <c r="T265"/>
  <c r="U265" s="1"/>
  <c r="S265"/>
  <c r="R265"/>
  <c r="O265"/>
  <c r="P265" s="1"/>
  <c r="N265"/>
  <c r="K265"/>
  <c r="V265" s="1"/>
  <c r="S264"/>
  <c r="R264"/>
  <c r="P264"/>
  <c r="O264"/>
  <c r="K264"/>
  <c r="T264" s="1"/>
  <c r="U264" s="1"/>
  <c r="S263"/>
  <c r="R263"/>
  <c r="O263"/>
  <c r="P263" s="1"/>
  <c r="K263"/>
  <c r="V263" s="1"/>
  <c r="T262"/>
  <c r="S262"/>
  <c r="U262" s="1"/>
  <c r="R262"/>
  <c r="O262"/>
  <c r="P262" s="1"/>
  <c r="N262"/>
  <c r="K262"/>
  <c r="V262" s="1"/>
  <c r="T261"/>
  <c r="U261" s="1"/>
  <c r="S261"/>
  <c r="R261"/>
  <c r="O261"/>
  <c r="P261" s="1"/>
  <c r="N261"/>
  <c r="K261"/>
  <c r="V261" s="1"/>
  <c r="S260"/>
  <c r="R260"/>
  <c r="P260"/>
  <c r="O260"/>
  <c r="K260"/>
  <c r="T260" s="1"/>
  <c r="U260" s="1"/>
  <c r="S259"/>
  <c r="R259"/>
  <c r="O259"/>
  <c r="P259" s="1"/>
  <c r="K259"/>
  <c r="V259" s="1"/>
  <c r="T258"/>
  <c r="S258"/>
  <c r="U258" s="1"/>
  <c r="R258"/>
  <c r="O258"/>
  <c r="P258" s="1"/>
  <c r="N258"/>
  <c r="K258"/>
  <c r="V258" s="1"/>
  <c r="T257"/>
  <c r="U257" s="1"/>
  <c r="S257"/>
  <c r="O257"/>
  <c r="P257" s="1"/>
  <c r="N257"/>
  <c r="K257"/>
  <c r="V257" s="1"/>
  <c r="Q256"/>
  <c r="R257" s="1"/>
  <c r="S253"/>
  <c r="R253"/>
  <c r="P253"/>
  <c r="O253"/>
  <c r="K253"/>
  <c r="V253" s="1"/>
  <c r="T252"/>
  <c r="S252"/>
  <c r="U252" s="1"/>
  <c r="R252"/>
  <c r="O252"/>
  <c r="P252" s="1"/>
  <c r="N252"/>
  <c r="K252"/>
  <c r="V252" s="1"/>
  <c r="T251"/>
  <c r="U251" s="1"/>
  <c r="S251"/>
  <c r="R251"/>
  <c r="O251"/>
  <c r="P251" s="1"/>
  <c r="N251"/>
  <c r="K251"/>
  <c r="V251" s="1"/>
  <c r="S250"/>
  <c r="R250"/>
  <c r="P250"/>
  <c r="O250"/>
  <c r="K250"/>
  <c r="T250" s="1"/>
  <c r="U250" s="1"/>
  <c r="S249"/>
  <c r="R249"/>
  <c r="P249"/>
  <c r="O249"/>
  <c r="K249"/>
  <c r="V249" s="1"/>
  <c r="T248"/>
  <c r="S248"/>
  <c r="U248" s="1"/>
  <c r="R248"/>
  <c r="O248"/>
  <c r="P248" s="1"/>
  <c r="N248"/>
  <c r="K248"/>
  <c r="V248" s="1"/>
  <c r="T247"/>
  <c r="U247" s="1"/>
  <c r="S247"/>
  <c r="R247"/>
  <c r="O247"/>
  <c r="P247" s="1"/>
  <c r="N247"/>
  <c r="K247"/>
  <c r="V247" s="1"/>
  <c r="S246"/>
  <c r="R246"/>
  <c r="P246"/>
  <c r="O246"/>
  <c r="K246"/>
  <c r="T246" s="1"/>
  <c r="U246" s="1"/>
  <c r="S245"/>
  <c r="R245"/>
  <c r="P245"/>
  <c r="O245"/>
  <c r="K245"/>
  <c r="V245" s="1"/>
  <c r="T244"/>
  <c r="S244"/>
  <c r="U244" s="1"/>
  <c r="R244"/>
  <c r="O244"/>
  <c r="P244" s="1"/>
  <c r="N244"/>
  <c r="K244"/>
  <c r="V244" s="1"/>
  <c r="T243"/>
  <c r="U243" s="1"/>
  <c r="S243"/>
  <c r="R243"/>
  <c r="O243"/>
  <c r="P243" s="1"/>
  <c r="N243"/>
  <c r="K243"/>
  <c r="V243" s="1"/>
  <c r="S242"/>
  <c r="R242"/>
  <c r="P242"/>
  <c r="O242"/>
  <c r="K242"/>
  <c r="T242" s="1"/>
  <c r="U242" s="1"/>
  <c r="S241"/>
  <c r="R241"/>
  <c r="P241"/>
  <c r="O241"/>
  <c r="K241"/>
  <c r="V241" s="1"/>
  <c r="T240"/>
  <c r="S240"/>
  <c r="U240" s="1"/>
  <c r="R240"/>
  <c r="O240"/>
  <c r="P240" s="1"/>
  <c r="N240"/>
  <c r="K240"/>
  <c r="V240" s="1"/>
  <c r="T239"/>
  <c r="U239" s="1"/>
  <c r="S239"/>
  <c r="R239"/>
  <c r="O239"/>
  <c r="P239" s="1"/>
  <c r="N239"/>
  <c r="K239"/>
  <c r="V239" s="1"/>
  <c r="S238"/>
  <c r="R238"/>
  <c r="P238"/>
  <c r="O238"/>
  <c r="K238"/>
  <c r="T238" s="1"/>
  <c r="U238" s="1"/>
  <c r="S237"/>
  <c r="R237"/>
  <c r="P237"/>
  <c r="O237"/>
  <c r="K237"/>
  <c r="V237" s="1"/>
  <c r="T236"/>
  <c r="S236"/>
  <c r="U236" s="1"/>
  <c r="R236"/>
  <c r="O236"/>
  <c r="P236" s="1"/>
  <c r="N236"/>
  <c r="K236"/>
  <c r="V236" s="1"/>
  <c r="T235"/>
  <c r="U235" s="1"/>
  <c r="S235"/>
  <c r="R235"/>
  <c r="O235"/>
  <c r="P235" s="1"/>
  <c r="N235"/>
  <c r="K235"/>
  <c r="V235" s="1"/>
  <c r="S234"/>
  <c r="R234"/>
  <c r="P234"/>
  <c r="O234"/>
  <c r="K234"/>
  <c r="T234" s="1"/>
  <c r="U234" s="1"/>
  <c r="S233"/>
  <c r="R233"/>
  <c r="P233"/>
  <c r="O233"/>
  <c r="K233"/>
  <c r="V233" s="1"/>
  <c r="T232"/>
  <c r="S232"/>
  <c r="U232" s="1"/>
  <c r="R232"/>
  <c r="O232"/>
  <c r="P232" s="1"/>
  <c r="N232"/>
  <c r="K232"/>
  <c r="V232" s="1"/>
  <c r="T231"/>
  <c r="U231" s="1"/>
  <c r="S231"/>
  <c r="R231"/>
  <c r="O231"/>
  <c r="P231" s="1"/>
  <c r="N231"/>
  <c r="K231"/>
  <c r="V231" s="1"/>
  <c r="S230"/>
  <c r="R230"/>
  <c r="P230"/>
  <c r="O230"/>
  <c r="K230"/>
  <c r="T230" s="1"/>
  <c r="U230" s="1"/>
  <c r="S229"/>
  <c r="R229"/>
  <c r="P229"/>
  <c r="O229"/>
  <c r="K229"/>
  <c r="V229" s="1"/>
  <c r="T228"/>
  <c r="S228"/>
  <c r="U228" s="1"/>
  <c r="R228"/>
  <c r="O228"/>
  <c r="P228" s="1"/>
  <c r="N228"/>
  <c r="K228"/>
  <c r="V228" s="1"/>
  <c r="T227"/>
  <c r="U227" s="1"/>
  <c r="S227"/>
  <c r="R227"/>
  <c r="O227"/>
  <c r="P227" s="1"/>
  <c r="N227"/>
  <c r="K227"/>
  <c r="V227" s="1"/>
  <c r="S226"/>
  <c r="R226"/>
  <c r="P226"/>
  <c r="O226"/>
  <c r="K226"/>
  <c r="T226" s="1"/>
  <c r="U226" s="1"/>
  <c r="S225"/>
  <c r="R225"/>
  <c r="P225"/>
  <c r="O225"/>
  <c r="K225"/>
  <c r="V225" s="1"/>
  <c r="T224"/>
  <c r="S224"/>
  <c r="U224" s="1"/>
  <c r="R224"/>
  <c r="O224"/>
  <c r="P224" s="1"/>
  <c r="N224"/>
  <c r="K224"/>
  <c r="V224" s="1"/>
  <c r="T223"/>
  <c r="U223" s="1"/>
  <c r="S223"/>
  <c r="R223"/>
  <c r="O223"/>
  <c r="P223" s="1"/>
  <c r="N223"/>
  <c r="K223"/>
  <c r="V223" s="1"/>
  <c r="S222"/>
  <c r="R222"/>
  <c r="P222"/>
  <c r="O222"/>
  <c r="K222"/>
  <c r="T222" s="1"/>
  <c r="U222" s="1"/>
  <c r="S221"/>
  <c r="R221"/>
  <c r="P221"/>
  <c r="O221"/>
  <c r="K221"/>
  <c r="V221" s="1"/>
  <c r="T220"/>
  <c r="S220"/>
  <c r="U220" s="1"/>
  <c r="R220"/>
  <c r="O220"/>
  <c r="P220" s="1"/>
  <c r="N220"/>
  <c r="K220"/>
  <c r="V220" s="1"/>
  <c r="T219"/>
  <c r="U219" s="1"/>
  <c r="S219"/>
  <c r="R219"/>
  <c r="O219"/>
  <c r="P219" s="1"/>
  <c r="N219"/>
  <c r="K219"/>
  <c r="V219" s="1"/>
  <c r="S218"/>
  <c r="R218"/>
  <c r="P218"/>
  <c r="O218"/>
  <c r="K218"/>
  <c r="T218" s="1"/>
  <c r="U218" s="1"/>
  <c r="S217"/>
  <c r="R217"/>
  <c r="P217"/>
  <c r="O217"/>
  <c r="K217"/>
  <c r="V217" s="1"/>
  <c r="T216"/>
  <c r="S216"/>
  <c r="U216" s="1"/>
  <c r="R216"/>
  <c r="O216"/>
  <c r="P216" s="1"/>
  <c r="N216"/>
  <c r="K216"/>
  <c r="V216" s="1"/>
  <c r="T215"/>
  <c r="U215" s="1"/>
  <c r="S215"/>
  <c r="R215"/>
  <c r="O215"/>
  <c r="P215" s="1"/>
  <c r="N215"/>
  <c r="K215"/>
  <c r="V215" s="1"/>
  <c r="S214"/>
  <c r="R214"/>
  <c r="P214"/>
  <c r="O214"/>
  <c r="K214"/>
  <c r="T214" s="1"/>
  <c r="U214" s="1"/>
  <c r="S213"/>
  <c r="R213"/>
  <c r="P213"/>
  <c r="O213"/>
  <c r="K213"/>
  <c r="V213" s="1"/>
  <c r="T212"/>
  <c r="S212"/>
  <c r="U212" s="1"/>
  <c r="R212"/>
  <c r="O212"/>
  <c r="P212" s="1"/>
  <c r="N212"/>
  <c r="K212"/>
  <c r="V212" s="1"/>
  <c r="T211"/>
  <c r="U211" s="1"/>
  <c r="S211"/>
  <c r="R211"/>
  <c r="O211"/>
  <c r="P211" s="1"/>
  <c r="N211"/>
  <c r="K211"/>
  <c r="V211" s="1"/>
  <c r="S210"/>
  <c r="R210"/>
  <c r="P210"/>
  <c r="O210"/>
  <c r="K210"/>
  <c r="T210" s="1"/>
  <c r="U210" s="1"/>
  <c r="S209"/>
  <c r="R209"/>
  <c r="P209"/>
  <c r="O209"/>
  <c r="K209"/>
  <c r="V209" s="1"/>
  <c r="T208"/>
  <c r="S208"/>
  <c r="U208" s="1"/>
  <c r="R208"/>
  <c r="O208"/>
  <c r="P208" s="1"/>
  <c r="N208"/>
  <c r="K208"/>
  <c r="V208" s="1"/>
  <c r="T207"/>
  <c r="U207" s="1"/>
  <c r="S207"/>
  <c r="R207"/>
  <c r="O207"/>
  <c r="P207" s="1"/>
  <c r="N207"/>
  <c r="K207"/>
  <c r="V207" s="1"/>
  <c r="S206"/>
  <c r="R206"/>
  <c r="P206"/>
  <c r="O206"/>
  <c r="K206"/>
  <c r="T206" s="1"/>
  <c r="U206" s="1"/>
  <c r="S205"/>
  <c r="R205"/>
  <c r="P205"/>
  <c r="O205"/>
  <c r="K205"/>
  <c r="V205" s="1"/>
  <c r="T204"/>
  <c r="S204"/>
  <c r="U204" s="1"/>
  <c r="R204"/>
  <c r="O204"/>
  <c r="P204" s="1"/>
  <c r="N204"/>
  <c r="K204"/>
  <c r="V204" s="1"/>
  <c r="T203"/>
  <c r="U203" s="1"/>
  <c r="S203"/>
  <c r="R203"/>
  <c r="O203"/>
  <c r="P203" s="1"/>
  <c r="N203"/>
  <c r="K203"/>
  <c r="V203" s="1"/>
  <c r="S202"/>
  <c r="P202"/>
  <c r="O202"/>
  <c r="K202"/>
  <c r="T202" s="1"/>
  <c r="U202" s="1"/>
  <c r="Q201"/>
  <c r="R202" s="1"/>
  <c r="T198"/>
  <c r="S198"/>
  <c r="U198" s="1"/>
  <c r="R198"/>
  <c r="O198"/>
  <c r="P198" s="1"/>
  <c r="N198"/>
  <c r="K198"/>
  <c r="V198" s="1"/>
  <c r="T197"/>
  <c r="U197" s="1"/>
  <c r="S197"/>
  <c r="R197"/>
  <c r="O197"/>
  <c r="P197" s="1"/>
  <c r="N197"/>
  <c r="K197"/>
  <c r="V197" s="1"/>
  <c r="S196"/>
  <c r="R196"/>
  <c r="P196"/>
  <c r="O196"/>
  <c r="K196"/>
  <c r="T196" s="1"/>
  <c r="U196" s="1"/>
  <c r="S195"/>
  <c r="R195"/>
  <c r="P195"/>
  <c r="O195"/>
  <c r="K195"/>
  <c r="V195" s="1"/>
  <c r="T194"/>
  <c r="S194"/>
  <c r="U194" s="1"/>
  <c r="R194"/>
  <c r="O194"/>
  <c r="P194" s="1"/>
  <c r="N194"/>
  <c r="K194"/>
  <c r="V194" s="1"/>
  <c r="T193"/>
  <c r="U193" s="1"/>
  <c r="S193"/>
  <c r="R193"/>
  <c r="O193"/>
  <c r="P193" s="1"/>
  <c r="N193"/>
  <c r="K193"/>
  <c r="V193" s="1"/>
  <c r="S192"/>
  <c r="R192"/>
  <c r="P192"/>
  <c r="O192"/>
  <c r="K192"/>
  <c r="T192" s="1"/>
  <c r="U192" s="1"/>
  <c r="S191"/>
  <c r="R191"/>
  <c r="P191"/>
  <c r="O191"/>
  <c r="K191"/>
  <c r="V191" s="1"/>
  <c r="T190"/>
  <c r="S190"/>
  <c r="U190" s="1"/>
  <c r="R190"/>
  <c r="O190"/>
  <c r="P190" s="1"/>
  <c r="N190"/>
  <c r="K190"/>
  <c r="V190" s="1"/>
  <c r="T189"/>
  <c r="U189" s="1"/>
  <c r="S189"/>
  <c r="R189"/>
  <c r="O189"/>
  <c r="P189" s="1"/>
  <c r="N189"/>
  <c r="K189"/>
  <c r="V189" s="1"/>
  <c r="S188"/>
  <c r="R188"/>
  <c r="P188"/>
  <c r="O188"/>
  <c r="K188"/>
  <c r="T188" s="1"/>
  <c r="U188" s="1"/>
  <c r="S187"/>
  <c r="R187"/>
  <c r="P187"/>
  <c r="O187"/>
  <c r="K187"/>
  <c r="V187" s="1"/>
  <c r="T186"/>
  <c r="S186"/>
  <c r="U186" s="1"/>
  <c r="R186"/>
  <c r="O186"/>
  <c r="P186" s="1"/>
  <c r="N186"/>
  <c r="K186"/>
  <c r="V186" s="1"/>
  <c r="T185"/>
  <c r="U185" s="1"/>
  <c r="S185"/>
  <c r="R185"/>
  <c r="O185"/>
  <c r="P185" s="1"/>
  <c r="N185"/>
  <c r="K185"/>
  <c r="V185" s="1"/>
  <c r="S184"/>
  <c r="R184"/>
  <c r="P184"/>
  <c r="O184"/>
  <c r="K184"/>
  <c r="T184" s="1"/>
  <c r="U184" s="1"/>
  <c r="S183"/>
  <c r="R183"/>
  <c r="P183"/>
  <c r="O183"/>
  <c r="K183"/>
  <c r="V183" s="1"/>
  <c r="T182"/>
  <c r="S182"/>
  <c r="U182" s="1"/>
  <c r="R182"/>
  <c r="O182"/>
  <c r="P182" s="1"/>
  <c r="N182"/>
  <c r="K182"/>
  <c r="V182" s="1"/>
  <c r="T181"/>
  <c r="U181" s="1"/>
  <c r="S181"/>
  <c r="R181"/>
  <c r="O181"/>
  <c r="P181" s="1"/>
  <c r="N181"/>
  <c r="K181"/>
  <c r="V181" s="1"/>
  <c r="S180"/>
  <c r="R180"/>
  <c r="P180"/>
  <c r="O180"/>
  <c r="K180"/>
  <c r="T180" s="1"/>
  <c r="U180" s="1"/>
  <c r="S179"/>
  <c r="R179"/>
  <c r="P179"/>
  <c r="O179"/>
  <c r="K179"/>
  <c r="V179" s="1"/>
  <c r="T178"/>
  <c r="S178"/>
  <c r="U178" s="1"/>
  <c r="R178"/>
  <c r="O178"/>
  <c r="P178" s="1"/>
  <c r="N178"/>
  <c r="K178"/>
  <c r="V178" s="1"/>
  <c r="T177"/>
  <c r="U177" s="1"/>
  <c r="S177"/>
  <c r="R177"/>
  <c r="O177"/>
  <c r="P177" s="1"/>
  <c r="N177"/>
  <c r="K177"/>
  <c r="V177" s="1"/>
  <c r="S176"/>
  <c r="R176"/>
  <c r="P176"/>
  <c r="O176"/>
  <c r="K176"/>
  <c r="T176" s="1"/>
  <c r="U176" s="1"/>
  <c r="S175"/>
  <c r="R175"/>
  <c r="P175"/>
  <c r="O175"/>
  <c r="K175"/>
  <c r="V175" s="1"/>
  <c r="T174"/>
  <c r="S174"/>
  <c r="U174" s="1"/>
  <c r="R174"/>
  <c r="O174"/>
  <c r="P174" s="1"/>
  <c r="N174"/>
  <c r="K174"/>
  <c r="V174" s="1"/>
  <c r="T173"/>
  <c r="U173" s="1"/>
  <c r="S173"/>
  <c r="R173"/>
  <c r="O173"/>
  <c r="P173" s="1"/>
  <c r="N173"/>
  <c r="K173"/>
  <c r="V173" s="1"/>
  <c r="S172"/>
  <c r="R172"/>
  <c r="P172"/>
  <c r="O172"/>
  <c r="K172"/>
  <c r="T172" s="1"/>
  <c r="U172" s="1"/>
  <c r="S171"/>
  <c r="R171"/>
  <c r="P171"/>
  <c r="O171"/>
  <c r="K171"/>
  <c r="V171" s="1"/>
  <c r="T170"/>
  <c r="S170"/>
  <c r="U170" s="1"/>
  <c r="R170"/>
  <c r="O170"/>
  <c r="P170" s="1"/>
  <c r="N170"/>
  <c r="K170"/>
  <c r="V170" s="1"/>
  <c r="T169"/>
  <c r="U169" s="1"/>
  <c r="S169"/>
  <c r="R169"/>
  <c r="O169"/>
  <c r="P169" s="1"/>
  <c r="N169"/>
  <c r="K169"/>
  <c r="V169" s="1"/>
  <c r="S168"/>
  <c r="R168"/>
  <c r="P168"/>
  <c r="O168"/>
  <c r="K168"/>
  <c r="T168" s="1"/>
  <c r="U168" s="1"/>
  <c r="S167"/>
  <c r="R167"/>
  <c r="P167"/>
  <c r="O167"/>
  <c r="K167"/>
  <c r="V167" s="1"/>
  <c r="T166"/>
  <c r="S166"/>
  <c r="U166" s="1"/>
  <c r="R166"/>
  <c r="O166"/>
  <c r="P166" s="1"/>
  <c r="N166"/>
  <c r="K166"/>
  <c r="V166" s="1"/>
  <c r="T165"/>
  <c r="U165" s="1"/>
  <c r="S165"/>
  <c r="R165"/>
  <c r="O165"/>
  <c r="P165" s="1"/>
  <c r="N165"/>
  <c r="K165"/>
  <c r="V165" s="1"/>
  <c r="S164"/>
  <c r="R164"/>
  <c r="P164"/>
  <c r="O164"/>
  <c r="K164"/>
  <c r="T164" s="1"/>
  <c r="U164" s="1"/>
  <c r="S163"/>
  <c r="R163"/>
  <c r="P163"/>
  <c r="O163"/>
  <c r="K163"/>
  <c r="V163" s="1"/>
  <c r="T162"/>
  <c r="S162"/>
  <c r="U162" s="1"/>
  <c r="R162"/>
  <c r="O162"/>
  <c r="P162" s="1"/>
  <c r="N162"/>
  <c r="K162"/>
  <c r="V162" s="1"/>
  <c r="T161"/>
  <c r="U161" s="1"/>
  <c r="S161"/>
  <c r="R161"/>
  <c r="O161"/>
  <c r="P161" s="1"/>
  <c r="N161"/>
  <c r="K161"/>
  <c r="V161" s="1"/>
  <c r="S160"/>
  <c r="R160"/>
  <c r="P160"/>
  <c r="O160"/>
  <c r="K160"/>
  <c r="T160" s="1"/>
  <c r="U160" s="1"/>
  <c r="S159"/>
  <c r="R159"/>
  <c r="P159"/>
  <c r="O159"/>
  <c r="K159"/>
  <c r="V159" s="1"/>
  <c r="T158"/>
  <c r="S158"/>
  <c r="U158" s="1"/>
  <c r="R158"/>
  <c r="O158"/>
  <c r="P158" s="1"/>
  <c r="N158"/>
  <c r="K158"/>
  <c r="V158" s="1"/>
  <c r="T157"/>
  <c r="U157" s="1"/>
  <c r="S157"/>
  <c r="R157"/>
  <c r="O157"/>
  <c r="P157" s="1"/>
  <c r="N157"/>
  <c r="K157"/>
  <c r="V157" s="1"/>
  <c r="S156"/>
  <c r="R156"/>
  <c r="P156"/>
  <c r="O156"/>
  <c r="K156"/>
  <c r="T156" s="1"/>
  <c r="U156" s="1"/>
  <c r="S155"/>
  <c r="R155"/>
  <c r="P155"/>
  <c r="O155"/>
  <c r="K155"/>
  <c r="V155" s="1"/>
  <c r="T154"/>
  <c r="S154"/>
  <c r="U154" s="1"/>
  <c r="R154"/>
  <c r="O154"/>
  <c r="P154" s="1"/>
  <c r="N154"/>
  <c r="K154"/>
  <c r="V154" s="1"/>
  <c r="T153"/>
  <c r="U153" s="1"/>
  <c r="S153"/>
  <c r="R153"/>
  <c r="O153"/>
  <c r="P153" s="1"/>
  <c r="N153"/>
  <c r="K153"/>
  <c r="V153" s="1"/>
  <c r="S152"/>
  <c r="P152"/>
  <c r="O152"/>
  <c r="K152"/>
  <c r="T152" s="1"/>
  <c r="U152" s="1"/>
  <c r="Q151"/>
  <c r="R152" s="1"/>
  <c r="T148"/>
  <c r="S148"/>
  <c r="U148" s="1"/>
  <c r="R148"/>
  <c r="O148"/>
  <c r="P148" s="1"/>
  <c r="N148"/>
  <c r="K148"/>
  <c r="V148" s="1"/>
  <c r="T147"/>
  <c r="U147" s="1"/>
  <c r="S147"/>
  <c r="R147"/>
  <c r="O147"/>
  <c r="P147" s="1"/>
  <c r="N147"/>
  <c r="K147"/>
  <c r="V147" s="1"/>
  <c r="S146"/>
  <c r="R146"/>
  <c r="P146"/>
  <c r="O146"/>
  <c r="K146"/>
  <c r="T146" s="1"/>
  <c r="U146" s="1"/>
  <c r="S145"/>
  <c r="R145"/>
  <c r="P145"/>
  <c r="O145"/>
  <c r="K145"/>
  <c r="V145" s="1"/>
  <c r="T144"/>
  <c r="S144"/>
  <c r="U144" s="1"/>
  <c r="R144"/>
  <c r="O144"/>
  <c r="P144" s="1"/>
  <c r="N144"/>
  <c r="K144"/>
  <c r="V144" s="1"/>
  <c r="T143"/>
  <c r="U143" s="1"/>
  <c r="S143"/>
  <c r="R143"/>
  <c r="O143"/>
  <c r="P143" s="1"/>
  <c r="N143"/>
  <c r="K143"/>
  <c r="V143" s="1"/>
  <c r="S142"/>
  <c r="R142"/>
  <c r="P142"/>
  <c r="O142"/>
  <c r="K142"/>
  <c r="T142" s="1"/>
  <c r="U142" s="1"/>
  <c r="S141"/>
  <c r="R141"/>
  <c r="P141"/>
  <c r="O141"/>
  <c r="K141"/>
  <c r="V141" s="1"/>
  <c r="T140"/>
  <c r="S140"/>
  <c r="U140" s="1"/>
  <c r="R140"/>
  <c r="O140"/>
  <c r="P140" s="1"/>
  <c r="N140"/>
  <c r="K140"/>
  <c r="V140" s="1"/>
  <c r="T139"/>
  <c r="U139" s="1"/>
  <c r="S139"/>
  <c r="R139"/>
  <c r="O139"/>
  <c r="P139" s="1"/>
  <c r="N139"/>
  <c r="K139"/>
  <c r="V139" s="1"/>
  <c r="S138"/>
  <c r="R138"/>
  <c r="P138"/>
  <c r="O138"/>
  <c r="K138"/>
  <c r="T138" s="1"/>
  <c r="U138" s="1"/>
  <c r="S137"/>
  <c r="R137"/>
  <c r="P137"/>
  <c r="O137"/>
  <c r="K137"/>
  <c r="V137" s="1"/>
  <c r="T136"/>
  <c r="S136"/>
  <c r="U136" s="1"/>
  <c r="R136"/>
  <c r="O136"/>
  <c r="P136" s="1"/>
  <c r="N136"/>
  <c r="K136"/>
  <c r="V136" s="1"/>
  <c r="T135"/>
  <c r="U135" s="1"/>
  <c r="S135"/>
  <c r="R135"/>
  <c r="O135"/>
  <c r="P135" s="1"/>
  <c r="N135"/>
  <c r="K135"/>
  <c r="V135" s="1"/>
  <c r="U134"/>
  <c r="S134"/>
  <c r="R134"/>
  <c r="P134"/>
  <c r="O134"/>
  <c r="K134"/>
  <c r="T134" s="1"/>
  <c r="S133"/>
  <c r="R133"/>
  <c r="P133"/>
  <c r="O133"/>
  <c r="K133"/>
  <c r="V133" s="1"/>
  <c r="T132"/>
  <c r="S132"/>
  <c r="U132" s="1"/>
  <c r="R132"/>
  <c r="O132"/>
  <c r="P132" s="1"/>
  <c r="N132"/>
  <c r="K132"/>
  <c r="V132" s="1"/>
  <c r="T131"/>
  <c r="U131" s="1"/>
  <c r="S131"/>
  <c r="R131"/>
  <c r="O131"/>
  <c r="P131" s="1"/>
  <c r="N131"/>
  <c r="K131"/>
  <c r="V131" s="1"/>
  <c r="U130"/>
  <c r="S130"/>
  <c r="R130"/>
  <c r="P130"/>
  <c r="O130"/>
  <c r="K130"/>
  <c r="T130" s="1"/>
  <c r="S129"/>
  <c r="R129"/>
  <c r="P129"/>
  <c r="O129"/>
  <c r="K129"/>
  <c r="T129" s="1"/>
  <c r="T128"/>
  <c r="S128"/>
  <c r="R128"/>
  <c r="O128"/>
  <c r="P128" s="1"/>
  <c r="N128"/>
  <c r="K128"/>
  <c r="V128" s="1"/>
  <c r="T127"/>
  <c r="U127" s="1"/>
  <c r="S127"/>
  <c r="R127"/>
  <c r="O127"/>
  <c r="P127" s="1"/>
  <c r="N127"/>
  <c r="K127"/>
  <c r="V127" s="1"/>
  <c r="S126"/>
  <c r="R126"/>
  <c r="P126"/>
  <c r="O126"/>
  <c r="K126"/>
  <c r="S125"/>
  <c r="R125"/>
  <c r="P125"/>
  <c r="O125"/>
  <c r="K125"/>
  <c r="T125" s="1"/>
  <c r="T124"/>
  <c r="S124"/>
  <c r="R124"/>
  <c r="O124"/>
  <c r="P124" s="1"/>
  <c r="N124"/>
  <c r="K124"/>
  <c r="V124" s="1"/>
  <c r="T123"/>
  <c r="U123" s="1"/>
  <c r="S123"/>
  <c r="R123"/>
  <c r="O123"/>
  <c r="P123" s="1"/>
  <c r="N123"/>
  <c r="K123"/>
  <c r="V123" s="1"/>
  <c r="S122"/>
  <c r="R122"/>
  <c r="P122"/>
  <c r="O122"/>
  <c r="K122"/>
  <c r="S121"/>
  <c r="R121"/>
  <c r="P121"/>
  <c r="O121"/>
  <c r="K121"/>
  <c r="T121" s="1"/>
  <c r="T120"/>
  <c r="S120"/>
  <c r="R120"/>
  <c r="O120"/>
  <c r="P120" s="1"/>
  <c r="N120"/>
  <c r="K120"/>
  <c r="V120" s="1"/>
  <c r="T119"/>
  <c r="U119" s="1"/>
  <c r="S119"/>
  <c r="R119"/>
  <c r="O119"/>
  <c r="P119" s="1"/>
  <c r="N119"/>
  <c r="K119"/>
  <c r="V119" s="1"/>
  <c r="S118"/>
  <c r="R118"/>
  <c r="P118"/>
  <c r="O118"/>
  <c r="K118"/>
  <c r="S117"/>
  <c r="R117"/>
  <c r="P117"/>
  <c r="O117"/>
  <c r="K117"/>
  <c r="T117" s="1"/>
  <c r="T116"/>
  <c r="S116"/>
  <c r="R116"/>
  <c r="O116"/>
  <c r="P116" s="1"/>
  <c r="N116"/>
  <c r="K116"/>
  <c r="V116" s="1"/>
  <c r="T115"/>
  <c r="U115" s="1"/>
  <c r="S115"/>
  <c r="O115"/>
  <c r="P115" s="1"/>
  <c r="N115"/>
  <c r="K115"/>
  <c r="V115" s="1"/>
  <c r="Q114"/>
  <c r="R115" s="1"/>
  <c r="S111"/>
  <c r="U111" s="1"/>
  <c r="R111"/>
  <c r="P111"/>
  <c r="O111"/>
  <c r="N111"/>
  <c r="K111"/>
  <c r="T111" s="1"/>
  <c r="T110"/>
  <c r="S110"/>
  <c r="U110" s="1"/>
  <c r="R110"/>
  <c r="O110"/>
  <c r="P110" s="1"/>
  <c r="N110"/>
  <c r="K110"/>
  <c r="V110" s="1"/>
  <c r="U109"/>
  <c r="T109"/>
  <c r="S109"/>
  <c r="R109"/>
  <c r="P109"/>
  <c r="O109"/>
  <c r="N109"/>
  <c r="K109"/>
  <c r="V109" s="1"/>
  <c r="V108"/>
  <c r="S108"/>
  <c r="R108"/>
  <c r="P108"/>
  <c r="O108"/>
  <c r="K108"/>
  <c r="S107"/>
  <c r="U107" s="1"/>
  <c r="R107"/>
  <c r="P107"/>
  <c r="O107"/>
  <c r="N107"/>
  <c r="K107"/>
  <c r="T107" s="1"/>
  <c r="T106"/>
  <c r="S106"/>
  <c r="U106" s="1"/>
  <c r="R106"/>
  <c r="O106"/>
  <c r="P106" s="1"/>
  <c r="N106"/>
  <c r="K106"/>
  <c r="V106" s="1"/>
  <c r="U105"/>
  <c r="T105"/>
  <c r="S105"/>
  <c r="R105"/>
  <c r="P105"/>
  <c r="O105"/>
  <c r="N105"/>
  <c r="K105"/>
  <c r="V105" s="1"/>
  <c r="V104"/>
  <c r="S104"/>
  <c r="R104"/>
  <c r="P104"/>
  <c r="O104"/>
  <c r="K104"/>
  <c r="S103"/>
  <c r="U103" s="1"/>
  <c r="R103"/>
  <c r="P103"/>
  <c r="O103"/>
  <c r="N103"/>
  <c r="K103"/>
  <c r="T103" s="1"/>
  <c r="T102"/>
  <c r="S102"/>
  <c r="U102" s="1"/>
  <c r="R102"/>
  <c r="O102"/>
  <c r="P102" s="1"/>
  <c r="N102"/>
  <c r="K102"/>
  <c r="V102" s="1"/>
  <c r="U101"/>
  <c r="T101"/>
  <c r="S101"/>
  <c r="R101"/>
  <c r="P101"/>
  <c r="O101"/>
  <c r="N101"/>
  <c r="K101"/>
  <c r="V101" s="1"/>
  <c r="V100"/>
  <c r="S100"/>
  <c r="R100"/>
  <c r="P100"/>
  <c r="O100"/>
  <c r="K100"/>
  <c r="S99"/>
  <c r="U99" s="1"/>
  <c r="R99"/>
  <c r="P99"/>
  <c r="O99"/>
  <c r="N99"/>
  <c r="K99"/>
  <c r="T99" s="1"/>
  <c r="T98"/>
  <c r="S98"/>
  <c r="U98" s="1"/>
  <c r="R98"/>
  <c r="O98"/>
  <c r="P98" s="1"/>
  <c r="N98"/>
  <c r="K98"/>
  <c r="V98" s="1"/>
  <c r="U97"/>
  <c r="T97"/>
  <c r="S97"/>
  <c r="R97"/>
  <c r="P97"/>
  <c r="O97"/>
  <c r="N97"/>
  <c r="K97"/>
  <c r="V97" s="1"/>
  <c r="V96"/>
  <c r="S96"/>
  <c r="R96"/>
  <c r="P96"/>
  <c r="O96"/>
  <c r="K96"/>
  <c r="S95"/>
  <c r="U95" s="1"/>
  <c r="R95"/>
  <c r="P95"/>
  <c r="O95"/>
  <c r="N95"/>
  <c r="K95"/>
  <c r="T95" s="1"/>
  <c r="T94"/>
  <c r="S94"/>
  <c r="U94" s="1"/>
  <c r="R94"/>
  <c r="O94"/>
  <c r="P94" s="1"/>
  <c r="N94"/>
  <c r="K94"/>
  <c r="V94" s="1"/>
  <c r="U93"/>
  <c r="T93"/>
  <c r="S93"/>
  <c r="R93"/>
  <c r="P93"/>
  <c r="O93"/>
  <c r="N93"/>
  <c r="K93"/>
  <c r="V93" s="1"/>
  <c r="V92"/>
  <c r="S92"/>
  <c r="R92"/>
  <c r="P92"/>
  <c r="O92"/>
  <c r="K92"/>
  <c r="S91"/>
  <c r="U91" s="1"/>
  <c r="R91"/>
  <c r="P91"/>
  <c r="O91"/>
  <c r="N91"/>
  <c r="K91"/>
  <c r="T91" s="1"/>
  <c r="T90"/>
  <c r="S90"/>
  <c r="U90" s="1"/>
  <c r="R90"/>
  <c r="O90"/>
  <c r="P90" s="1"/>
  <c r="N90"/>
  <c r="K90"/>
  <c r="V90" s="1"/>
  <c r="U89"/>
  <c r="T89"/>
  <c r="S89"/>
  <c r="R89"/>
  <c r="P89"/>
  <c r="O89"/>
  <c r="N89"/>
  <c r="K89"/>
  <c r="V89" s="1"/>
  <c r="V88"/>
  <c r="S88"/>
  <c r="R88"/>
  <c r="P88"/>
  <c r="O88"/>
  <c r="K88"/>
  <c r="S87"/>
  <c r="U87" s="1"/>
  <c r="R87"/>
  <c r="P87"/>
  <c r="O87"/>
  <c r="N87"/>
  <c r="K87"/>
  <c r="T87" s="1"/>
  <c r="T86"/>
  <c r="S86"/>
  <c r="U86" s="1"/>
  <c r="R86"/>
  <c r="O86"/>
  <c r="P86" s="1"/>
  <c r="N86"/>
  <c r="K86"/>
  <c r="V86" s="1"/>
  <c r="U85"/>
  <c r="T85"/>
  <c r="S85"/>
  <c r="R85"/>
  <c r="P85"/>
  <c r="O85"/>
  <c r="N85"/>
  <c r="K85"/>
  <c r="V85" s="1"/>
  <c r="V84"/>
  <c r="S84"/>
  <c r="R84"/>
  <c r="P84"/>
  <c r="O84"/>
  <c r="K84"/>
  <c r="S83"/>
  <c r="U83" s="1"/>
  <c r="R83"/>
  <c r="P83"/>
  <c r="O83"/>
  <c r="N83"/>
  <c r="K83"/>
  <c r="T83" s="1"/>
  <c r="T82"/>
  <c r="S82"/>
  <c r="U82" s="1"/>
  <c r="R82"/>
  <c r="O82"/>
  <c r="P82" s="1"/>
  <c r="N82"/>
  <c r="K82"/>
  <c r="V82" s="1"/>
  <c r="U81"/>
  <c r="T81"/>
  <c r="S81"/>
  <c r="R81"/>
  <c r="P81"/>
  <c r="O81"/>
  <c r="N81"/>
  <c r="K81"/>
  <c r="V81" s="1"/>
  <c r="V80"/>
  <c r="S80"/>
  <c r="R80"/>
  <c r="P80"/>
  <c r="O80"/>
  <c r="K80"/>
  <c r="S79"/>
  <c r="U79" s="1"/>
  <c r="R79"/>
  <c r="P79"/>
  <c r="O79"/>
  <c r="N79"/>
  <c r="K79"/>
  <c r="T79" s="1"/>
  <c r="T78"/>
  <c r="S78"/>
  <c r="U78" s="1"/>
  <c r="R78"/>
  <c r="O78"/>
  <c r="P78" s="1"/>
  <c r="N78"/>
  <c r="K78"/>
  <c r="V78" s="1"/>
  <c r="U77"/>
  <c r="T77"/>
  <c r="S77"/>
  <c r="R77"/>
  <c r="P77"/>
  <c r="O77"/>
  <c r="N77"/>
  <c r="K77"/>
  <c r="V77" s="1"/>
  <c r="V76"/>
  <c r="S76"/>
  <c r="R76"/>
  <c r="P76"/>
  <c r="O76"/>
  <c r="K76"/>
  <c r="S75"/>
  <c r="U75" s="1"/>
  <c r="R75"/>
  <c r="P75"/>
  <c r="O75"/>
  <c r="N75"/>
  <c r="K75"/>
  <c r="T75" s="1"/>
  <c r="T74"/>
  <c r="S74"/>
  <c r="U74" s="1"/>
  <c r="R74"/>
  <c r="O74"/>
  <c r="P74" s="1"/>
  <c r="N74"/>
  <c r="K74"/>
  <c r="V74" s="1"/>
  <c r="U73"/>
  <c r="T73"/>
  <c r="S73"/>
  <c r="R73"/>
  <c r="P73"/>
  <c r="O73"/>
  <c r="N73"/>
  <c r="K73"/>
  <c r="V73" s="1"/>
  <c r="V72"/>
  <c r="S72"/>
  <c r="R72"/>
  <c r="P72"/>
  <c r="O72"/>
  <c r="K72"/>
  <c r="S71"/>
  <c r="U71" s="1"/>
  <c r="R71"/>
  <c r="P71"/>
  <c r="O71"/>
  <c r="N71"/>
  <c r="K71"/>
  <c r="T71" s="1"/>
  <c r="Q70"/>
  <c r="T67"/>
  <c r="U67" s="1"/>
  <c r="S67"/>
  <c r="R67"/>
  <c r="O67"/>
  <c r="P67" s="1"/>
  <c r="N67"/>
  <c r="K67"/>
  <c r="V67" s="1"/>
  <c r="S66"/>
  <c r="R66"/>
  <c r="P66"/>
  <c r="O66"/>
  <c r="K66"/>
  <c r="S65"/>
  <c r="R65"/>
  <c r="P65"/>
  <c r="O65"/>
  <c r="K65"/>
  <c r="T65" s="1"/>
  <c r="T64"/>
  <c r="S64"/>
  <c r="R64"/>
  <c r="O64"/>
  <c r="P64" s="1"/>
  <c r="N64"/>
  <c r="K64"/>
  <c r="V64" s="1"/>
  <c r="T63"/>
  <c r="U63" s="1"/>
  <c r="S63"/>
  <c r="R63"/>
  <c r="O63"/>
  <c r="P63" s="1"/>
  <c r="N63"/>
  <c r="K63"/>
  <c r="V63" s="1"/>
  <c r="S62"/>
  <c r="R62"/>
  <c r="P62"/>
  <c r="O62"/>
  <c r="K62"/>
  <c r="S61"/>
  <c r="R61"/>
  <c r="P61"/>
  <c r="O61"/>
  <c r="K61"/>
  <c r="T61" s="1"/>
  <c r="T60"/>
  <c r="S60"/>
  <c r="R60"/>
  <c r="O60"/>
  <c r="P60" s="1"/>
  <c r="N60"/>
  <c r="K60"/>
  <c r="V60" s="1"/>
  <c r="T59"/>
  <c r="U59" s="1"/>
  <c r="S59"/>
  <c r="R59"/>
  <c r="O59"/>
  <c r="P59" s="1"/>
  <c r="N59"/>
  <c r="K59"/>
  <c r="V59" s="1"/>
  <c r="S58"/>
  <c r="R58"/>
  <c r="P58"/>
  <c r="O58"/>
  <c r="K58"/>
  <c r="S57"/>
  <c r="R57"/>
  <c r="P57"/>
  <c r="O57"/>
  <c r="K57"/>
  <c r="T57" s="1"/>
  <c r="T56"/>
  <c r="S56"/>
  <c r="R56"/>
  <c r="O56"/>
  <c r="P56" s="1"/>
  <c r="N56"/>
  <c r="K56"/>
  <c r="V56" s="1"/>
  <c r="T55"/>
  <c r="U55" s="1"/>
  <c r="S55"/>
  <c r="R55"/>
  <c r="O55"/>
  <c r="P55" s="1"/>
  <c r="N55"/>
  <c r="K55"/>
  <c r="V55" s="1"/>
  <c r="S54"/>
  <c r="R54"/>
  <c r="P54"/>
  <c r="O54"/>
  <c r="K54"/>
  <c r="S53"/>
  <c r="R53"/>
  <c r="P53"/>
  <c r="O53"/>
  <c r="K53"/>
  <c r="T53" s="1"/>
  <c r="T52"/>
  <c r="S52"/>
  <c r="R52"/>
  <c r="O52"/>
  <c r="P52" s="1"/>
  <c r="N52"/>
  <c r="K52"/>
  <c r="V52" s="1"/>
  <c r="T51"/>
  <c r="U51" s="1"/>
  <c r="S51"/>
  <c r="R51"/>
  <c r="O51"/>
  <c r="P51" s="1"/>
  <c r="N51"/>
  <c r="K51"/>
  <c r="V51" s="1"/>
  <c r="S50"/>
  <c r="R50"/>
  <c r="P50"/>
  <c r="O50"/>
  <c r="K50"/>
  <c r="S49"/>
  <c r="R49"/>
  <c r="P49"/>
  <c r="O49"/>
  <c r="K49"/>
  <c r="T49" s="1"/>
  <c r="V48"/>
  <c r="S48"/>
  <c r="R48"/>
  <c r="O48"/>
  <c r="P48" s="1"/>
  <c r="K48"/>
  <c r="T48" s="1"/>
  <c r="U47"/>
  <c r="T47"/>
  <c r="S47"/>
  <c r="R47"/>
  <c r="P47"/>
  <c r="O47"/>
  <c r="N47"/>
  <c r="K47"/>
  <c r="V47" s="1"/>
  <c r="V46"/>
  <c r="S46"/>
  <c r="R46"/>
  <c r="P46"/>
  <c r="O46"/>
  <c r="K46"/>
  <c r="N46" s="1"/>
  <c r="S45"/>
  <c r="R45"/>
  <c r="P45"/>
  <c r="O45"/>
  <c r="K45"/>
  <c r="N45" s="1"/>
  <c r="S44"/>
  <c r="R44"/>
  <c r="O44"/>
  <c r="P44" s="1"/>
  <c r="N44"/>
  <c r="K44"/>
  <c r="T44" s="1"/>
  <c r="T43"/>
  <c r="S43"/>
  <c r="U43" s="1"/>
  <c r="R43"/>
  <c r="O43"/>
  <c r="P43" s="1"/>
  <c r="N43"/>
  <c r="K43"/>
  <c r="V43" s="1"/>
  <c r="U42"/>
  <c r="T42"/>
  <c r="S42"/>
  <c r="P42"/>
  <c r="O42"/>
  <c r="K42"/>
  <c r="V42" s="1"/>
  <c r="Q41"/>
  <c r="R42" s="1"/>
  <c r="S38"/>
  <c r="R38"/>
  <c r="O38"/>
  <c r="P38" s="1"/>
  <c r="N38"/>
  <c r="K38"/>
  <c r="T38" s="1"/>
  <c r="T37"/>
  <c r="S37"/>
  <c r="U37" s="1"/>
  <c r="R37"/>
  <c r="O37"/>
  <c r="P37" s="1"/>
  <c r="N37"/>
  <c r="K37"/>
  <c r="V37" s="1"/>
  <c r="U36"/>
  <c r="T36"/>
  <c r="S36"/>
  <c r="R36"/>
  <c r="P36"/>
  <c r="O36"/>
  <c r="K36"/>
  <c r="V36" s="1"/>
  <c r="S35"/>
  <c r="R35"/>
  <c r="P35"/>
  <c r="O35"/>
  <c r="K35"/>
  <c r="N35" s="1"/>
  <c r="S34"/>
  <c r="R34"/>
  <c r="O34"/>
  <c r="P34" s="1"/>
  <c r="N34"/>
  <c r="K34"/>
  <c r="T34" s="1"/>
  <c r="T33"/>
  <c r="S33"/>
  <c r="U33" s="1"/>
  <c r="R33"/>
  <c r="O33"/>
  <c r="P33" s="1"/>
  <c r="N33"/>
  <c r="K33"/>
  <c r="V33" s="1"/>
  <c r="U32"/>
  <c r="T32"/>
  <c r="S32"/>
  <c r="R32"/>
  <c r="P32"/>
  <c r="O32"/>
  <c r="K32"/>
  <c r="V32" s="1"/>
  <c r="S31"/>
  <c r="R31"/>
  <c r="P31"/>
  <c r="O31"/>
  <c r="K31"/>
  <c r="N31" s="1"/>
  <c r="S30"/>
  <c r="R30"/>
  <c r="O30"/>
  <c r="P30" s="1"/>
  <c r="N30"/>
  <c r="K30"/>
  <c r="T30" s="1"/>
  <c r="T29"/>
  <c r="S29"/>
  <c r="U29" s="1"/>
  <c r="R29"/>
  <c r="O29"/>
  <c r="P29" s="1"/>
  <c r="N29"/>
  <c r="K29"/>
  <c r="V29" s="1"/>
  <c r="U28"/>
  <c r="T28"/>
  <c r="S28"/>
  <c r="R28"/>
  <c r="P28"/>
  <c r="O28"/>
  <c r="K28"/>
  <c r="V28" s="1"/>
  <c r="S27"/>
  <c r="R27"/>
  <c r="P27"/>
  <c r="O27"/>
  <c r="K27"/>
  <c r="N27" s="1"/>
  <c r="S26"/>
  <c r="R26"/>
  <c r="O26"/>
  <c r="P26" s="1"/>
  <c r="N26"/>
  <c r="K26"/>
  <c r="T26" s="1"/>
  <c r="T25"/>
  <c r="S25"/>
  <c r="U25" s="1"/>
  <c r="R25"/>
  <c r="O25"/>
  <c r="P25" s="1"/>
  <c r="N25"/>
  <c r="K25"/>
  <c r="V25" s="1"/>
  <c r="U24"/>
  <c r="T24"/>
  <c r="S24"/>
  <c r="R24"/>
  <c r="P24"/>
  <c r="O24"/>
  <c r="K24"/>
  <c r="V24" s="1"/>
  <c r="S23"/>
  <c r="R23"/>
  <c r="P23"/>
  <c r="O23"/>
  <c r="K23"/>
  <c r="N23" s="1"/>
  <c r="S22"/>
  <c r="R22"/>
  <c r="O22"/>
  <c r="P22" s="1"/>
  <c r="N22"/>
  <c r="K22"/>
  <c r="T22" s="1"/>
  <c r="T21"/>
  <c r="S21"/>
  <c r="U21" s="1"/>
  <c r="R21"/>
  <c r="O21"/>
  <c r="P21" s="1"/>
  <c r="N21"/>
  <c r="K21"/>
  <c r="V21" s="1"/>
  <c r="U20"/>
  <c r="T20"/>
  <c r="S20"/>
  <c r="R20"/>
  <c r="P20"/>
  <c r="O20"/>
  <c r="K20"/>
  <c r="V20" s="1"/>
  <c r="S19"/>
  <c r="R19"/>
  <c r="P19"/>
  <c r="O19"/>
  <c r="K19"/>
  <c r="N19" s="1"/>
  <c r="S18"/>
  <c r="R18"/>
  <c r="O18"/>
  <c r="P18" s="1"/>
  <c r="N18"/>
  <c r="K18"/>
  <c r="T18" s="1"/>
  <c r="T17"/>
  <c r="S17"/>
  <c r="U17" s="1"/>
  <c r="R17"/>
  <c r="O17"/>
  <c r="P17" s="1"/>
  <c r="N17"/>
  <c r="K17"/>
  <c r="V17" s="1"/>
  <c r="U16"/>
  <c r="T16"/>
  <c r="S16"/>
  <c r="R16"/>
  <c r="P16"/>
  <c r="O16"/>
  <c r="K16"/>
  <c r="V16" s="1"/>
  <c r="S15"/>
  <c r="R15"/>
  <c r="P15"/>
  <c r="O15"/>
  <c r="K15"/>
  <c r="N15" s="1"/>
  <c r="S14"/>
  <c r="R14"/>
  <c r="O14"/>
  <c r="P14" s="1"/>
  <c r="N14"/>
  <c r="K14"/>
  <c r="T14" s="1"/>
  <c r="T13"/>
  <c r="S13"/>
  <c r="U13" s="1"/>
  <c r="R13"/>
  <c r="O13"/>
  <c r="P13" s="1"/>
  <c r="N13"/>
  <c r="K13"/>
  <c r="V13" s="1"/>
  <c r="U12"/>
  <c r="T12"/>
  <c r="S12"/>
  <c r="R12"/>
  <c r="P12"/>
  <c r="O12"/>
  <c r="K12"/>
  <c r="V12" s="1"/>
  <c r="S11"/>
  <c r="R11"/>
  <c r="P11"/>
  <c r="O11"/>
  <c r="K11"/>
  <c r="N11" s="1"/>
  <c r="S10"/>
  <c r="R10"/>
  <c r="O10"/>
  <c r="P10" s="1"/>
  <c r="N10"/>
  <c r="K10"/>
  <c r="T10" s="1"/>
  <c r="T9"/>
  <c r="S9"/>
  <c r="U9" s="1"/>
  <c r="R9"/>
  <c r="O9"/>
  <c r="P9" s="1"/>
  <c r="N9"/>
  <c r="K9"/>
  <c r="V9" s="1"/>
  <c r="U8"/>
  <c r="T8"/>
  <c r="S8"/>
  <c r="R8"/>
  <c r="R4" s="1"/>
  <c r="P8"/>
  <c r="O8"/>
  <c r="K8"/>
  <c r="V8" s="1"/>
  <c r="K5"/>
  <c r="AK3"/>
  <c r="AN2"/>
  <c r="AM2"/>
  <c r="AL2"/>
  <c r="AJ2"/>
  <c r="AG2"/>
  <c r="AF2"/>
  <c r="AE2"/>
  <c r="R2"/>
  <c r="K2"/>
  <c r="N2" s="1"/>
  <c r="F2"/>
  <c r="AK2" s="1"/>
  <c r="AB1"/>
  <c r="AA1"/>
  <c r="Z1"/>
  <c r="Y1"/>
  <c r="X1"/>
  <c r="A4" i="4"/>
  <c r="F4" s="1"/>
  <c r="U18" i="5" l="1"/>
  <c r="U34"/>
  <c r="U22"/>
  <c r="U38"/>
  <c r="U10"/>
  <c r="U26"/>
  <c r="U14"/>
  <c r="U30"/>
  <c r="U44"/>
  <c r="V2"/>
  <c r="V11"/>
  <c r="V15"/>
  <c r="V19"/>
  <c r="V23"/>
  <c r="V27"/>
  <c r="V31"/>
  <c r="V35"/>
  <c r="V45"/>
  <c r="U163"/>
  <c r="U195"/>
  <c r="U309"/>
  <c r="T50"/>
  <c r="U50" s="1"/>
  <c r="N50"/>
  <c r="T54"/>
  <c r="U54" s="1"/>
  <c r="N54"/>
  <c r="T58"/>
  <c r="U58" s="1"/>
  <c r="N58"/>
  <c r="T62"/>
  <c r="U62" s="1"/>
  <c r="N62"/>
  <c r="T66"/>
  <c r="U66" s="1"/>
  <c r="N66"/>
  <c r="T118"/>
  <c r="U118" s="1"/>
  <c r="N118"/>
  <c r="T122"/>
  <c r="U122" s="1"/>
  <c r="N122"/>
  <c r="T126"/>
  <c r="U126" s="1"/>
  <c r="N126"/>
  <c r="V10"/>
  <c r="V14"/>
  <c r="V18"/>
  <c r="V22"/>
  <c r="V26"/>
  <c r="V30"/>
  <c r="V34"/>
  <c r="V38"/>
  <c r="V44"/>
  <c r="U275"/>
  <c r="U327"/>
  <c r="T72"/>
  <c r="U72" s="1"/>
  <c r="N72"/>
  <c r="T76"/>
  <c r="U76" s="1"/>
  <c r="N76"/>
  <c r="T80"/>
  <c r="U80" s="1"/>
  <c r="N80"/>
  <c r="T84"/>
  <c r="U84" s="1"/>
  <c r="N84"/>
  <c r="T88"/>
  <c r="U88" s="1"/>
  <c r="N88"/>
  <c r="T92"/>
  <c r="U92" s="1"/>
  <c r="N92"/>
  <c r="T96"/>
  <c r="U96" s="1"/>
  <c r="N96"/>
  <c r="T100"/>
  <c r="U100" s="1"/>
  <c r="N100"/>
  <c r="T104"/>
  <c r="U104" s="1"/>
  <c r="N104"/>
  <c r="T108"/>
  <c r="U108" s="1"/>
  <c r="N108"/>
  <c r="O2"/>
  <c r="P2" s="1"/>
  <c r="T2"/>
  <c r="N8"/>
  <c r="T11"/>
  <c r="U11" s="1"/>
  <c r="N12"/>
  <c r="T15"/>
  <c r="U15" s="1"/>
  <c r="N16"/>
  <c r="T19"/>
  <c r="U19" s="1"/>
  <c r="N20"/>
  <c r="T23"/>
  <c r="U23" s="1"/>
  <c r="N24"/>
  <c r="T27"/>
  <c r="U27" s="1"/>
  <c r="N28"/>
  <c r="T31"/>
  <c r="U31" s="1"/>
  <c r="N32"/>
  <c r="T35"/>
  <c r="U35" s="1"/>
  <c r="N36"/>
  <c r="N42"/>
  <c r="T45"/>
  <c r="U45" s="1"/>
  <c r="T46"/>
  <c r="U46" s="1"/>
  <c r="N48"/>
  <c r="V49"/>
  <c r="U52"/>
  <c r="V53"/>
  <c r="U56"/>
  <c r="V57"/>
  <c r="U60"/>
  <c r="V61"/>
  <c r="U64"/>
  <c r="V65"/>
  <c r="U116"/>
  <c r="V117"/>
  <c r="U120"/>
  <c r="V121"/>
  <c r="U124"/>
  <c r="V125"/>
  <c r="U128"/>
  <c r="V129"/>
  <c r="U167"/>
  <c r="U271"/>
  <c r="N133"/>
  <c r="T133"/>
  <c r="S2"/>
  <c r="U2" s="1"/>
  <c r="U48"/>
  <c r="N49"/>
  <c r="U49"/>
  <c r="V50"/>
  <c r="N53"/>
  <c r="U53"/>
  <c r="V54"/>
  <c r="N57"/>
  <c r="U57"/>
  <c r="V58"/>
  <c r="N61"/>
  <c r="U61"/>
  <c r="V62"/>
  <c r="N65"/>
  <c r="U65"/>
  <c r="V66"/>
  <c r="V71"/>
  <c r="V75"/>
  <c r="V79"/>
  <c r="V83"/>
  <c r="V87"/>
  <c r="V91"/>
  <c r="V95"/>
  <c r="V99"/>
  <c r="V103"/>
  <c r="V107"/>
  <c r="V111"/>
  <c r="N117"/>
  <c r="U117"/>
  <c r="V118"/>
  <c r="N121"/>
  <c r="U121"/>
  <c r="V122"/>
  <c r="N125"/>
  <c r="U125"/>
  <c r="V126"/>
  <c r="N129"/>
  <c r="U129"/>
  <c r="U133"/>
  <c r="U217"/>
  <c r="U249"/>
  <c r="N130"/>
  <c r="N134"/>
  <c r="T137"/>
  <c r="U137" s="1"/>
  <c r="N138"/>
  <c r="T141"/>
  <c r="U141" s="1"/>
  <c r="N142"/>
  <c r="T145"/>
  <c r="U145" s="1"/>
  <c r="N146"/>
  <c r="N152"/>
  <c r="T155"/>
  <c r="U155" s="1"/>
  <c r="N156"/>
  <c r="T159"/>
  <c r="U159" s="1"/>
  <c r="N160"/>
  <c r="T163"/>
  <c r="N164"/>
  <c r="T167"/>
  <c r="N168"/>
  <c r="T171"/>
  <c r="U171" s="1"/>
  <c r="N172"/>
  <c r="T175"/>
  <c r="U175" s="1"/>
  <c r="N176"/>
  <c r="T179"/>
  <c r="U179" s="1"/>
  <c r="N180"/>
  <c r="T183"/>
  <c r="U183" s="1"/>
  <c r="N184"/>
  <c r="T187"/>
  <c r="U187" s="1"/>
  <c r="N188"/>
  <c r="T191"/>
  <c r="U191" s="1"/>
  <c r="N192"/>
  <c r="T195"/>
  <c r="N196"/>
  <c r="N202"/>
  <c r="T205"/>
  <c r="U205" s="1"/>
  <c r="N206"/>
  <c r="T209"/>
  <c r="U209" s="1"/>
  <c r="N210"/>
  <c r="T213"/>
  <c r="U213" s="1"/>
  <c r="N214"/>
  <c r="T217"/>
  <c r="N218"/>
  <c r="T221"/>
  <c r="U221" s="1"/>
  <c r="N222"/>
  <c r="T225"/>
  <c r="U225" s="1"/>
  <c r="N226"/>
  <c r="T229"/>
  <c r="U229" s="1"/>
  <c r="N230"/>
  <c r="T233"/>
  <c r="U233" s="1"/>
  <c r="N234"/>
  <c r="T237"/>
  <c r="U237" s="1"/>
  <c r="N238"/>
  <c r="T241"/>
  <c r="U241" s="1"/>
  <c r="N242"/>
  <c r="T245"/>
  <c r="U245" s="1"/>
  <c r="N246"/>
  <c r="T249"/>
  <c r="N250"/>
  <c r="T253"/>
  <c r="U253" s="1"/>
  <c r="T259"/>
  <c r="U259" s="1"/>
  <c r="N260"/>
  <c r="T263"/>
  <c r="U263" s="1"/>
  <c r="N264"/>
  <c r="T267"/>
  <c r="U267" s="1"/>
  <c r="N268"/>
  <c r="T271"/>
  <c r="N272"/>
  <c r="T275"/>
  <c r="N276"/>
  <c r="T279"/>
  <c r="U279" s="1"/>
  <c r="N280"/>
  <c r="T283"/>
  <c r="U283" s="1"/>
  <c r="N284"/>
  <c r="T287"/>
  <c r="U287" s="1"/>
  <c r="N288"/>
  <c r="T293"/>
  <c r="U293" s="1"/>
  <c r="N294"/>
  <c r="T297"/>
  <c r="U297" s="1"/>
  <c r="N298"/>
  <c r="T301"/>
  <c r="U301" s="1"/>
  <c r="N302"/>
  <c r="T305"/>
  <c r="U305" s="1"/>
  <c r="N306"/>
  <c r="V307"/>
  <c r="T309"/>
  <c r="N310"/>
  <c r="V311"/>
  <c r="T313"/>
  <c r="U313" s="1"/>
  <c r="N314"/>
  <c r="V315"/>
  <c r="T319"/>
  <c r="U319" s="1"/>
  <c r="N320"/>
  <c r="V321"/>
  <c r="T323"/>
  <c r="U323" s="1"/>
  <c r="N324"/>
  <c r="V325"/>
  <c r="T327"/>
  <c r="N328"/>
  <c r="U329"/>
  <c r="T8" i="6"/>
  <c r="U8" s="1"/>
  <c r="V12"/>
  <c r="T18"/>
  <c r="U18" s="1"/>
  <c r="V22"/>
  <c r="T24"/>
  <c r="U24" s="1"/>
  <c r="V28"/>
  <c r="U30"/>
  <c r="T34"/>
  <c r="V38"/>
  <c r="T44"/>
  <c r="U67"/>
  <c r="U83"/>
  <c r="U93"/>
  <c r="U109"/>
  <c r="U135"/>
  <c r="U151"/>
  <c r="U173"/>
  <c r="U189"/>
  <c r="U199"/>
  <c r="V130" i="5"/>
  <c r="V134"/>
  <c r="N137"/>
  <c r="V138"/>
  <c r="N141"/>
  <c r="V142"/>
  <c r="N145"/>
  <c r="V146"/>
  <c r="V152"/>
  <c r="N155"/>
  <c r="V156"/>
  <c r="N159"/>
  <c r="V160"/>
  <c r="N163"/>
  <c r="V164"/>
  <c r="N167"/>
  <c r="V168"/>
  <c r="N171"/>
  <c r="V172"/>
  <c r="N175"/>
  <c r="V176"/>
  <c r="N179"/>
  <c r="V180"/>
  <c r="N183"/>
  <c r="V184"/>
  <c r="N187"/>
  <c r="V188"/>
  <c r="N191"/>
  <c r="V192"/>
  <c r="N195"/>
  <c r="V196"/>
  <c r="V202"/>
  <c r="N205"/>
  <c r="V206"/>
  <c r="N209"/>
  <c r="V210"/>
  <c r="N213"/>
  <c r="V214"/>
  <c r="N217"/>
  <c r="V218"/>
  <c r="N221"/>
  <c r="V222"/>
  <c r="N225"/>
  <c r="V226"/>
  <c r="N229"/>
  <c r="V230"/>
  <c r="N233"/>
  <c r="V234"/>
  <c r="N237"/>
  <c r="V238"/>
  <c r="N241"/>
  <c r="V242"/>
  <c r="N245"/>
  <c r="V246"/>
  <c r="N249"/>
  <c r="V250"/>
  <c r="N253"/>
  <c r="N259"/>
  <c r="V260"/>
  <c r="N263"/>
  <c r="V264"/>
  <c r="N267"/>
  <c r="V268"/>
  <c r="N271"/>
  <c r="V272"/>
  <c r="N275"/>
  <c r="V276"/>
  <c r="N279"/>
  <c r="V280"/>
  <c r="N283"/>
  <c r="V284"/>
  <c r="N287"/>
  <c r="V288"/>
  <c r="N293"/>
  <c r="V294"/>
  <c r="N297"/>
  <c r="V298"/>
  <c r="N301"/>
  <c r="V302"/>
  <c r="N305"/>
  <c r="V306"/>
  <c r="N309"/>
  <c r="V310"/>
  <c r="N313"/>
  <c r="V314"/>
  <c r="N319"/>
  <c r="V320"/>
  <c r="N323"/>
  <c r="V324"/>
  <c r="N327"/>
  <c r="V328"/>
  <c r="V331"/>
  <c r="V10" i="6"/>
  <c r="T12"/>
  <c r="U12" s="1"/>
  <c r="V16"/>
  <c r="T22"/>
  <c r="V26"/>
  <c r="T28"/>
  <c r="U28" s="1"/>
  <c r="V32"/>
  <c r="U34"/>
  <c r="T38"/>
  <c r="U38" s="1"/>
  <c r="U44"/>
  <c r="U49"/>
  <c r="U63"/>
  <c r="U79"/>
  <c r="U89"/>
  <c r="U105"/>
  <c r="U121"/>
  <c r="U131"/>
  <c r="U147"/>
  <c r="U169"/>
  <c r="U185"/>
  <c r="U195"/>
  <c r="T331" i="5"/>
  <c r="U331" s="1"/>
  <c r="T10" i="6"/>
  <c r="T16"/>
  <c r="U16" s="1"/>
  <c r="U22"/>
  <c r="T26"/>
  <c r="U26" s="1"/>
  <c r="T32"/>
  <c r="U32" s="1"/>
  <c r="U66"/>
  <c r="U82"/>
  <c r="U92"/>
  <c r="U108"/>
  <c r="U134"/>
  <c r="U144"/>
  <c r="U150"/>
  <c r="U188"/>
  <c r="N329" i="5"/>
  <c r="V8" i="6"/>
  <c r="U10"/>
  <c r="T14"/>
  <c r="U14" s="1"/>
  <c r="V18"/>
  <c r="T20"/>
  <c r="U20" s="1"/>
  <c r="V24"/>
  <c r="T30"/>
  <c r="V34"/>
  <c r="T36"/>
  <c r="U36" s="1"/>
  <c r="V44"/>
  <c r="T46"/>
  <c r="U46" s="1"/>
  <c r="U48"/>
  <c r="U53"/>
  <c r="U62"/>
  <c r="U71"/>
  <c r="U78"/>
  <c r="U88"/>
  <c r="U97"/>
  <c r="U104"/>
  <c r="U113"/>
  <c r="U120"/>
  <c r="U130"/>
  <c r="U139"/>
  <c r="U146"/>
  <c r="U155"/>
  <c r="U168"/>
  <c r="U177"/>
  <c r="U184"/>
  <c r="U194"/>
  <c r="T206"/>
  <c r="U206" s="1"/>
  <c r="N206"/>
  <c r="T238"/>
  <c r="U238" s="1"/>
  <c r="N238"/>
  <c r="V330" i="5"/>
  <c r="V2" i="6"/>
  <c r="V11"/>
  <c r="V15"/>
  <c r="V19"/>
  <c r="V23"/>
  <c r="V27"/>
  <c r="V31"/>
  <c r="V35"/>
  <c r="V39"/>
  <c r="V45"/>
  <c r="N48"/>
  <c r="V49"/>
  <c r="N52"/>
  <c r="V53"/>
  <c r="N58"/>
  <c r="V59"/>
  <c r="N62"/>
  <c r="V63"/>
  <c r="N66"/>
  <c r="V67"/>
  <c r="N70"/>
  <c r="V71"/>
  <c r="N74"/>
  <c r="V75"/>
  <c r="N78"/>
  <c r="V79"/>
  <c r="N82"/>
  <c r="V83"/>
  <c r="N88"/>
  <c r="V89"/>
  <c r="N92"/>
  <c r="V93"/>
  <c r="N96"/>
  <c r="V97"/>
  <c r="N100"/>
  <c r="V101"/>
  <c r="N104"/>
  <c r="V105"/>
  <c r="N108"/>
  <c r="V109"/>
  <c r="N112"/>
  <c r="V113"/>
  <c r="N116"/>
  <c r="V117"/>
  <c r="N120"/>
  <c r="V121"/>
  <c r="N126"/>
  <c r="V127"/>
  <c r="N130"/>
  <c r="V131"/>
  <c r="N134"/>
  <c r="V135"/>
  <c r="N138"/>
  <c r="V139"/>
  <c r="N142"/>
  <c r="V143"/>
  <c r="N146"/>
  <c r="V147"/>
  <c r="N150"/>
  <c r="V151"/>
  <c r="N154"/>
  <c r="V155"/>
  <c r="N158"/>
  <c r="N164"/>
  <c r="V165"/>
  <c r="N168"/>
  <c r="V169"/>
  <c r="N172"/>
  <c r="V173"/>
  <c r="N176"/>
  <c r="V177"/>
  <c r="N180"/>
  <c r="V181"/>
  <c r="N184"/>
  <c r="V185"/>
  <c r="N188"/>
  <c r="V189"/>
  <c r="N194"/>
  <c r="V195"/>
  <c r="N198"/>
  <c r="V199"/>
  <c r="N202"/>
  <c r="U204"/>
  <c r="U209"/>
  <c r="U212"/>
  <c r="N223"/>
  <c r="V223"/>
  <c r="N231"/>
  <c r="V231"/>
  <c r="U236"/>
  <c r="U241"/>
  <c r="O8" i="7"/>
  <c r="T29" i="9"/>
  <c r="T96"/>
  <c r="T97"/>
  <c r="T220" i="6"/>
  <c r="U220" s="1"/>
  <c r="N220"/>
  <c r="T228"/>
  <c r="U228" s="1"/>
  <c r="N228"/>
  <c r="O1" i="7"/>
  <c r="O56"/>
  <c r="O85"/>
  <c r="O91" s="1"/>
  <c r="V48" i="6"/>
  <c r="V52"/>
  <c r="V58"/>
  <c r="T60"/>
  <c r="U60" s="1"/>
  <c r="V62"/>
  <c r="T64"/>
  <c r="U64" s="1"/>
  <c r="V66"/>
  <c r="T68"/>
  <c r="U68" s="1"/>
  <c r="V70"/>
  <c r="T72"/>
  <c r="U72" s="1"/>
  <c r="V74"/>
  <c r="T76"/>
  <c r="U76" s="1"/>
  <c r="V78"/>
  <c r="T80"/>
  <c r="U80" s="1"/>
  <c r="V82"/>
  <c r="T84"/>
  <c r="U84" s="1"/>
  <c r="V88"/>
  <c r="T90"/>
  <c r="U90" s="1"/>
  <c r="V92"/>
  <c r="T94"/>
  <c r="U94" s="1"/>
  <c r="V96"/>
  <c r="T98"/>
  <c r="U98" s="1"/>
  <c r="V100"/>
  <c r="T102"/>
  <c r="U102" s="1"/>
  <c r="V104"/>
  <c r="T106"/>
  <c r="U106" s="1"/>
  <c r="V108"/>
  <c r="T110"/>
  <c r="U110" s="1"/>
  <c r="V112"/>
  <c r="T114"/>
  <c r="U114" s="1"/>
  <c r="V116"/>
  <c r="T118"/>
  <c r="U118" s="1"/>
  <c r="V120"/>
  <c r="T122"/>
  <c r="U122" s="1"/>
  <c r="V126"/>
  <c r="T128"/>
  <c r="U128" s="1"/>
  <c r="V130"/>
  <c r="T132"/>
  <c r="U132" s="1"/>
  <c r="V134"/>
  <c r="T136"/>
  <c r="U136" s="1"/>
  <c r="V138"/>
  <c r="T140"/>
  <c r="U140" s="1"/>
  <c r="V142"/>
  <c r="T144"/>
  <c r="V146"/>
  <c r="T148"/>
  <c r="U148" s="1"/>
  <c r="V150"/>
  <c r="T152"/>
  <c r="U152" s="1"/>
  <c r="V154"/>
  <c r="T156"/>
  <c r="U156" s="1"/>
  <c r="V158"/>
  <c r="T162"/>
  <c r="U162" s="1"/>
  <c r="V164"/>
  <c r="T166"/>
  <c r="U166" s="1"/>
  <c r="V168"/>
  <c r="T170"/>
  <c r="U170" s="1"/>
  <c r="V172"/>
  <c r="T174"/>
  <c r="U174" s="1"/>
  <c r="V176"/>
  <c r="T178"/>
  <c r="U178" s="1"/>
  <c r="V180"/>
  <c r="T182"/>
  <c r="U182" s="1"/>
  <c r="V184"/>
  <c r="T186"/>
  <c r="U186" s="1"/>
  <c r="V188"/>
  <c r="T190"/>
  <c r="U190" s="1"/>
  <c r="V194"/>
  <c r="T196"/>
  <c r="U196" s="1"/>
  <c r="V198"/>
  <c r="T200"/>
  <c r="U200" s="1"/>
  <c r="V202"/>
  <c r="U223"/>
  <c r="U231"/>
  <c r="T210"/>
  <c r="U210" s="1"/>
  <c r="N210"/>
  <c r="T242"/>
  <c r="U242" s="1"/>
  <c r="N242"/>
  <c r="AF42" i="7"/>
  <c r="AB42"/>
  <c r="X42"/>
  <c r="T42"/>
  <c r="T6"/>
  <c r="AG42"/>
  <c r="AC42"/>
  <c r="Y42"/>
  <c r="U42"/>
  <c r="AH42"/>
  <c r="AD42"/>
  <c r="Z42"/>
  <c r="V42"/>
  <c r="AI42"/>
  <c r="AE42"/>
  <c r="AA42"/>
  <c r="W42"/>
  <c r="N56"/>
  <c r="N85"/>
  <c r="N91" s="1"/>
  <c r="N1"/>
  <c r="N50" i="6"/>
  <c r="N60"/>
  <c r="N64"/>
  <c r="N68"/>
  <c r="N72"/>
  <c r="N76"/>
  <c r="N80"/>
  <c r="N84"/>
  <c r="N90"/>
  <c r="N94"/>
  <c r="N98"/>
  <c r="N102"/>
  <c r="N106"/>
  <c r="N110"/>
  <c r="N114"/>
  <c r="N118"/>
  <c r="N122"/>
  <c r="N128"/>
  <c r="N132"/>
  <c r="N136"/>
  <c r="N140"/>
  <c r="N144"/>
  <c r="N148"/>
  <c r="N152"/>
  <c r="N156"/>
  <c r="N162"/>
  <c r="N166"/>
  <c r="N170"/>
  <c r="N174"/>
  <c r="N178"/>
  <c r="N182"/>
  <c r="N186"/>
  <c r="N190"/>
  <c r="N196"/>
  <c r="N200"/>
  <c r="T203"/>
  <c r="U203" s="1"/>
  <c r="U205"/>
  <c r="V206"/>
  <c r="U208"/>
  <c r="U213"/>
  <c r="N219"/>
  <c r="V219"/>
  <c r="N227"/>
  <c r="V227"/>
  <c r="U237"/>
  <c r="V238"/>
  <c r="U240"/>
  <c r="T9" i="9"/>
  <c r="T17"/>
  <c r="T67"/>
  <c r="T224" i="6"/>
  <c r="U224" s="1"/>
  <c r="N224"/>
  <c r="U219"/>
  <c r="V220"/>
  <c r="U227"/>
  <c r="V228"/>
  <c r="T35" i="9"/>
  <c r="T43"/>
  <c r="V207" i="6"/>
  <c r="V211"/>
  <c r="V217"/>
  <c r="V221"/>
  <c r="V225"/>
  <c r="V229"/>
  <c r="V235"/>
  <c r="V239"/>
  <c r="E7" i="7"/>
  <c r="I7"/>
  <c r="M7"/>
  <c r="Q7"/>
  <c r="E42"/>
  <c r="I42"/>
  <c r="M42"/>
  <c r="Q42"/>
  <c r="R2" i="9"/>
  <c r="AJ2"/>
  <c r="S9"/>
  <c r="M10"/>
  <c r="U10" s="1"/>
  <c r="S13"/>
  <c r="T13" s="1"/>
  <c r="M14"/>
  <c r="U14" s="1"/>
  <c r="S17"/>
  <c r="M18"/>
  <c r="U18" s="1"/>
  <c r="S21"/>
  <c r="T21" s="1"/>
  <c r="M22"/>
  <c r="U22" s="1"/>
  <c r="S25"/>
  <c r="T25" s="1"/>
  <c r="M26"/>
  <c r="U26" s="1"/>
  <c r="S29"/>
  <c r="M30"/>
  <c r="U30" s="1"/>
  <c r="S35"/>
  <c r="M36"/>
  <c r="U36" s="1"/>
  <c r="S39"/>
  <c r="T39" s="1"/>
  <c r="M40"/>
  <c r="U40" s="1"/>
  <c r="S43"/>
  <c r="M44"/>
  <c r="U44" s="1"/>
  <c r="S47"/>
  <c r="T47" s="1"/>
  <c r="M48"/>
  <c r="U48" s="1"/>
  <c r="S53"/>
  <c r="T53" s="1"/>
  <c r="M54"/>
  <c r="U54" s="1"/>
  <c r="S57"/>
  <c r="T57" s="1"/>
  <c r="S63"/>
  <c r="T63" s="1"/>
  <c r="M64"/>
  <c r="U64" s="1"/>
  <c r="S67"/>
  <c r="M68"/>
  <c r="U68" s="1"/>
  <c r="S73"/>
  <c r="T73" s="1"/>
  <c r="M74"/>
  <c r="U74" s="1"/>
  <c r="S77"/>
  <c r="T77" s="1"/>
  <c r="M78"/>
  <c r="U78" s="1"/>
  <c r="S83"/>
  <c r="T83" s="1"/>
  <c r="M84"/>
  <c r="U84" s="1"/>
  <c r="M90"/>
  <c r="U90" s="1"/>
  <c r="S95"/>
  <c r="T95" s="1"/>
  <c r="M96"/>
  <c r="U96" s="1"/>
  <c r="D7" i="7"/>
  <c r="H7"/>
  <c r="L7"/>
  <c r="P7"/>
  <c r="P8" s="1"/>
  <c r="D42"/>
  <c r="H42"/>
  <c r="L42"/>
  <c r="P42"/>
  <c r="J2" i="9"/>
  <c r="AI2"/>
  <c r="C7" i="7"/>
  <c r="C8" s="1"/>
  <c r="G7"/>
  <c r="G8" s="1"/>
  <c r="K7"/>
  <c r="C42"/>
  <c r="G42"/>
  <c r="K42"/>
  <c r="S97" i="9"/>
  <c r="B7" i="7"/>
  <c r="F7"/>
  <c r="F8" s="1"/>
  <c r="J7"/>
  <c r="J8" s="1"/>
  <c r="B42"/>
  <c r="F42"/>
  <c r="J42"/>
  <c r="T4" i="9" l="1"/>
  <c r="U4" i="5"/>
  <c r="V85" i="7"/>
  <c r="V91" s="1"/>
  <c r="V56"/>
  <c r="V1"/>
  <c r="B56"/>
  <c r="B85"/>
  <c r="B91" s="1"/>
  <c r="B1"/>
  <c r="S2" i="9"/>
  <c r="M2"/>
  <c r="U2" s="1"/>
  <c r="D85" i="7"/>
  <c r="D91" s="1"/>
  <c r="D56"/>
  <c r="D1"/>
  <c r="M85"/>
  <c r="M91" s="1"/>
  <c r="M1"/>
  <c r="M56"/>
  <c r="N59"/>
  <c r="N11"/>
  <c r="N92"/>
  <c r="AI85"/>
  <c r="AI91" s="1"/>
  <c r="AI56"/>
  <c r="AI1"/>
  <c r="AH85"/>
  <c r="AH91" s="1"/>
  <c r="AH56"/>
  <c r="AH1"/>
  <c r="AG85"/>
  <c r="AG91" s="1"/>
  <c r="AG56"/>
  <c r="AG1"/>
  <c r="AB56"/>
  <c r="AB1"/>
  <c r="AB85"/>
  <c r="AB91" s="1"/>
  <c r="K8"/>
  <c r="D8"/>
  <c r="M8"/>
  <c r="U4" i="6"/>
  <c r="U85" i="7"/>
  <c r="U91" s="1"/>
  <c r="U56"/>
  <c r="U1"/>
  <c r="AF7"/>
  <c r="AF8" s="1"/>
  <c r="AB7"/>
  <c r="AB8" s="1"/>
  <c r="X7"/>
  <c r="X8" s="1"/>
  <c r="T7"/>
  <c r="T8" s="1"/>
  <c r="AG7"/>
  <c r="AG8" s="1"/>
  <c r="AC7"/>
  <c r="AC8" s="1"/>
  <c r="Y7"/>
  <c r="Y8" s="1"/>
  <c r="U7"/>
  <c r="U8" s="1"/>
  <c r="AH7"/>
  <c r="AH8" s="1"/>
  <c r="AD7"/>
  <c r="AD8" s="1"/>
  <c r="Z7"/>
  <c r="Z8" s="1"/>
  <c r="V7"/>
  <c r="V8" s="1"/>
  <c r="AI7"/>
  <c r="AI8" s="1"/>
  <c r="AE7"/>
  <c r="AE8" s="1"/>
  <c r="AA7"/>
  <c r="AA8" s="1"/>
  <c r="W7"/>
  <c r="F56"/>
  <c r="F85"/>
  <c r="F91" s="1"/>
  <c r="F1"/>
  <c r="C1"/>
  <c r="C56"/>
  <c r="C85"/>
  <c r="C91" s="1"/>
  <c r="H85"/>
  <c r="H91" s="1"/>
  <c r="H56"/>
  <c r="H1"/>
  <c r="Q85"/>
  <c r="Q91" s="1"/>
  <c r="Q1"/>
  <c r="Q56"/>
  <c r="AE85"/>
  <c r="AE91" s="1"/>
  <c r="AE56"/>
  <c r="AE1"/>
  <c r="AD85"/>
  <c r="AD91" s="1"/>
  <c r="AD56"/>
  <c r="AD1"/>
  <c r="AC85"/>
  <c r="AC91" s="1"/>
  <c r="AC56"/>
  <c r="AC1"/>
  <c r="X56"/>
  <c r="X1"/>
  <c r="X85"/>
  <c r="X91" s="1"/>
  <c r="O92"/>
  <c r="O93" s="1"/>
  <c r="O59"/>
  <c r="O11"/>
  <c r="I8"/>
  <c r="B8"/>
  <c r="H8"/>
  <c r="Q8"/>
  <c r="N93"/>
  <c r="K1"/>
  <c r="K56"/>
  <c r="K85"/>
  <c r="K91" s="1"/>
  <c r="P85"/>
  <c r="P91" s="1"/>
  <c r="P56"/>
  <c r="P1"/>
  <c r="I85"/>
  <c r="I91" s="1"/>
  <c r="I1"/>
  <c r="I56"/>
  <c r="W85"/>
  <c r="W91" s="1"/>
  <c r="W1"/>
  <c r="AF56"/>
  <c r="AF1"/>
  <c r="AF85"/>
  <c r="AF91" s="1"/>
  <c r="J56"/>
  <c r="J85"/>
  <c r="J91" s="1"/>
  <c r="J1"/>
  <c r="G1"/>
  <c r="G56"/>
  <c r="G85"/>
  <c r="G91" s="1"/>
  <c r="L85"/>
  <c r="L91" s="1"/>
  <c r="L56"/>
  <c r="L1"/>
  <c r="E85"/>
  <c r="E91" s="1"/>
  <c r="E56"/>
  <c r="E1"/>
  <c r="AA85"/>
  <c r="AA91" s="1"/>
  <c r="AA56"/>
  <c r="AA1"/>
  <c r="Z85"/>
  <c r="Z91" s="1"/>
  <c r="Z56"/>
  <c r="Z1"/>
  <c r="Y85"/>
  <c r="Y91" s="1"/>
  <c r="Y56"/>
  <c r="Y1"/>
  <c r="T56"/>
  <c r="T1"/>
  <c r="T85"/>
  <c r="T91" s="1"/>
  <c r="L8"/>
  <c r="T2" i="9"/>
  <c r="E8" i="7"/>
  <c r="N57" l="1"/>
  <c r="E11"/>
  <c r="E92"/>
  <c r="E59"/>
  <c r="E57"/>
  <c r="I11"/>
  <c r="I92"/>
  <c r="I59"/>
  <c r="I57"/>
  <c r="P92"/>
  <c r="P59"/>
  <c r="P57"/>
  <c r="P11"/>
  <c r="X59"/>
  <c r="X57"/>
  <c r="X11"/>
  <c r="X92"/>
  <c r="X93" s="1"/>
  <c r="AE11"/>
  <c r="AE92"/>
  <c r="AE59"/>
  <c r="AE57"/>
  <c r="AH92"/>
  <c r="AH59"/>
  <c r="AH57"/>
  <c r="AH11"/>
  <c r="B9"/>
  <c r="Y92"/>
  <c r="Y93" s="1"/>
  <c r="Y59"/>
  <c r="Y57"/>
  <c r="Y11"/>
  <c r="L92"/>
  <c r="L93" s="1"/>
  <c r="L59"/>
  <c r="L57"/>
  <c r="L11"/>
  <c r="K92"/>
  <c r="K59"/>
  <c r="K57"/>
  <c r="K11"/>
  <c r="U92"/>
  <c r="U93" s="1"/>
  <c r="U59"/>
  <c r="U57"/>
  <c r="U11"/>
  <c r="AB59"/>
  <c r="AB57"/>
  <c r="AB11"/>
  <c r="AB92"/>
  <c r="AI11"/>
  <c r="AI92"/>
  <c r="AI93" s="1"/>
  <c r="AI59"/>
  <c r="AI57"/>
  <c r="B59"/>
  <c r="B57"/>
  <c r="B11"/>
  <c r="B92"/>
  <c r="O57"/>
  <c r="Z92"/>
  <c r="Z93" s="1"/>
  <c r="Z59"/>
  <c r="Z57"/>
  <c r="Z11"/>
  <c r="G92"/>
  <c r="G59"/>
  <c r="G57"/>
  <c r="G11"/>
  <c r="J59"/>
  <c r="J57"/>
  <c r="J11"/>
  <c r="J92"/>
  <c r="AC92"/>
  <c r="AC93" s="1"/>
  <c r="AC59"/>
  <c r="AC57"/>
  <c r="AC11"/>
  <c r="Q11"/>
  <c r="Q92"/>
  <c r="Q93" s="1"/>
  <c r="Q59"/>
  <c r="Q57"/>
  <c r="H92"/>
  <c r="H93" s="1"/>
  <c r="H59"/>
  <c r="H57"/>
  <c r="H11"/>
  <c r="I93"/>
  <c r="K93"/>
  <c r="B93"/>
  <c r="T59"/>
  <c r="T57"/>
  <c r="T11"/>
  <c r="T92"/>
  <c r="T93" s="1"/>
  <c r="AA11"/>
  <c r="AA92"/>
  <c r="AA93" s="1"/>
  <c r="AA59"/>
  <c r="AA57"/>
  <c r="AF59"/>
  <c r="AF57"/>
  <c r="AF11"/>
  <c r="AF92"/>
  <c r="AF93" s="1"/>
  <c r="AD92"/>
  <c r="AD93" s="1"/>
  <c r="AD59"/>
  <c r="AD57"/>
  <c r="AD11"/>
  <c r="C92"/>
  <c r="C93" s="1"/>
  <c r="C59"/>
  <c r="C57"/>
  <c r="C11"/>
  <c r="F59"/>
  <c r="F57"/>
  <c r="F11"/>
  <c r="F92"/>
  <c r="F93" s="1"/>
  <c r="AG92"/>
  <c r="AG93" s="1"/>
  <c r="AG59"/>
  <c r="AG57"/>
  <c r="AG11"/>
  <c r="M11"/>
  <c r="M92"/>
  <c r="M93" s="1"/>
  <c r="M59"/>
  <c r="M57"/>
  <c r="D92"/>
  <c r="D93" s="1"/>
  <c r="D59"/>
  <c r="D57"/>
  <c r="D11"/>
  <c r="V92"/>
  <c r="V93" s="1"/>
  <c r="V59"/>
  <c r="V57"/>
  <c r="V11"/>
  <c r="E93"/>
  <c r="G93"/>
  <c r="J93"/>
  <c r="P93"/>
  <c r="AE93"/>
  <c r="AB93"/>
  <c r="AH93"/>
  <c r="M12" l="1"/>
  <c r="M13" s="1"/>
  <c r="V12"/>
  <c r="V13" s="1"/>
  <c r="D12"/>
  <c r="D13" s="1"/>
  <c r="F12"/>
  <c r="F13" s="1"/>
  <c r="AF12"/>
  <c r="AF13" s="1"/>
  <c r="T12"/>
  <c r="T13" s="1"/>
  <c r="A94"/>
  <c r="AI12"/>
  <c r="AI13" s="1"/>
  <c r="AE12"/>
  <c r="AE13" s="1"/>
  <c r="I12"/>
  <c r="I13" s="1"/>
  <c r="E12"/>
  <c r="E13" s="1"/>
  <c r="AG12"/>
  <c r="AG13" s="1"/>
  <c r="C12"/>
  <c r="C13" s="1"/>
  <c r="AD12"/>
  <c r="AD13" s="1"/>
  <c r="J12"/>
  <c r="J13" s="1"/>
  <c r="N12"/>
  <c r="N13" s="1"/>
  <c r="O12"/>
  <c r="O13" s="1"/>
  <c r="H12"/>
  <c r="H13" s="1"/>
  <c r="AC12"/>
  <c r="AC13" s="1"/>
  <c r="G12"/>
  <c r="G13" s="1"/>
  <c r="Z12"/>
  <c r="Z13" s="1"/>
  <c r="B12"/>
  <c r="B13" s="1"/>
  <c r="AB12"/>
  <c r="AB13" s="1"/>
  <c r="X12"/>
  <c r="X13" s="1"/>
  <c r="AA12"/>
  <c r="AA13" s="1"/>
  <c r="Q12"/>
  <c r="Q13" s="1"/>
  <c r="U12"/>
  <c r="U13" s="1"/>
  <c r="K12"/>
  <c r="K13" s="1"/>
  <c r="L12"/>
  <c r="L13" s="1"/>
  <c r="Y12"/>
  <c r="Y13" s="1"/>
  <c r="AH12"/>
  <c r="AH13" s="1"/>
  <c r="P12"/>
  <c r="P13" s="1"/>
  <c r="B14" l="1"/>
</calcChain>
</file>

<file path=xl/sharedStrings.xml><?xml version="1.0" encoding="utf-8"?>
<sst xmlns="http://schemas.openxmlformats.org/spreadsheetml/2006/main" count="5393" uniqueCount="908">
  <si>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</si>
  <si>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</si>
  <si>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</si>
  <si>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</si>
  <si>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</si>
  <si>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</si>
  <si>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</si>
  <si>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</si>
  <si>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</si>
  <si>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</si>
  <si>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</si>
  <si>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</si>
  <si>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</si>
  <si>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</si>
  <si>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</si>
  <si>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</si>
  <si>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</si>
  <si>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Ben McCallion</t>
  </si>
  <si>
    <t>Hastings AC</t>
  </si>
  <si>
    <t>HAC</t>
  </si>
  <si>
    <t>HR/HAC</t>
  </si>
  <si>
    <t>SM</t>
  </si>
  <si>
    <t>SM1</t>
  </si>
  <si>
    <t>Ant Anderson</t>
  </si>
  <si>
    <t>Eastbourne Rovers AC</t>
  </si>
  <si>
    <t>EAST</t>
  </si>
  <si>
    <t>EAST/BDY</t>
  </si>
  <si>
    <t>M35</t>
  </si>
  <si>
    <t>Thomas Solomon</t>
  </si>
  <si>
    <t>Peacehaven Run Club</t>
  </si>
  <si>
    <t>PEACEH</t>
  </si>
  <si>
    <t>PPSST</t>
  </si>
  <si>
    <t>M45</t>
  </si>
  <si>
    <t>M401</t>
  </si>
  <si>
    <t>Louis Dargan</t>
  </si>
  <si>
    <t>Hastings Runners</t>
  </si>
  <si>
    <t>HR</t>
  </si>
  <si>
    <t>SM2</t>
  </si>
  <si>
    <t>Anthony Davey</t>
  </si>
  <si>
    <t>Christopher Doherty</t>
  </si>
  <si>
    <t>Hailsham Harriers</t>
  </si>
  <si>
    <t>HAIL</t>
  </si>
  <si>
    <t>Paul Howard</t>
  </si>
  <si>
    <t>Brighton &amp; Hove Frontrunners</t>
  </si>
  <si>
    <t>FRONTR</t>
  </si>
  <si>
    <t>James Bryant</t>
  </si>
  <si>
    <t>Crowborough Runners</t>
  </si>
  <si>
    <t>CROW</t>
  </si>
  <si>
    <t>Matthew Windham</t>
  </si>
  <si>
    <t>Portslade Hedgehoppers</t>
  </si>
  <si>
    <t>HEDGE</t>
  </si>
  <si>
    <t>M50</t>
  </si>
  <si>
    <t>M501</t>
  </si>
  <si>
    <t>George Csatlos</t>
  </si>
  <si>
    <t>Team Bodyworks</t>
  </si>
  <si>
    <t>BDY</t>
  </si>
  <si>
    <t>Colin Tricker</t>
  </si>
  <si>
    <t>M40</t>
  </si>
  <si>
    <t>Teo van Well</t>
  </si>
  <si>
    <t>Lewes AC</t>
  </si>
  <si>
    <t>LEW</t>
  </si>
  <si>
    <t>Nigel Jewell</t>
  </si>
  <si>
    <t>Bexhill Run Tri</t>
  </si>
  <si>
    <t>BEX</t>
  </si>
  <si>
    <t>Jamie Keddie</t>
  </si>
  <si>
    <t>Uckfield Runners</t>
  </si>
  <si>
    <t>UCK</t>
  </si>
  <si>
    <t>HTH/UCK</t>
  </si>
  <si>
    <t>Matt Mccarthy</t>
  </si>
  <si>
    <t>Steven Hoath</t>
  </si>
  <si>
    <t>SM3</t>
  </si>
  <si>
    <t>Stuart Pelling</t>
  </si>
  <si>
    <t>Alan Marsh</t>
  </si>
  <si>
    <t>M402</t>
  </si>
  <si>
    <t>Rob Chrystie</t>
  </si>
  <si>
    <t>Jim Risdale</t>
  </si>
  <si>
    <t>Brighton Phoenix</t>
  </si>
  <si>
    <t>NS</t>
  </si>
  <si>
    <t>Liam Gunner</t>
  </si>
  <si>
    <t>SM4</t>
  </si>
  <si>
    <t>Matt Southam</t>
  </si>
  <si>
    <t>NSM1</t>
  </si>
  <si>
    <t>Jonathan Burrell</t>
  </si>
  <si>
    <t>M60</t>
  </si>
  <si>
    <t>M601</t>
  </si>
  <si>
    <t>Eddie Lancaster</t>
  </si>
  <si>
    <t>James Moat</t>
  </si>
  <si>
    <t>Heathfield Runners</t>
  </si>
  <si>
    <t>HEAT</t>
  </si>
  <si>
    <t>Joshua Nisbett</t>
  </si>
  <si>
    <t>Seaford Striders</t>
  </si>
  <si>
    <t>SEAF</t>
  </si>
  <si>
    <t>Neil Couchman</t>
  </si>
  <si>
    <t>Luke Boreland</t>
  </si>
  <si>
    <t>Tim Archer</t>
  </si>
  <si>
    <t>Paul Lambert</t>
  </si>
  <si>
    <t>Peter Woodward</t>
  </si>
  <si>
    <t>M403</t>
  </si>
  <si>
    <t>Laurie Burrett</t>
  </si>
  <si>
    <t>Lewis Parsons</t>
  </si>
  <si>
    <t>Sam Davies</t>
  </si>
  <si>
    <t>Tommy Knight</t>
  </si>
  <si>
    <t>Elliot Beesley</t>
  </si>
  <si>
    <t>RunWednesdays</t>
  </si>
  <si>
    <t>RUNW</t>
  </si>
  <si>
    <t>James Marron</t>
  </si>
  <si>
    <t>John Babajide</t>
  </si>
  <si>
    <t>Alison Moore</t>
  </si>
  <si>
    <t>SF</t>
  </si>
  <si>
    <t>SF1</t>
  </si>
  <si>
    <t>Dale Anderton</t>
  </si>
  <si>
    <t>Meads Runners</t>
  </si>
  <si>
    <t>MEAD</t>
  </si>
  <si>
    <t>M55</t>
  </si>
  <si>
    <t>Zach Drake</t>
  </si>
  <si>
    <t>David Woollard</t>
  </si>
  <si>
    <t>Adrian Elliott</t>
  </si>
  <si>
    <t>Graeme McIntosh</t>
  </si>
  <si>
    <t>Wadhurst Runners</t>
  </si>
  <si>
    <t>WAD</t>
  </si>
  <si>
    <t>Jim Watson</t>
  </si>
  <si>
    <t>Arena 80 AC</t>
  </si>
  <si>
    <t>A80</t>
  </si>
  <si>
    <t>Matt Wilmshurst</t>
  </si>
  <si>
    <t>Polegate Plodders</t>
  </si>
  <si>
    <t>POLE</t>
  </si>
  <si>
    <t>Peter Noon</t>
  </si>
  <si>
    <t>Ben Hodgson</t>
  </si>
  <si>
    <t>Sam Nugent</t>
  </si>
  <si>
    <t>Phil Hart</t>
  </si>
  <si>
    <t>Carl Barton</t>
  </si>
  <si>
    <t>Paul Arthur</t>
  </si>
  <si>
    <t>Wesleigh Mulder</t>
  </si>
  <si>
    <t>Martin Eccles</t>
  </si>
  <si>
    <t>Randall Joy-Camacho</t>
  </si>
  <si>
    <t>M502</t>
  </si>
  <si>
    <t>Alice Denning</t>
  </si>
  <si>
    <t>Claire Keith</t>
  </si>
  <si>
    <t>F35</t>
  </si>
  <si>
    <t>SF2</t>
  </si>
  <si>
    <t>James Miles</t>
  </si>
  <si>
    <t>Phil Wood</t>
  </si>
  <si>
    <t>Peter Turner</t>
  </si>
  <si>
    <t>Simon Newstead</t>
  </si>
  <si>
    <t>Marco Royes</t>
  </si>
  <si>
    <t>NSM2</t>
  </si>
  <si>
    <t>Maurizio Di Santo</t>
  </si>
  <si>
    <t>Rob Light</t>
  </si>
  <si>
    <t>Steve Hutchison</t>
  </si>
  <si>
    <t>M503</t>
  </si>
  <si>
    <t>Edward Tuckley</t>
  </si>
  <si>
    <t>Geraldine Moffat</t>
  </si>
  <si>
    <t>F60</t>
  </si>
  <si>
    <t>F601</t>
  </si>
  <si>
    <t>Dean Taylor</t>
  </si>
  <si>
    <t>Hannah Jackson</t>
  </si>
  <si>
    <t>Paul Bennett</t>
  </si>
  <si>
    <t>Philip Westbury</t>
  </si>
  <si>
    <t>Leon Miller</t>
  </si>
  <si>
    <t>Barry Pearson</t>
  </si>
  <si>
    <t>John Connern</t>
  </si>
  <si>
    <t>Rod Dempster</t>
  </si>
  <si>
    <t>Rachel Stacy</t>
  </si>
  <si>
    <t>Chris Brandt</t>
  </si>
  <si>
    <t>Adam Styles</t>
  </si>
  <si>
    <t>Richard Goulder</t>
  </si>
  <si>
    <t>Terry Puxty</t>
  </si>
  <si>
    <t>HY Runners</t>
  </si>
  <si>
    <t>HYRun</t>
  </si>
  <si>
    <t>Gareth Williams</t>
  </si>
  <si>
    <t>Johanna Bedford</t>
  </si>
  <si>
    <t>F45</t>
  </si>
  <si>
    <t>F401</t>
  </si>
  <si>
    <t>Eleanor Osmond</t>
  </si>
  <si>
    <t>Austin Warren</t>
  </si>
  <si>
    <t>Guy Blackden</t>
  </si>
  <si>
    <t>Gary Burnham-Jones</t>
  </si>
  <si>
    <t>Tri Tempo</t>
  </si>
  <si>
    <t>TRIT</t>
  </si>
  <si>
    <t>Katy Reed</t>
  </si>
  <si>
    <t>F40</t>
  </si>
  <si>
    <t>Luke Regan</t>
  </si>
  <si>
    <t>NSM3</t>
  </si>
  <si>
    <t>Gordon Berry</t>
  </si>
  <si>
    <t>Peter Newstead</t>
  </si>
  <si>
    <t>Jamie Tiltman</t>
  </si>
  <si>
    <t>James Weston</t>
  </si>
  <si>
    <t>Matt Courtnell</t>
  </si>
  <si>
    <t>Roman Pavlenko</t>
  </si>
  <si>
    <t>Andrea Harwood</t>
  </si>
  <si>
    <t>Lizzie Miles</t>
  </si>
  <si>
    <t>Emily Hague</t>
  </si>
  <si>
    <t>Shane Smith</t>
  </si>
  <si>
    <t>Martin Noakes</t>
  </si>
  <si>
    <t>M602</t>
  </si>
  <si>
    <t>Guy Williams</t>
  </si>
  <si>
    <t>Caroline Wood</t>
  </si>
  <si>
    <t>Chris Russell</t>
  </si>
  <si>
    <t>M65</t>
  </si>
  <si>
    <t>Laura Downham</t>
  </si>
  <si>
    <t>NSF1</t>
  </si>
  <si>
    <t>Graham Woolley</t>
  </si>
  <si>
    <t>Kevin Blowers</t>
  </si>
  <si>
    <t>Sam Evan</t>
  </si>
  <si>
    <t>NSM4</t>
  </si>
  <si>
    <t>Ian Weston</t>
  </si>
  <si>
    <t>Martin Turner</t>
  </si>
  <si>
    <t>Marina Davies</t>
  </si>
  <si>
    <t>F55</t>
  </si>
  <si>
    <t>F501</t>
  </si>
  <si>
    <t>Tim Probert</t>
  </si>
  <si>
    <t>James Griffiths</t>
  </si>
  <si>
    <t>Holly O'Flanagan</t>
  </si>
  <si>
    <t>Alan Dean</t>
  </si>
  <si>
    <t>Jeremy Sankey</t>
  </si>
  <si>
    <t>Dominic Osman-Allu</t>
  </si>
  <si>
    <t>Grant Docksey</t>
  </si>
  <si>
    <t>Matthew Winton</t>
  </si>
  <si>
    <t>Nick Maloney</t>
  </si>
  <si>
    <t>Audrey Haddon</t>
  </si>
  <si>
    <t>F402</t>
  </si>
  <si>
    <t>Nick King</t>
  </si>
  <si>
    <t>Michaela Stringer</t>
  </si>
  <si>
    <t>F50</t>
  </si>
  <si>
    <t>Richard Preece</t>
  </si>
  <si>
    <t>Colin Keast</t>
  </si>
  <si>
    <t>Mark Stainthorpe</t>
  </si>
  <si>
    <t>Andy Lee</t>
  </si>
  <si>
    <t>Poppy Gooch</t>
  </si>
  <si>
    <t>Jonathan Pickworth</t>
  </si>
  <si>
    <t>Annabel Preston</t>
  </si>
  <si>
    <t>Christy Styles</t>
  </si>
  <si>
    <t>David Prince-Iles</t>
  </si>
  <si>
    <t>M70</t>
  </si>
  <si>
    <t>Sarah Eddie</t>
  </si>
  <si>
    <t>Ella Gavin</t>
  </si>
  <si>
    <t>Sean Wright</t>
  </si>
  <si>
    <t>Neil Smith</t>
  </si>
  <si>
    <t>Evgenia Katsoni</t>
  </si>
  <si>
    <t>Tony Lavender</t>
  </si>
  <si>
    <t>Rowan Tully</t>
  </si>
  <si>
    <t>Ollie Sprague</t>
  </si>
  <si>
    <t>Robert Ramsden</t>
  </si>
  <si>
    <t>Lisa Tindle</t>
  </si>
  <si>
    <t>Robin Warwick</t>
  </si>
  <si>
    <t>Sonja King</t>
  </si>
  <si>
    <t>Tunbridge Wells Harriers</t>
  </si>
  <si>
    <t>Chris Greatorex</t>
  </si>
  <si>
    <t>Jason Wright</t>
  </si>
  <si>
    <t>Carole Crathern</t>
  </si>
  <si>
    <t>Claire Thomas</t>
  </si>
  <si>
    <t>Alastair Lee</t>
  </si>
  <si>
    <t>Joshua Crush</t>
  </si>
  <si>
    <t>Tobias Bunyan</t>
  </si>
  <si>
    <t>NSM5</t>
  </si>
  <si>
    <t>Gary Chan</t>
  </si>
  <si>
    <t>Julie Drake</t>
  </si>
  <si>
    <t>Will Blanford</t>
  </si>
  <si>
    <t>Sonnii Pine</t>
  </si>
  <si>
    <t>Laurence Sava</t>
  </si>
  <si>
    <t>Anneka Redley-Cook</t>
  </si>
  <si>
    <t>Jamie Walters</t>
  </si>
  <si>
    <t>NSM6</t>
  </si>
  <si>
    <t>Steve Bolton</t>
  </si>
  <si>
    <t>Imogen Burman-Mitchell</t>
  </si>
  <si>
    <t>F502</t>
  </si>
  <si>
    <t>Helen O'Sullivan</t>
  </si>
  <si>
    <t>NSF2</t>
  </si>
  <si>
    <t>John Everest</t>
  </si>
  <si>
    <t>Joshua Rudd</t>
  </si>
  <si>
    <t>Jack Knapp</t>
  </si>
  <si>
    <t>John Harding</t>
  </si>
  <si>
    <t>Stephanie Crespin</t>
  </si>
  <si>
    <t>Dean Franklin</t>
  </si>
  <si>
    <t>Richard Fox</t>
  </si>
  <si>
    <t>Jennifer Williams</t>
  </si>
  <si>
    <t>Gerard Dummett</t>
  </si>
  <si>
    <t>Bryan Tapsell</t>
  </si>
  <si>
    <t>Tasnim Humaid</t>
  </si>
  <si>
    <t>Michael Miller</t>
  </si>
  <si>
    <t>Patrycja Wollnik</t>
  </si>
  <si>
    <t>Steve Sprague</t>
  </si>
  <si>
    <t>Amy Richardson</t>
  </si>
  <si>
    <t>Sam Brooks</t>
  </si>
  <si>
    <t>Andy Knight</t>
  </si>
  <si>
    <t>Carl Sykes</t>
  </si>
  <si>
    <t>Graham Purdye</t>
  </si>
  <si>
    <t>Mary Sanderson</t>
  </si>
  <si>
    <t>Raymond Smith</t>
  </si>
  <si>
    <t>Victoria Morris</t>
  </si>
  <si>
    <t>George Moody</t>
  </si>
  <si>
    <t>Jennifer Daley</t>
  </si>
  <si>
    <t>Chris Findlay-Geer</t>
  </si>
  <si>
    <t>Lucy Walter</t>
  </si>
  <si>
    <t>Steven Ellison</t>
  </si>
  <si>
    <t>Tonbridge AC</t>
  </si>
  <si>
    <t>Paul Burchett</t>
  </si>
  <si>
    <t>Claire Styles</t>
  </si>
  <si>
    <t>Ian King</t>
  </si>
  <si>
    <t>Seafront Shufflers</t>
  </si>
  <si>
    <t>SHUF</t>
  </si>
  <si>
    <t>David Padgham</t>
  </si>
  <si>
    <t>Gary Smith</t>
  </si>
  <si>
    <t>Richard Bailey</t>
  </si>
  <si>
    <t>Kevin Ives</t>
  </si>
  <si>
    <t>Laura Torrance</t>
  </si>
  <si>
    <t>Frank Brennan</t>
  </si>
  <si>
    <t>Judith Carder</t>
  </si>
  <si>
    <t>F65</t>
  </si>
  <si>
    <t>F602</t>
  </si>
  <si>
    <t>Gary Loughlin</t>
  </si>
  <si>
    <t>Heather Stevens</t>
  </si>
  <si>
    <t>Richard Guest</t>
  </si>
  <si>
    <t>Stuart Brown</t>
  </si>
  <si>
    <t>Paul Rackstraw</t>
  </si>
  <si>
    <t>Matthew Cheney</t>
  </si>
  <si>
    <t>Robert Young</t>
  </si>
  <si>
    <t>Melvin Yeo</t>
  </si>
  <si>
    <t>Alice Richardson</t>
  </si>
  <si>
    <t>Mike Thompson</t>
  </si>
  <si>
    <t>Michelle Fox</t>
  </si>
  <si>
    <t>Bob Page</t>
  </si>
  <si>
    <t>Scott Werner</t>
  </si>
  <si>
    <t>David Foster</t>
  </si>
  <si>
    <t>Rachel Miller</t>
  </si>
  <si>
    <t>Graham West</t>
  </si>
  <si>
    <t>Deborah Small</t>
  </si>
  <si>
    <t>Tom Stanton</t>
  </si>
  <si>
    <t>Scott O'Rourke</t>
  </si>
  <si>
    <t>Gillian Selman</t>
  </si>
  <si>
    <t>Neil Squires</t>
  </si>
  <si>
    <t>Sarah Cooper (Crow)</t>
  </si>
  <si>
    <t>Robin Edwards</t>
  </si>
  <si>
    <t>Charis Crudgington</t>
  </si>
  <si>
    <t>Guy Ramage</t>
  </si>
  <si>
    <t>Kevin Smith</t>
  </si>
  <si>
    <t>Stephen Delaney</t>
  </si>
  <si>
    <t>Paul Hawkins</t>
  </si>
  <si>
    <t>Ruth Spiller</t>
  </si>
  <si>
    <t>Beverley Chapman</t>
  </si>
  <si>
    <t>Roger Humphries</t>
  </si>
  <si>
    <t>Hannah Eddleston</t>
  </si>
  <si>
    <t>David Wharton</t>
  </si>
  <si>
    <t>Tatiana Nedialkova</t>
  </si>
  <si>
    <t>Linda Hayes</t>
  </si>
  <si>
    <t>Francis Burnham</t>
  </si>
  <si>
    <t>Peter Cook</t>
  </si>
  <si>
    <t>Peter Miller</t>
  </si>
  <si>
    <t>Bex Stevens</t>
  </si>
  <si>
    <t>NSF3</t>
  </si>
  <si>
    <t>Lawry Freeman</t>
  </si>
  <si>
    <t>Paul Standen-Payne</t>
  </si>
  <si>
    <t>Shellie Marshall</t>
  </si>
  <si>
    <t>Bob Hughes</t>
  </si>
  <si>
    <t>Nicole Page</t>
  </si>
  <si>
    <t>Poppy Pittock</t>
  </si>
  <si>
    <t>David Hurst</t>
  </si>
  <si>
    <t>Paul Hope</t>
  </si>
  <si>
    <t>Abigail Morris</t>
  </si>
  <si>
    <t>Michelle Mills</t>
  </si>
  <si>
    <t>Mary Down</t>
  </si>
  <si>
    <t>Nic Gibson</t>
  </si>
  <si>
    <t>Tim Barrow</t>
  </si>
  <si>
    <t>Claire Hawes</t>
  </si>
  <si>
    <t>Julie Deakin</t>
  </si>
  <si>
    <t>David Stringer</t>
  </si>
  <si>
    <t>Jo Birkmyre</t>
  </si>
  <si>
    <t>Emma Gardner</t>
  </si>
  <si>
    <t>Stacey Pollard</t>
  </si>
  <si>
    <t>Jenny Hughes</t>
  </si>
  <si>
    <t>Stuart Meeks</t>
  </si>
  <si>
    <t>Brian Barley</t>
  </si>
  <si>
    <t>Pearl Manser</t>
  </si>
  <si>
    <t>Andy Diplock</t>
  </si>
  <si>
    <t>Peter Burfoot</t>
  </si>
  <si>
    <t>Emily Gibson</t>
  </si>
  <si>
    <t>Damian Wood</t>
  </si>
  <si>
    <t>Central Park Athletics</t>
  </si>
  <si>
    <t>CPA</t>
  </si>
  <si>
    <t>Grant Meyer</t>
  </si>
  <si>
    <t>Fleur Blanford</t>
  </si>
  <si>
    <t>Marie Bolton</t>
  </si>
  <si>
    <t>NSF4</t>
  </si>
  <si>
    <t>Jamie Martin</t>
  </si>
  <si>
    <t>Samantha Crompton</t>
  </si>
  <si>
    <t>Danielle Lee</t>
  </si>
  <si>
    <t>Ros Daintree</t>
  </si>
  <si>
    <t>Evelyn Griffiths</t>
  </si>
  <si>
    <t>Sally Mason</t>
  </si>
  <si>
    <t>Ruth Le Vesconte</t>
  </si>
  <si>
    <t>Katie Perkins</t>
  </si>
  <si>
    <t>Trish Audis</t>
  </si>
  <si>
    <t>F70</t>
  </si>
  <si>
    <t>Albert Kemp</t>
  </si>
  <si>
    <t>Amanda Davis</t>
  </si>
  <si>
    <t>Claire Alleguen</t>
  </si>
  <si>
    <t>Martin Harmen</t>
  </si>
  <si>
    <t>Claire Raitt</t>
  </si>
  <si>
    <t>Emma Hodgson</t>
  </si>
  <si>
    <t>Mary Austin-Olsen</t>
  </si>
  <si>
    <t>Christopher Golding</t>
  </si>
  <si>
    <t>Dawn Lancaster</t>
  </si>
  <si>
    <t>Patrick Donovan</t>
  </si>
  <si>
    <t>Catriona Wheeler</t>
  </si>
  <si>
    <t>Felicity Williams</t>
  </si>
  <si>
    <t>Mackenzie Soley</t>
  </si>
  <si>
    <t>Louisa Geer</t>
  </si>
  <si>
    <t>Debra Crisp</t>
  </si>
  <si>
    <t>Sarah Marzaioli</t>
  </si>
  <si>
    <t>Helen Furlong</t>
  </si>
  <si>
    <t>Marco Brivio</t>
  </si>
  <si>
    <t>Louise Knapp</t>
  </si>
  <si>
    <t>Peter Clark</t>
  </si>
  <si>
    <t>Jayne Morris</t>
  </si>
  <si>
    <t>Jayne Meyers</t>
  </si>
  <si>
    <t>Dee Poole</t>
  </si>
  <si>
    <t>Sally Mccleverty</t>
  </si>
  <si>
    <t>Maddie Hawkins</t>
  </si>
  <si>
    <t>Paul Crawley</t>
  </si>
  <si>
    <t>Christine Tait</t>
  </si>
  <si>
    <t>Amelia Jameson-Allen</t>
  </si>
  <si>
    <t>Nicola Davie</t>
  </si>
  <si>
    <t>Sarah Hilliard</t>
  </si>
  <si>
    <t>Kevin Morris</t>
  </si>
  <si>
    <t>Stephen Green</t>
  </si>
  <si>
    <t>Richard Rudd</t>
  </si>
  <si>
    <t>Meg Attwood</t>
  </si>
  <si>
    <t>Adrian Thompson</t>
  </si>
  <si>
    <t>Kat Chamberlain</t>
  </si>
  <si>
    <t>Ellie Woolcott</t>
  </si>
  <si>
    <t>Val Brockwell</t>
  </si>
  <si>
    <t>Mike Lawlor</t>
  </si>
  <si>
    <t>Lee Dillon</t>
  </si>
  <si>
    <t>Mark Hill</t>
  </si>
  <si>
    <t>Jo Edwards</t>
  </si>
  <si>
    <t>Shana Burchett</t>
  </si>
  <si>
    <t>Rachel Standen</t>
  </si>
  <si>
    <t>Anne Carruthers</t>
  </si>
  <si>
    <t>Yock Lin Richardson</t>
  </si>
  <si>
    <t>Camila Supervielle</t>
  </si>
  <si>
    <t>Clive Wigglesworth</t>
  </si>
  <si>
    <t>Vanessa Gray</t>
  </si>
  <si>
    <t>Juliet Blundell</t>
  </si>
  <si>
    <t>Sue Collett</t>
  </si>
  <si>
    <t>Laura Grove</t>
  </si>
  <si>
    <t>Vicki Wood</t>
  </si>
  <si>
    <t>Sue Mann</t>
  </si>
  <si>
    <t>Catherine Knight</t>
  </si>
  <si>
    <t>Anne Lozach</t>
  </si>
  <si>
    <t>Melissa Marshall</t>
  </si>
  <si>
    <t>Samantha Ramsden</t>
  </si>
  <si>
    <t>Peter Kennedy</t>
  </si>
  <si>
    <t>Jane Chant</t>
  </si>
  <si>
    <t>Helen Greck</t>
  </si>
  <si>
    <t>Rebekah Padgham</t>
  </si>
  <si>
    <t>Claire Shimmons</t>
  </si>
  <si>
    <t>Christine Sage</t>
  </si>
  <si>
    <t>Julie Erxleben</t>
  </si>
  <si>
    <t>Jenny Hunter</t>
  </si>
  <si>
    <t>Dave Oxbrow</t>
  </si>
  <si>
    <t>Graham Pearson</t>
  </si>
  <si>
    <t>Jo Robinson</t>
  </si>
  <si>
    <t>DNF</t>
  </si>
  <si>
    <t>Seb Stracey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</si>
  <si>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</si>
  <si>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</si>
  <si>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</si>
  <si>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</si>
  <si>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</si>
  <si>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</si>
  <si>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</si>
  <si>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</si>
  <si>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</si>
  <si>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</si>
  <si>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</si>
  <si>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</si>
  <si>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</si>
  <si>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</si>
  <si>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</si>
  <si>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</si>
  <si>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</si>
  <si>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</si>
  <si>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</si>
  <si>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</si>
  <si>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</si>
  <si>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</si>
  <si>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</si>
  <si>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</si>
  <si>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</si>
  <si>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</si>
  <si>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</si>
  <si>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</si>
  <si>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</si>
  <si>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</si>
  <si>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</si>
  <si>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</si>
  <si>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</si>
  <si>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</si>
  <si>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</si>
  <si>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</si>
  <si>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</si>
  <si>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</si>
  <si>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</si>
  <si>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</si>
  <si>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</si>
  <si>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</si>
  <si>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</si>
  <si>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</si>
  <si>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</si>
  <si>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</si>
  <si>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</si>
  <si>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</si>
  <si>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</si>
  <si>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</si>
  <si>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</si>
  <si>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</si>
  <si>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</si>
  <si>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Isaac Andrews</t>
  </si>
  <si>
    <t>Paul Willis</t>
  </si>
  <si>
    <t>Sam Attwood</t>
  </si>
  <si>
    <t>Gianluca Del- Gaudio</t>
  </si>
  <si>
    <t>Tom Bilton</t>
  </si>
  <si>
    <t>Patrick McManus</t>
  </si>
  <si>
    <t>Joe Wells</t>
  </si>
  <si>
    <t>M351</t>
  </si>
  <si>
    <t>M352</t>
  </si>
  <si>
    <t>M353</t>
  </si>
  <si>
    <t>Patrick Marsden</t>
  </si>
  <si>
    <t>Josh Varney</t>
  </si>
  <si>
    <t>Patrick Wilding</t>
  </si>
  <si>
    <t>Jack Hutchinson</t>
  </si>
  <si>
    <t>Jonathan Darley</t>
  </si>
  <si>
    <t>Chris Coffey</t>
  </si>
  <si>
    <t>Scott Harris</t>
  </si>
  <si>
    <t>Lee Hewson</t>
  </si>
  <si>
    <t>Dom Doran</t>
  </si>
  <si>
    <t>Mark Pope</t>
  </si>
  <si>
    <t>Steven Riggs</t>
  </si>
  <si>
    <t>Darren Grice</t>
  </si>
  <si>
    <t>Josh Zahangir</t>
  </si>
  <si>
    <t>Richard Davis</t>
  </si>
  <si>
    <t>Ollie Welch</t>
  </si>
  <si>
    <t>Chris Lamour</t>
  </si>
  <si>
    <t>Richard Parr</t>
  </si>
  <si>
    <t>Philip Stevenson</t>
  </si>
  <si>
    <t>Barry Smollens</t>
  </si>
  <si>
    <t>Graham Baker</t>
  </si>
  <si>
    <t>Craig Gazey</t>
  </si>
  <si>
    <t>Chris Little</t>
  </si>
  <si>
    <t>Matthew Pysden</t>
  </si>
  <si>
    <t>Marcus McConnell</t>
  </si>
  <si>
    <t>Joseph O'Gorman</t>
  </si>
  <si>
    <t>Dan Harris</t>
  </si>
  <si>
    <t>James Bluring</t>
  </si>
  <si>
    <t>Byron Thomas</t>
  </si>
  <si>
    <t>Colin Browne</t>
  </si>
  <si>
    <t>Stuart McKenzie</t>
  </si>
  <si>
    <t>Richard Meyer</t>
  </si>
  <si>
    <t>M451</t>
  </si>
  <si>
    <t>M452</t>
  </si>
  <si>
    <t>M453</t>
  </si>
  <si>
    <t>Toby Meanwell</t>
  </si>
  <si>
    <t>Dan Harmer</t>
  </si>
  <si>
    <t>Neil Pysden</t>
  </si>
  <si>
    <t>Gary Woolven</t>
  </si>
  <si>
    <t>Peter Brockwell</t>
  </si>
  <si>
    <t>Simon Haddon</t>
  </si>
  <si>
    <t>Matthew Fry</t>
  </si>
  <si>
    <t>James Cox</t>
  </si>
  <si>
    <t>Jonathan Rafferty</t>
  </si>
  <si>
    <t>Jamie Goodhead</t>
  </si>
  <si>
    <t>Robert Cooper</t>
  </si>
  <si>
    <t>Lee Taylor</t>
  </si>
  <si>
    <t>Russell Hewlett</t>
  </si>
  <si>
    <t>Patrick Doddy</t>
  </si>
  <si>
    <t>Telmo Ferreira</t>
  </si>
  <si>
    <t>Carl Dowling</t>
  </si>
  <si>
    <t>Paul Guy</t>
  </si>
  <si>
    <t>Alistair Marshman</t>
  </si>
  <si>
    <t>Eddie Diplock</t>
  </si>
  <si>
    <t>Peter Roche</t>
  </si>
  <si>
    <t>Paul Zipperlen</t>
  </si>
  <si>
    <t>Jason Johnstone</t>
  </si>
  <si>
    <t>M551</t>
  </si>
  <si>
    <t>M552</t>
  </si>
  <si>
    <t>M553</t>
  </si>
  <si>
    <t>Andy Elphick</t>
  </si>
  <si>
    <t>Rob Stanway</t>
  </si>
  <si>
    <t>Darren Broderick</t>
  </si>
  <si>
    <t>Chris Roberts</t>
  </si>
  <si>
    <t>Geoff Tondeur</t>
  </si>
  <si>
    <t>John Crockford</t>
  </si>
  <si>
    <t>Martyn Craddock</t>
  </si>
  <si>
    <t>Al Marshall</t>
  </si>
  <si>
    <t>Phil Long</t>
  </si>
  <si>
    <t>Russell Aitkenhead</t>
  </si>
  <si>
    <t>Paul Wells</t>
  </si>
  <si>
    <t>Will Johnston</t>
  </si>
  <si>
    <t>Lee Turner</t>
  </si>
  <si>
    <t>Simon Trevena</t>
  </si>
  <si>
    <t>John Brown</t>
  </si>
  <si>
    <t>Sam Dissanayaka</t>
  </si>
  <si>
    <t>James Graham</t>
  </si>
  <si>
    <t>M603</t>
  </si>
  <si>
    <t>Michael Pain</t>
  </si>
  <si>
    <t>William Darby</t>
  </si>
  <si>
    <t>Graham Chapman</t>
  </si>
  <si>
    <t>Peter Drummond</t>
  </si>
  <si>
    <t>Dave Kitchener</t>
  </si>
  <si>
    <t>Tony Wright</t>
  </si>
  <si>
    <t>Steve Stamos</t>
  </si>
  <si>
    <t>Andy Moore</t>
  </si>
  <si>
    <t>Steven Chantrey</t>
  </si>
  <si>
    <t>Ben Walsh</t>
  </si>
  <si>
    <t>Dave Maskell</t>
  </si>
  <si>
    <t>Andrew Wilkinson</t>
  </si>
  <si>
    <t>Julian Mills</t>
  </si>
  <si>
    <t>M651</t>
  </si>
  <si>
    <t>M652</t>
  </si>
  <si>
    <t>M653</t>
  </si>
  <si>
    <t>Mark Stephenson</t>
  </si>
  <si>
    <t>Rob Weighell</t>
  </si>
  <si>
    <t>Steve Eke</t>
  </si>
  <si>
    <t>Piers Brunning</t>
  </si>
  <si>
    <t>Ron Cutbill</t>
  </si>
  <si>
    <t>Iain Willatt</t>
  </si>
  <si>
    <t>M701</t>
  </si>
  <si>
    <t>M702</t>
  </si>
  <si>
    <t>M703</t>
  </si>
  <si>
    <t>Alistair Howitt</t>
  </si>
  <si>
    <t>Bob Archer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</si>
  <si>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</si>
  <si>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</si>
  <si>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</si>
  <si>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</si>
  <si>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</si>
  <si>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</si>
  <si>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</si>
  <si>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</si>
  <si>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</si>
  <si>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Flamina Gold</t>
  </si>
  <si>
    <t>Eloise Key</t>
  </si>
  <si>
    <t>Sarah Day</t>
  </si>
  <si>
    <t>Kimberley Hitchens</t>
  </si>
  <si>
    <t>Anya Hughes</t>
  </si>
  <si>
    <t>Maisie Armstrong-Barnes</t>
  </si>
  <si>
    <t>Ria Beal</t>
  </si>
  <si>
    <t>Sophie Warner</t>
  </si>
  <si>
    <t>Eve Hughes</t>
  </si>
  <si>
    <t>Steph Masters</t>
  </si>
  <si>
    <t>F351</t>
  </si>
  <si>
    <t>F352</t>
  </si>
  <si>
    <t>F353</t>
  </si>
  <si>
    <t>Helena Rooney</t>
  </si>
  <si>
    <t>Jenny Crouch</t>
  </si>
  <si>
    <t>Sam Neame</t>
  </si>
  <si>
    <t>F403</t>
  </si>
  <si>
    <t>Emily Danvers</t>
  </si>
  <si>
    <t>Katherine McCorry</t>
  </si>
  <si>
    <t>Jo McGowan</t>
  </si>
  <si>
    <t>Nicky Pysden</t>
  </si>
  <si>
    <t>Olatz Riuiz-Smith</t>
  </si>
  <si>
    <t>Michelle Pope</t>
  </si>
  <si>
    <t>Emily Murray</t>
  </si>
  <si>
    <t>Mika Dave</t>
  </si>
  <si>
    <t>Charlotte Mathers</t>
  </si>
  <si>
    <t>Sara Baitup</t>
  </si>
  <si>
    <t>F451</t>
  </si>
  <si>
    <t>F452</t>
  </si>
  <si>
    <t>F453</t>
  </si>
  <si>
    <t>Emma Rollings</t>
  </si>
  <si>
    <t>Jenny Patterson</t>
  </si>
  <si>
    <t>Claire Davis</t>
  </si>
  <si>
    <t>Sharon Donovan</t>
  </si>
  <si>
    <t>Eileen Welch</t>
  </si>
  <si>
    <t>Lorna Buckwell</t>
  </si>
  <si>
    <t>Gemma Gilroy</t>
  </si>
  <si>
    <t>Kate Lewis</t>
  </si>
  <si>
    <t>Emma Allen</t>
  </si>
  <si>
    <t>Louise Williams</t>
  </si>
  <si>
    <t>Victoria Little</t>
  </si>
  <si>
    <t>Liz Brockwell</t>
  </si>
  <si>
    <t>Joanna Swap</t>
  </si>
  <si>
    <t>Naomi Ross</t>
  </si>
  <si>
    <t>Julie Lewis-Clements</t>
  </si>
  <si>
    <t>Jade Turner</t>
  </si>
  <si>
    <t>Emma Trenaman</t>
  </si>
  <si>
    <t>F503</t>
  </si>
  <si>
    <t>Sue Fry</t>
  </si>
  <si>
    <t>Wendy Robson</t>
  </si>
  <si>
    <t>Natalie Hoadley</t>
  </si>
  <si>
    <t>Jo Nevett</t>
  </si>
  <si>
    <t>Europa Malynicz</t>
  </si>
  <si>
    <t>Pauline Delaney</t>
  </si>
  <si>
    <t>Amanda Tondeur</t>
  </si>
  <si>
    <t>Kathrine Simmons</t>
  </si>
  <si>
    <t>Chiara Di Giorgi</t>
  </si>
  <si>
    <t>Wendy Trevena</t>
  </si>
  <si>
    <t>Rachael Stephens</t>
  </si>
  <si>
    <t>Laura Ward</t>
  </si>
  <si>
    <t>Krista Barzee</t>
  </si>
  <si>
    <t>F551</t>
  </si>
  <si>
    <t>F552</t>
  </si>
  <si>
    <t>F553</t>
  </si>
  <si>
    <t>Liz Lumber</t>
  </si>
  <si>
    <t>Monica Turner</t>
  </si>
  <si>
    <t>Fran Hamilton</t>
  </si>
  <si>
    <t>Kerry Kipling</t>
  </si>
  <si>
    <t>Karen Walsh</t>
  </si>
  <si>
    <t>Helen Key</t>
  </si>
  <si>
    <t>Karen Jaques</t>
  </si>
  <si>
    <t>Pam Matthews</t>
  </si>
  <si>
    <t>Sarah Russell</t>
  </si>
  <si>
    <t>Lu Sanchez</t>
  </si>
  <si>
    <t>Lorraine Diplock</t>
  </si>
  <si>
    <t>Jeanette Wells</t>
  </si>
  <si>
    <t>F603</t>
  </si>
  <si>
    <t>Sarah Robinson</t>
  </si>
  <si>
    <t>Karin Divall</t>
  </si>
  <si>
    <t>Sue Brumwell</t>
  </si>
  <si>
    <t>Denise Jeffery</t>
  </si>
  <si>
    <t>Eleanor Wigram</t>
  </si>
  <si>
    <t>Liz Long</t>
  </si>
  <si>
    <t>Kay Crush</t>
  </si>
  <si>
    <t>Mandy Oakley</t>
  </si>
  <si>
    <t>Gilly Nickols</t>
  </si>
  <si>
    <t>F651</t>
  </si>
  <si>
    <t>F652</t>
  </si>
  <si>
    <t>F653</t>
  </si>
  <si>
    <t>Julie Chicken</t>
  </si>
  <si>
    <t>Patricia O'Higgins</t>
  </si>
  <si>
    <t>Judith Linsell</t>
  </si>
  <si>
    <t>F701</t>
  </si>
  <si>
    <t>F702</t>
  </si>
  <si>
    <t>F703</t>
  </si>
  <si>
    <t>Helen Neary</t>
  </si>
  <si>
    <t>Sylvia Huggett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</si>
  <si>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</si>
  <si>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</si>
  <si>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</si>
  <si>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</si>
  <si>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</si>
  <si>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</si>
  <si>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</si>
  <si>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</si>
  <si>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</si>
  <si>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</si>
  <si>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</si>
  <si>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</si>
  <si>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</si>
  <si>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</si>
  <si>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</si>
  <si>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</si>
  <si>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</si>
  <si>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</si>
  <si>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</si>
  <si>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</si>
  <si>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</si>
  <si>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</si>
  <si>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</si>
  <si>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 xml:space="preserve">ESSLXC Blackcap: 12-October-2025 </t>
  </si>
  <si>
    <t>Race 1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</si>
  <si>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</si>
  <si>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</si>
  <si>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</si>
  <si>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</si>
  <si>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</si>
  <si>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</si>
  <si>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</si>
  <si>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</si>
  <si>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</si>
  <si>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</si>
  <si>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</si>
  <si>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</si>
  <si>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</si>
  <si>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</si>
  <si>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</si>
  <si>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</si>
  <si>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</si>
  <si>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</si>
  <si>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</si>
  <si>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-</t>
  </si>
  <si>
    <t>Aidian Wai</t>
  </si>
  <si>
    <t>Aaron Otoide</t>
  </si>
  <si>
    <t>Cole Gunner</t>
  </si>
  <si>
    <t>Joseph Pierson</t>
  </si>
  <si>
    <t>Louie Miller</t>
  </si>
  <si>
    <t>Felix Robinson</t>
  </si>
  <si>
    <t>Max Denyer</t>
  </si>
  <si>
    <t>Zak Bryant</t>
  </si>
  <si>
    <t>Rory Gofton</t>
  </si>
  <si>
    <t>Albert Fitz-Hugh</t>
  </si>
  <si>
    <t>Xandr Cornford</t>
  </si>
  <si>
    <t>James Ash</t>
  </si>
  <si>
    <t>Huey Mulder</t>
  </si>
  <si>
    <t>Alex Smith</t>
  </si>
  <si>
    <t>U11G</t>
  </si>
  <si>
    <t>Immy Smith</t>
  </si>
  <si>
    <t>Eva Miles</t>
  </si>
  <si>
    <t>Toni-Jayde Webb</t>
  </si>
  <si>
    <t>Willow Anderson</t>
  </si>
  <si>
    <t>Lucy Essien</t>
  </si>
  <si>
    <t>Darcy Cornford</t>
  </si>
  <si>
    <t>Anna Hamilton -Smith</t>
  </si>
  <si>
    <t>Kitty Winton</t>
  </si>
  <si>
    <t>Imogen Myers</t>
  </si>
  <si>
    <t>Phoebe Anderson</t>
  </si>
  <si>
    <t>U13B</t>
  </si>
  <si>
    <t>Charlie Workman</t>
  </si>
  <si>
    <t>Tobias Crossley</t>
  </si>
  <si>
    <t>Reuben Danbury</t>
  </si>
  <si>
    <t>Carter Gunner</t>
  </si>
  <si>
    <t>U13G</t>
  </si>
  <si>
    <t>Charlotte Howard</t>
  </si>
  <si>
    <t>Amelie Hutton</t>
  </si>
  <si>
    <t>Eva Harwood</t>
  </si>
  <si>
    <t>Martha Gofton</t>
  </si>
  <si>
    <t>Eleanor Newstead</t>
  </si>
  <si>
    <t>Imogen Mulder</t>
  </si>
  <si>
    <t>U15B</t>
  </si>
  <si>
    <t>Cobey Buckley</t>
  </si>
  <si>
    <t>William Dean</t>
  </si>
  <si>
    <t>Mason Gunner</t>
  </si>
  <si>
    <t>Sebastian Wood</t>
  </si>
  <si>
    <t>Aiden Etherington</t>
  </si>
  <si>
    <t>U15G</t>
  </si>
  <si>
    <t>Kitty Morgan</t>
  </si>
  <si>
    <t>Ava Danbury</t>
  </si>
  <si>
    <t>Honor Castleton - Elliott</t>
  </si>
  <si>
    <t>U17B</t>
  </si>
  <si>
    <t>Jacob Smith</t>
  </si>
  <si>
    <t>U17G</t>
  </si>
  <si>
    <t>Anna Ivaldi</t>
  </si>
  <si>
    <t>Chae Wai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</si>
  <si>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</si>
  <si>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</si>
  <si>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</si>
  <si>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</si>
  <si>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</si>
  <si>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</si>
  <si>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</si>
  <si>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</si>
  <si>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</si>
  <si>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</si>
  <si>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</si>
  <si>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</si>
  <si>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George Head</t>
  </si>
  <si>
    <t>Max Noon</t>
  </si>
  <si>
    <t>Finlay Perry</t>
  </si>
  <si>
    <t>Jack Fuller</t>
  </si>
  <si>
    <t>Faris Tumi</t>
  </si>
  <si>
    <t>Jesse Deeble</t>
  </si>
  <si>
    <t>Carson Scott</t>
  </si>
  <si>
    <t>Caleb Eaton</t>
  </si>
  <si>
    <t>U11G1</t>
  </si>
  <si>
    <t>U11G2</t>
  </si>
  <si>
    <t>U11G3</t>
  </si>
  <si>
    <t>Amira Tumi</t>
  </si>
  <si>
    <t>Lucy Pollard</t>
  </si>
  <si>
    <t>Mabel Archer</t>
  </si>
  <si>
    <t>Hattie Taylor</t>
  </si>
  <si>
    <t>Freya Tiltman</t>
  </si>
  <si>
    <t>U13B1</t>
  </si>
  <si>
    <t>U13B2</t>
  </si>
  <si>
    <t>U13B3</t>
  </si>
  <si>
    <t>Sam Buckwell</t>
  </si>
  <si>
    <t>Tommy Browne</t>
  </si>
  <si>
    <t>U13G1</t>
  </si>
  <si>
    <t>U13G2</t>
  </si>
  <si>
    <t>U13G3</t>
  </si>
  <si>
    <t>Bea Taylor</t>
  </si>
  <si>
    <t>Emilia Woodley</t>
  </si>
  <si>
    <t>U15B1</t>
  </si>
  <si>
    <t>U15B2</t>
  </si>
  <si>
    <t>U15B3</t>
  </si>
  <si>
    <t>Caleb Buckley</t>
  </si>
  <si>
    <t>Alfie Gofton</t>
  </si>
  <si>
    <t>U15G1</t>
  </si>
  <si>
    <t>Ellen Gates</t>
  </si>
  <si>
    <t>U15G2</t>
  </si>
  <si>
    <t>U15G3</t>
  </si>
  <si>
    <t>Amelia Brown</t>
  </si>
  <si>
    <t>U17B1</t>
  </si>
  <si>
    <t>Rafael Serrano</t>
  </si>
  <si>
    <t>U17B2</t>
  </si>
  <si>
    <t>U17G1</t>
  </si>
  <si>
    <t>Eva Winton</t>
  </si>
  <si>
    <t>U17G2</t>
  </si>
  <si>
    <t>U17G3</t>
  </si>
  <si>
    <t>ESSLXC SNAPE WOOD - 23 NOVEMBER 2025 - SENIORS V2</t>
  </si>
  <si>
    <t>ESSLXC 2025/26 MEN AFTER 2 RACES V2</t>
  </si>
  <si>
    <t>ESSLXC 2025/26 WOMEN AFTER 2 RACES V2</t>
  </si>
  <si>
    <t>ESSLXC Snape Wood: 23-November-2025 V2</t>
  </si>
  <si>
    <t>Abbots Wood</t>
  </si>
  <si>
    <t>Seaford Head</t>
  </si>
  <si>
    <t>ESSCCL Race 2: SNAPE WOOD - 23 NOVEMBER 2025 - JUNIORS V2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</si>
  <si>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</si>
  <si>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</si>
  <si>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</si>
  <si>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</si>
  <si>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</si>
  <si>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</si>
  <si>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</si>
  <si>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</si>
  <si>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</si>
  <si>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</si>
  <si>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OK</t>
  </si>
  <si>
    <t>Race 2 of 6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</si>
</sst>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[h]:mm:ss;;\-_)"/>
    <numFmt numFmtId="167" formatCode="#,##0.0000_);\(#,##0.0000\);\-_)"/>
    <numFmt numFmtId="168" formatCode="#,##0.0000000_);\(#,##0.0000000\);\-_)"/>
    <numFmt numFmtId="169" formatCode="###0_);\(###0\);\-_)"/>
    <numFmt numFmtId="170" formatCode="&quot;Race &quot;#"/>
    <numFmt numFmtId="171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6" fontId="3" fillId="0" borderId="0" xfId="1" applyNumberFormat="1"/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9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7" fontId="10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5" fontId="11" fillId="0" borderId="0" xfId="1" applyNumberFormat="1" applyFont="1"/>
    <xf numFmtId="0" fontId="3" fillId="4" borderId="10" xfId="1" applyFill="1" applyBorder="1" applyAlignment="1">
      <alignment horizontal="center"/>
    </xf>
    <xf numFmtId="165" fontId="12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2" fillId="0" borderId="0" xfId="1" applyNumberFormat="1" applyFont="1"/>
    <xf numFmtId="1" fontId="3" fillId="0" borderId="0" xfId="1" applyNumberForma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10" fillId="5" borderId="11" xfId="1" applyFont="1" applyFill="1" applyBorder="1"/>
    <xf numFmtId="165" fontId="4" fillId="0" borderId="12" xfId="1" applyNumberFormat="1" applyFont="1" applyFill="1" applyBorder="1"/>
    <xf numFmtId="165" fontId="4" fillId="2" borderId="13" xfId="1" applyNumberFormat="1" applyFont="1" applyFill="1" applyBorder="1"/>
    <xf numFmtId="0" fontId="9" fillId="3" borderId="0" xfId="1" applyFont="1" applyFill="1" applyAlignment="1">
      <alignment horizontal="left"/>
    </xf>
    <xf numFmtId="0" fontId="13" fillId="0" borderId="1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5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69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9" fontId="3" fillId="0" borderId="0" xfId="1" applyNumberFormat="1" applyAlignment="1">
      <alignment horizontal="center"/>
    </xf>
    <xf numFmtId="1" fontId="17" fillId="0" borderId="0" xfId="1" applyNumberFormat="1" applyFont="1" applyAlignment="1">
      <alignment horizontal="center"/>
    </xf>
    <xf numFmtId="169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5" fontId="7" fillId="4" borderId="0" xfId="1" applyNumberFormat="1" applyFont="1" applyFill="1" applyBorder="1"/>
    <xf numFmtId="170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8" fillId="0" borderId="0" xfId="1" applyFont="1"/>
    <xf numFmtId="0" fontId="3" fillId="6" borderId="0" xfId="1" applyFill="1"/>
    <xf numFmtId="0" fontId="11" fillId="0" borderId="0" xfId="1" applyFont="1"/>
    <xf numFmtId="0" fontId="11" fillId="0" borderId="0" xfId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10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9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20" fillId="0" borderId="0" xfId="1" applyNumberFormat="1" applyFont="1" applyAlignment="1">
      <alignment horizontal="center"/>
    </xf>
    <xf numFmtId="0" fontId="21" fillId="0" borderId="0" xfId="1" applyFont="1" applyAlignment="1">
      <alignment horizontal="left"/>
    </xf>
    <xf numFmtId="15" fontId="22" fillId="0" borderId="0" xfId="1" applyNumberFormat="1" applyFont="1" applyAlignment="1"/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1" fontId="3" fillId="0" borderId="17" xfId="1" applyNumberFormat="1" applyFont="1" applyBorder="1"/>
    <xf numFmtId="171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4" fillId="0" borderId="0" xfId="1" applyFont="1"/>
    <xf numFmtId="43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0" xfId="1" applyFont="1" applyBorder="1"/>
    <xf numFmtId="46" fontId="3" fillId="0" borderId="21" xfId="9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3" fillId="0" borderId="0" xfId="1" applyFont="1"/>
    <xf numFmtId="15" fontId="13" fillId="0" borderId="0" xfId="1" applyNumberFormat="1" applyFont="1"/>
    <xf numFmtId="0" fontId="11" fillId="2" borderId="8" xfId="1" applyFont="1" applyFill="1" applyBorder="1"/>
    <xf numFmtId="169" fontId="3" fillId="0" borderId="0" xfId="1" applyNumberFormat="1" applyFont="1" applyAlignment="1">
      <alignment horizontal="center"/>
    </xf>
    <xf numFmtId="165" fontId="15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3" applyNumberFormat="1" applyFont="1" applyAlignment="1">
      <alignment horizontal="center"/>
    </xf>
    <xf numFmtId="0" fontId="3" fillId="0" borderId="0" xfId="1" applyBorder="1"/>
    <xf numFmtId="165" fontId="0" fillId="0" borderId="0" xfId="3" applyNumberFormat="1" applyFont="1" applyBorder="1" applyAlignment="1">
      <alignment horizontal="center"/>
    </xf>
    <xf numFmtId="165" fontId="3" fillId="0" borderId="0" xfId="1" applyNumberForma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28">
    <cellStyle name="Comma 2" xfId="2"/>
    <cellStyle name="Comma 2 2" xfId="3"/>
    <cellStyle name="Comma 2 3" xfId="4"/>
    <cellStyle name="Comma 2 4" xfId="5"/>
    <cellStyle name="Comma 3" xfId="6"/>
    <cellStyle name="Comma 4" xfId="7"/>
    <cellStyle name="Comma 5" xfId="8"/>
    <cellStyle name="Normal" xfId="0" builtinId="0"/>
    <cellStyle name="Normal 2" xfId="1"/>
    <cellStyle name="Normal 2 2" xfId="9"/>
    <cellStyle name="Normal 2 3" xfId="10"/>
    <cellStyle name="Normal 2 4" xfId="11"/>
    <cellStyle name="Normal 3" xfId="12"/>
    <cellStyle name="Normal 4" xfId="13"/>
    <cellStyle name="Normal 4 2" xfId="14"/>
    <cellStyle name="Normal 4 2 2" xfId="15"/>
    <cellStyle name="Normal 4 2 2 2" xfId="16"/>
    <cellStyle name="Normal 4 2 3" xfId="17"/>
    <cellStyle name="Normal 4 3" xfId="18"/>
    <cellStyle name="Normal 4 3 2" xfId="19"/>
    <cellStyle name="Normal 4 4" xfId="20"/>
    <cellStyle name="Normal 4 5" xfId="21"/>
    <cellStyle name="Normal 5" xfId="22"/>
    <cellStyle name="Normal 6" xfId="23"/>
    <cellStyle name="Normal 6 2" xfId="24"/>
    <cellStyle name="Normal 7" xfId="25"/>
    <cellStyle name="Normal 8" xfId="26"/>
    <cellStyle name="Normal 9" xfId="27"/>
  </cellStyles>
  <dxfs count="1"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Senior">
    <tabColor rgb="FF00B050"/>
  </sheetPr>
  <dimension ref="A1:K353"/>
  <sheetViews>
    <sheetView topLeftCell="A5" workbookViewId="0">
      <pane ySplit="3" topLeftCell="A190" activePane="bottomLeft" state="frozen"/>
      <selection activeCell="A5" sqref="A5"/>
      <selection pane="bottomLeft" activeCell="D201" sqref="D201"/>
    </sheetView>
  </sheetViews>
  <sheetFormatPr defaultRowHeight="15" outlineLevelRow="1"/>
  <cols>
    <col min="1" max="3" width="9.140625" style="2"/>
    <col min="4" max="4" width="22.7109375" style="2" customWidth="1"/>
    <col min="5" max="5" width="23.5703125" style="4" customWidth="1"/>
    <col min="6" max="6" width="9.140625" style="2"/>
    <col min="7" max="7" width="10.140625" style="2" bestFit="1" customWidth="1"/>
    <col min="8" max="8" width="9.140625" style="2"/>
    <col min="9" max="9" width="10.85546875" style="2" customWidth="1"/>
    <col min="10" max="16384" width="9.140625" style="2"/>
  </cols>
  <sheetData>
    <row r="1" spans="1:11" hidden="1" outlineLevel="1">
      <c r="A1" s="1" t="s">
        <v>0</v>
      </c>
      <c r="C1" s="3">
        <v>352</v>
      </c>
    </row>
    <row r="2" spans="1:11" ht="15.75" hidden="1" outlineLevel="1" thickBot="1">
      <c r="A2" s="1" t="s">
        <v>1</v>
      </c>
      <c r="C2" s="5">
        <v>353</v>
      </c>
    </row>
    <row r="3" spans="1:11" hidden="1" outlineLevel="1">
      <c r="A3" s="6" t="s">
        <v>2</v>
      </c>
      <c r="B3" s="7"/>
      <c r="C3" s="7"/>
      <c r="D3" s="8"/>
      <c r="E3" s="9"/>
      <c r="F3" s="10"/>
    </row>
    <row r="4" spans="1:11" ht="13.5" hidden="1" outlineLevel="1" thickBot="1">
      <c r="A4" s="11">
        <f ca="1">COUNT(OFFSET(A7,1,0,700,1))</f>
        <v>343</v>
      </c>
      <c r="B4" s="12" t="s">
        <v>3</v>
      </c>
      <c r="C4" s="12" t="s">
        <v>4</v>
      </c>
      <c r="D4" s="12">
        <v>343</v>
      </c>
      <c r="E4" s="12" t="s">
        <v>5</v>
      </c>
      <c r="F4" s="13">
        <f ca="1">(A4-D4)*(OFFSET(ResultsHeaderRowSenior,1,0)&gt;0)</f>
        <v>0</v>
      </c>
    </row>
    <row r="5" spans="1:11" ht="26.25" collapsed="1">
      <c r="A5" s="14" t="s">
        <v>889</v>
      </c>
      <c r="B5" s="14"/>
      <c r="C5" s="14"/>
      <c r="D5" s="15"/>
      <c r="E5" s="16"/>
      <c r="F5" s="15"/>
      <c r="G5" s="15"/>
      <c r="H5" s="15"/>
      <c r="I5" s="17"/>
      <c r="J5" s="18"/>
    </row>
    <row r="6" spans="1:11">
      <c r="D6" s="19"/>
    </row>
    <row r="7" spans="1:11" ht="38.25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>
      <c r="A8" s="2">
        <v>1</v>
      </c>
      <c r="B8" s="2">
        <v>754</v>
      </c>
      <c r="C8" s="24">
        <v>2.1666666666666667E-2</v>
      </c>
      <c r="D8" s="25" t="s">
        <v>17</v>
      </c>
      <c r="E8" s="19" t="s">
        <v>18</v>
      </c>
      <c r="F8" s="25" t="s">
        <v>19</v>
      </c>
      <c r="G8" s="25" t="s">
        <v>20</v>
      </c>
      <c r="H8" s="25" t="s">
        <v>21</v>
      </c>
      <c r="I8" s="25">
        <v>300</v>
      </c>
      <c r="J8" s="25" t="s">
        <v>22</v>
      </c>
      <c r="K8" s="25">
        <v>1</v>
      </c>
    </row>
    <row r="9" spans="1:11">
      <c r="A9" s="2">
        <v>2</v>
      </c>
      <c r="B9" s="2">
        <v>508</v>
      </c>
      <c r="C9" s="24">
        <v>2.2766203703703702E-2</v>
      </c>
      <c r="D9" s="25" t="s">
        <v>23</v>
      </c>
      <c r="E9" s="19" t="s">
        <v>24</v>
      </c>
      <c r="F9" s="25" t="s">
        <v>25</v>
      </c>
      <c r="G9" s="25" t="s">
        <v>26</v>
      </c>
      <c r="H9" s="25" t="s">
        <v>27</v>
      </c>
      <c r="I9" s="25">
        <v>299</v>
      </c>
      <c r="J9" s="25" t="s">
        <v>22</v>
      </c>
      <c r="K9" s="25">
        <v>2</v>
      </c>
    </row>
    <row r="10" spans="1:11">
      <c r="A10" s="2">
        <v>3</v>
      </c>
      <c r="B10" s="2">
        <v>108</v>
      </c>
      <c r="C10" s="24">
        <v>2.342592592592593E-2</v>
      </c>
      <c r="D10" s="25" t="s">
        <v>28</v>
      </c>
      <c r="E10" s="19" t="s">
        <v>29</v>
      </c>
      <c r="F10" s="25" t="s">
        <v>30</v>
      </c>
      <c r="G10" s="25" t="s">
        <v>31</v>
      </c>
      <c r="H10" s="25" t="s">
        <v>32</v>
      </c>
      <c r="I10" s="25">
        <v>298</v>
      </c>
      <c r="J10" s="25" t="s">
        <v>33</v>
      </c>
      <c r="K10" s="25">
        <v>3</v>
      </c>
    </row>
    <row r="11" spans="1:11">
      <c r="A11" s="2">
        <v>4</v>
      </c>
      <c r="B11" s="2">
        <v>731</v>
      </c>
      <c r="C11" s="24">
        <v>2.359953703703704E-2</v>
      </c>
      <c r="D11" s="25" t="s">
        <v>34</v>
      </c>
      <c r="E11" s="19" t="s">
        <v>35</v>
      </c>
      <c r="F11" s="25" t="s">
        <v>36</v>
      </c>
      <c r="G11" s="25" t="s">
        <v>20</v>
      </c>
      <c r="H11" s="25" t="s">
        <v>21</v>
      </c>
      <c r="I11" s="25">
        <v>297</v>
      </c>
      <c r="J11" s="25" t="s">
        <v>37</v>
      </c>
      <c r="K11" s="25">
        <v>4</v>
      </c>
    </row>
    <row r="12" spans="1:11">
      <c r="A12" s="2">
        <v>5</v>
      </c>
      <c r="B12" s="2">
        <v>514</v>
      </c>
      <c r="C12" s="24">
        <v>2.3819444444444445E-2</v>
      </c>
      <c r="D12" s="25" t="s">
        <v>38</v>
      </c>
      <c r="E12" s="19" t="s">
        <v>24</v>
      </c>
      <c r="F12" s="25" t="s">
        <v>25</v>
      </c>
      <c r="G12" s="25" t="s">
        <v>26</v>
      </c>
      <c r="H12" s="25" t="s">
        <v>21</v>
      </c>
      <c r="I12" s="25">
        <v>296</v>
      </c>
      <c r="J12" s="25" t="s">
        <v>37</v>
      </c>
      <c r="K12" s="25">
        <v>5</v>
      </c>
    </row>
    <row r="13" spans="1:11">
      <c r="A13" s="2">
        <v>6</v>
      </c>
      <c r="B13" s="2">
        <v>561</v>
      </c>
      <c r="C13" s="24">
        <v>2.390046296296296E-2</v>
      </c>
      <c r="D13" s="25" t="s">
        <v>39</v>
      </c>
      <c r="E13" s="19" t="s">
        <v>40</v>
      </c>
      <c r="F13" s="25" t="s">
        <v>41</v>
      </c>
      <c r="G13" s="25" t="s">
        <v>41</v>
      </c>
      <c r="H13" s="25" t="s">
        <v>27</v>
      </c>
      <c r="I13" s="25">
        <v>295</v>
      </c>
      <c r="J13" s="25" t="s">
        <v>22</v>
      </c>
      <c r="K13" s="25">
        <v>6</v>
      </c>
    </row>
    <row r="14" spans="1:11">
      <c r="A14" s="2">
        <v>7</v>
      </c>
      <c r="B14" s="2">
        <v>419</v>
      </c>
      <c r="C14" s="24">
        <v>2.3935185185185184E-2</v>
      </c>
      <c r="D14" s="25" t="s">
        <v>42</v>
      </c>
      <c r="E14" s="19" t="s">
        <v>43</v>
      </c>
      <c r="F14" s="25" t="s">
        <v>44</v>
      </c>
      <c r="G14" s="25" t="s">
        <v>44</v>
      </c>
      <c r="H14" s="25" t="s">
        <v>32</v>
      </c>
      <c r="I14" s="25">
        <v>294</v>
      </c>
      <c r="J14" s="25" t="s">
        <v>33</v>
      </c>
      <c r="K14" s="25">
        <v>7</v>
      </c>
    </row>
    <row r="15" spans="1:11">
      <c r="A15" s="2">
        <v>8</v>
      </c>
      <c r="B15" s="2">
        <v>452</v>
      </c>
      <c r="C15" s="24">
        <v>2.3981481481481479E-2</v>
      </c>
      <c r="D15" s="25" t="s">
        <v>45</v>
      </c>
      <c r="E15" s="19" t="s">
        <v>46</v>
      </c>
      <c r="F15" s="25" t="s">
        <v>47</v>
      </c>
      <c r="G15" s="25" t="s">
        <v>47</v>
      </c>
      <c r="H15" s="25" t="s">
        <v>21</v>
      </c>
      <c r="I15" s="25">
        <v>293</v>
      </c>
      <c r="J15" s="25" t="s">
        <v>22</v>
      </c>
      <c r="K15" s="25">
        <v>8</v>
      </c>
    </row>
    <row r="16" spans="1:11">
      <c r="A16" s="2">
        <v>9</v>
      </c>
      <c r="B16" s="2">
        <v>154</v>
      </c>
      <c r="C16" s="24">
        <v>2.4131944444444445E-2</v>
      </c>
      <c r="D16" s="25" t="s">
        <v>48</v>
      </c>
      <c r="E16" s="19" t="s">
        <v>49</v>
      </c>
      <c r="F16" s="25" t="s">
        <v>50</v>
      </c>
      <c r="G16" s="25" t="s">
        <v>50</v>
      </c>
      <c r="H16" s="25" t="s">
        <v>51</v>
      </c>
      <c r="I16" s="25">
        <v>292</v>
      </c>
      <c r="J16" s="25" t="s">
        <v>52</v>
      </c>
      <c r="K16" s="25">
        <v>9</v>
      </c>
    </row>
    <row r="17" spans="1:11">
      <c r="A17" s="2">
        <v>10</v>
      </c>
      <c r="B17" s="2">
        <v>742</v>
      </c>
      <c r="C17" s="24">
        <v>2.4386574074074074E-2</v>
      </c>
      <c r="D17" s="25" t="s">
        <v>53</v>
      </c>
      <c r="E17" s="19" t="s">
        <v>54</v>
      </c>
      <c r="F17" s="25" t="s">
        <v>55</v>
      </c>
      <c r="G17" s="25" t="s">
        <v>26</v>
      </c>
      <c r="H17" s="25" t="s">
        <v>32</v>
      </c>
      <c r="I17" s="25">
        <v>291</v>
      </c>
      <c r="J17" s="25" t="s">
        <v>33</v>
      </c>
      <c r="K17" s="25">
        <v>10</v>
      </c>
    </row>
    <row r="18" spans="1:11">
      <c r="A18" s="2">
        <v>11</v>
      </c>
      <c r="B18" s="2">
        <v>498</v>
      </c>
      <c r="C18" s="24">
        <v>2.4525462962962968E-2</v>
      </c>
      <c r="D18" s="25" t="s">
        <v>56</v>
      </c>
      <c r="E18" s="19" t="s">
        <v>46</v>
      </c>
      <c r="F18" s="25" t="s">
        <v>47</v>
      </c>
      <c r="G18" s="25" t="s">
        <v>47</v>
      </c>
      <c r="H18" s="25" t="s">
        <v>57</v>
      </c>
      <c r="I18" s="25">
        <v>290</v>
      </c>
      <c r="J18" s="25" t="s">
        <v>33</v>
      </c>
      <c r="K18" s="25">
        <v>11</v>
      </c>
    </row>
    <row r="19" spans="1:11">
      <c r="A19" s="2">
        <v>12</v>
      </c>
      <c r="B19" s="2">
        <v>740</v>
      </c>
      <c r="C19" s="24">
        <v>2.4571759259259262E-2</v>
      </c>
      <c r="D19" s="25" t="s">
        <v>58</v>
      </c>
      <c r="E19" s="19" t="s">
        <v>59</v>
      </c>
      <c r="F19" s="25" t="s">
        <v>60</v>
      </c>
      <c r="G19" s="25" t="s">
        <v>60</v>
      </c>
      <c r="H19" s="25" t="s">
        <v>32</v>
      </c>
      <c r="I19" s="25">
        <v>289</v>
      </c>
      <c r="J19" s="25" t="s">
        <v>33</v>
      </c>
      <c r="K19" s="25">
        <v>12</v>
      </c>
    </row>
    <row r="20" spans="1:11">
      <c r="A20" s="2">
        <v>13</v>
      </c>
      <c r="B20" s="2">
        <v>378</v>
      </c>
      <c r="C20" s="24">
        <v>2.4745370370370372E-2</v>
      </c>
      <c r="D20" s="25" t="s">
        <v>61</v>
      </c>
      <c r="E20" s="19" t="s">
        <v>62</v>
      </c>
      <c r="F20" s="25" t="s">
        <v>63</v>
      </c>
      <c r="G20" s="25" t="s">
        <v>63</v>
      </c>
      <c r="H20" s="25" t="s">
        <v>51</v>
      </c>
      <c r="I20" s="25">
        <v>288</v>
      </c>
      <c r="J20" s="25" t="s">
        <v>52</v>
      </c>
      <c r="K20" s="25">
        <v>13</v>
      </c>
    </row>
    <row r="21" spans="1:11">
      <c r="A21" s="2">
        <v>14</v>
      </c>
      <c r="B21" s="2">
        <v>309</v>
      </c>
      <c r="C21" s="24">
        <v>2.4837962962962964E-2</v>
      </c>
      <c r="D21" s="25" t="s">
        <v>64</v>
      </c>
      <c r="E21" s="19" t="s">
        <v>65</v>
      </c>
      <c r="F21" s="25" t="s">
        <v>66</v>
      </c>
      <c r="G21" s="25" t="s">
        <v>67</v>
      </c>
      <c r="H21" s="25" t="s">
        <v>32</v>
      </c>
      <c r="I21" s="25">
        <v>287</v>
      </c>
      <c r="J21" s="25" t="s">
        <v>33</v>
      </c>
      <c r="K21" s="25">
        <v>14</v>
      </c>
    </row>
    <row r="22" spans="1:11">
      <c r="A22" s="2">
        <v>15</v>
      </c>
      <c r="B22" s="2">
        <v>478</v>
      </c>
      <c r="C22" s="24">
        <v>2.4918981481481483E-2</v>
      </c>
      <c r="D22" s="25" t="s">
        <v>68</v>
      </c>
      <c r="E22" s="19" t="s">
        <v>46</v>
      </c>
      <c r="F22" s="25" t="s">
        <v>47</v>
      </c>
      <c r="G22" s="25" t="s">
        <v>47</v>
      </c>
      <c r="H22" s="25" t="s">
        <v>21</v>
      </c>
      <c r="I22" s="25">
        <v>286</v>
      </c>
      <c r="J22" s="25" t="s">
        <v>37</v>
      </c>
      <c r="K22" s="25">
        <v>15</v>
      </c>
    </row>
    <row r="23" spans="1:11">
      <c r="A23" s="2">
        <v>16</v>
      </c>
      <c r="B23" s="2">
        <v>624</v>
      </c>
      <c r="C23" s="24">
        <v>2.5011574074074075E-2</v>
      </c>
      <c r="D23" s="25" t="s">
        <v>69</v>
      </c>
      <c r="E23" s="19" t="s">
        <v>35</v>
      </c>
      <c r="F23" s="25" t="s">
        <v>36</v>
      </c>
      <c r="G23" s="25" t="s">
        <v>20</v>
      </c>
      <c r="H23" s="25" t="s">
        <v>27</v>
      </c>
      <c r="I23" s="25">
        <v>285</v>
      </c>
      <c r="J23" s="25" t="s">
        <v>70</v>
      </c>
      <c r="K23" s="25">
        <v>16</v>
      </c>
    </row>
    <row r="24" spans="1:11">
      <c r="A24" s="2">
        <v>17</v>
      </c>
      <c r="B24" s="2">
        <v>532</v>
      </c>
      <c r="C24" s="24">
        <v>2.5034722222222222E-2</v>
      </c>
      <c r="D24" s="25" t="s">
        <v>71</v>
      </c>
      <c r="E24" s="19" t="s">
        <v>24</v>
      </c>
      <c r="F24" s="25" t="s">
        <v>25</v>
      </c>
      <c r="G24" s="25" t="s">
        <v>26</v>
      </c>
      <c r="H24" s="25" t="s">
        <v>27</v>
      </c>
      <c r="I24" s="25">
        <v>284</v>
      </c>
      <c r="J24" s="25" t="s">
        <v>70</v>
      </c>
      <c r="K24" s="25">
        <v>17</v>
      </c>
    </row>
    <row r="25" spans="1:11">
      <c r="A25" s="2">
        <v>18</v>
      </c>
      <c r="B25" s="2">
        <v>269</v>
      </c>
      <c r="C25" s="24">
        <v>2.5069444444444446E-2</v>
      </c>
      <c r="D25" s="25" t="s">
        <v>72</v>
      </c>
      <c r="E25" s="19" t="s">
        <v>54</v>
      </c>
      <c r="F25" s="25" t="s">
        <v>55</v>
      </c>
      <c r="G25" s="25" t="s">
        <v>26</v>
      </c>
      <c r="H25" s="25" t="s">
        <v>57</v>
      </c>
      <c r="I25" s="25">
        <v>283</v>
      </c>
      <c r="J25" s="25" t="s">
        <v>73</v>
      </c>
      <c r="K25" s="25">
        <v>18</v>
      </c>
    </row>
    <row r="26" spans="1:11">
      <c r="A26" s="2">
        <v>19</v>
      </c>
      <c r="B26" s="2">
        <v>554</v>
      </c>
      <c r="C26" s="24">
        <v>2.5138888888888891E-2</v>
      </c>
      <c r="D26" s="25" t="s">
        <v>74</v>
      </c>
      <c r="E26" s="19" t="s">
        <v>40</v>
      </c>
      <c r="F26" s="25" t="s">
        <v>41</v>
      </c>
      <c r="G26" s="25" t="s">
        <v>41</v>
      </c>
      <c r="H26" s="25" t="s">
        <v>32</v>
      </c>
      <c r="I26" s="25">
        <v>282</v>
      </c>
      <c r="J26" s="25" t="s">
        <v>33</v>
      </c>
      <c r="K26" s="25">
        <v>19</v>
      </c>
    </row>
    <row r="27" spans="1:11">
      <c r="A27" s="2">
        <v>20</v>
      </c>
      <c r="B27" s="2">
        <v>732</v>
      </c>
      <c r="C27" s="24">
        <v>2.5173611111111108E-2</v>
      </c>
      <c r="D27" s="25" t="s">
        <v>75</v>
      </c>
      <c r="E27" s="19" t="s">
        <v>76</v>
      </c>
      <c r="F27" s="25" t="s">
        <v>77</v>
      </c>
      <c r="G27" s="25" t="s">
        <v>77</v>
      </c>
      <c r="H27" s="25" t="s">
        <v>57</v>
      </c>
      <c r="I27" s="25" t="s">
        <v>77</v>
      </c>
      <c r="J27" s="25" t="s">
        <v>77</v>
      </c>
      <c r="K27" s="25" t="s">
        <v>77</v>
      </c>
    </row>
    <row r="28" spans="1:11">
      <c r="A28" s="2">
        <v>21</v>
      </c>
      <c r="B28" s="2">
        <v>521</v>
      </c>
      <c r="C28" s="24">
        <v>2.5185185185185185E-2</v>
      </c>
      <c r="D28" s="25" t="s">
        <v>78</v>
      </c>
      <c r="E28" s="19" t="s">
        <v>24</v>
      </c>
      <c r="F28" s="25" t="s">
        <v>25</v>
      </c>
      <c r="G28" s="25" t="s">
        <v>26</v>
      </c>
      <c r="H28" s="25" t="s">
        <v>27</v>
      </c>
      <c r="I28" s="25">
        <v>281</v>
      </c>
      <c r="J28" s="25" t="s">
        <v>79</v>
      </c>
      <c r="K28" s="25">
        <v>20</v>
      </c>
    </row>
    <row r="29" spans="1:11">
      <c r="A29" s="2">
        <v>22</v>
      </c>
      <c r="B29" s="2">
        <v>540</v>
      </c>
      <c r="C29" s="24">
        <v>2.521990740740741E-2</v>
      </c>
      <c r="D29" s="25" t="s">
        <v>80</v>
      </c>
      <c r="E29" s="19" t="s">
        <v>24</v>
      </c>
      <c r="F29" s="25" t="s">
        <v>25</v>
      </c>
      <c r="G29" s="25" t="s">
        <v>26</v>
      </c>
      <c r="H29" s="25" t="s">
        <v>27</v>
      </c>
      <c r="I29" s="25">
        <v>280</v>
      </c>
      <c r="J29" s="25" t="s">
        <v>81</v>
      </c>
      <c r="K29" s="25">
        <v>21</v>
      </c>
    </row>
    <row r="30" spans="1:11">
      <c r="A30" s="2">
        <v>23</v>
      </c>
      <c r="B30" s="2">
        <v>10</v>
      </c>
      <c r="C30" s="24">
        <v>2.5335648148148149E-2</v>
      </c>
      <c r="D30" s="25" t="s">
        <v>82</v>
      </c>
      <c r="E30" s="19" t="s">
        <v>59</v>
      </c>
      <c r="F30" s="25" t="s">
        <v>60</v>
      </c>
      <c r="G30" s="25" t="s">
        <v>60</v>
      </c>
      <c r="H30" s="25" t="s">
        <v>83</v>
      </c>
      <c r="I30" s="25">
        <v>279</v>
      </c>
      <c r="J30" s="25" t="s">
        <v>84</v>
      </c>
      <c r="K30" s="25">
        <v>22</v>
      </c>
    </row>
    <row r="31" spans="1:11">
      <c r="A31" s="2">
        <v>24</v>
      </c>
      <c r="B31" s="2">
        <v>143</v>
      </c>
      <c r="C31" s="24">
        <v>2.539351851851852E-2</v>
      </c>
      <c r="D31" s="25" t="s">
        <v>85</v>
      </c>
      <c r="E31" s="19" t="s">
        <v>49</v>
      </c>
      <c r="F31" s="25" t="s">
        <v>50</v>
      </c>
      <c r="G31" s="25" t="s">
        <v>50</v>
      </c>
      <c r="H31" s="25" t="s">
        <v>32</v>
      </c>
      <c r="I31" s="25">
        <v>278</v>
      </c>
      <c r="J31" s="25" t="s">
        <v>33</v>
      </c>
      <c r="K31" s="25">
        <v>23</v>
      </c>
    </row>
    <row r="32" spans="1:11">
      <c r="A32" s="2">
        <v>25</v>
      </c>
      <c r="B32" s="2">
        <v>672</v>
      </c>
      <c r="C32" s="24">
        <v>2.5509259259259259E-2</v>
      </c>
      <c r="D32" s="25" t="s">
        <v>86</v>
      </c>
      <c r="E32" s="19" t="s">
        <v>87</v>
      </c>
      <c r="F32" s="25" t="s">
        <v>88</v>
      </c>
      <c r="G32" s="25" t="s">
        <v>67</v>
      </c>
      <c r="H32" s="25" t="s">
        <v>21</v>
      </c>
      <c r="I32" s="25">
        <v>277</v>
      </c>
      <c r="J32" s="25" t="s">
        <v>22</v>
      </c>
      <c r="K32" s="25">
        <v>24</v>
      </c>
    </row>
    <row r="33" spans="1:11">
      <c r="A33" s="2">
        <v>26</v>
      </c>
      <c r="B33" s="2">
        <v>229</v>
      </c>
      <c r="C33" s="24">
        <v>2.5543981481481483E-2</v>
      </c>
      <c r="D33" s="25" t="s">
        <v>89</v>
      </c>
      <c r="E33" s="19" t="s">
        <v>90</v>
      </c>
      <c r="F33" s="25" t="s">
        <v>91</v>
      </c>
      <c r="G33" s="25" t="s">
        <v>31</v>
      </c>
      <c r="H33" s="25" t="s">
        <v>21</v>
      </c>
      <c r="I33" s="25">
        <v>276</v>
      </c>
      <c r="J33" s="25" t="s">
        <v>22</v>
      </c>
      <c r="K33" s="25">
        <v>25</v>
      </c>
    </row>
    <row r="34" spans="1:11">
      <c r="A34" s="2">
        <v>27</v>
      </c>
      <c r="B34" s="2">
        <v>456</v>
      </c>
      <c r="C34" s="24">
        <v>2.5567129629629634E-2</v>
      </c>
      <c r="D34" s="25" t="s">
        <v>92</v>
      </c>
      <c r="E34" s="19" t="s">
        <v>46</v>
      </c>
      <c r="F34" s="25" t="s">
        <v>47</v>
      </c>
      <c r="G34" s="25" t="s">
        <v>47</v>
      </c>
      <c r="H34" s="25" t="s">
        <v>32</v>
      </c>
      <c r="I34" s="25">
        <v>275</v>
      </c>
      <c r="J34" s="25" t="s">
        <v>73</v>
      </c>
      <c r="K34" s="25">
        <v>26</v>
      </c>
    </row>
    <row r="35" spans="1:11">
      <c r="A35" s="2">
        <v>28</v>
      </c>
      <c r="B35" s="2">
        <v>209</v>
      </c>
      <c r="C35" s="24">
        <v>2.5624999999999998E-2</v>
      </c>
      <c r="D35" s="25" t="s">
        <v>93</v>
      </c>
      <c r="E35" s="19" t="s">
        <v>90</v>
      </c>
      <c r="F35" s="25" t="s">
        <v>91</v>
      </c>
      <c r="G35" s="25" t="s">
        <v>31</v>
      </c>
      <c r="H35" s="25" t="s">
        <v>57</v>
      </c>
      <c r="I35" s="25">
        <v>274</v>
      </c>
      <c r="J35" s="25" t="s">
        <v>73</v>
      </c>
      <c r="K35" s="25">
        <v>27</v>
      </c>
    </row>
    <row r="36" spans="1:11">
      <c r="A36" s="2">
        <v>29</v>
      </c>
      <c r="B36" s="2">
        <v>609</v>
      </c>
      <c r="C36" s="24">
        <v>2.5636574074074072E-2</v>
      </c>
      <c r="D36" s="25" t="s">
        <v>94</v>
      </c>
      <c r="E36" s="19" t="s">
        <v>18</v>
      </c>
      <c r="F36" s="25" t="s">
        <v>19</v>
      </c>
      <c r="G36" s="25" t="s">
        <v>20</v>
      </c>
      <c r="H36" s="25" t="s">
        <v>27</v>
      </c>
      <c r="I36" s="25">
        <v>273</v>
      </c>
      <c r="J36" s="25" t="s">
        <v>79</v>
      </c>
      <c r="K36" s="25">
        <v>28</v>
      </c>
    </row>
    <row r="37" spans="1:11">
      <c r="A37" s="2">
        <v>30</v>
      </c>
      <c r="B37" s="2">
        <v>632</v>
      </c>
      <c r="C37" s="24">
        <v>2.5694444444444447E-2</v>
      </c>
      <c r="D37" s="25" t="s">
        <v>95</v>
      </c>
      <c r="E37" s="19" t="s">
        <v>35</v>
      </c>
      <c r="F37" s="25" t="s">
        <v>36</v>
      </c>
      <c r="G37" s="25" t="s">
        <v>20</v>
      </c>
      <c r="H37" s="25" t="s">
        <v>57</v>
      </c>
      <c r="I37" s="25">
        <v>272</v>
      </c>
      <c r="J37" s="25" t="s">
        <v>33</v>
      </c>
      <c r="K37" s="25">
        <v>29</v>
      </c>
    </row>
    <row r="38" spans="1:11">
      <c r="A38" s="2">
        <v>31</v>
      </c>
      <c r="B38" s="2">
        <v>505</v>
      </c>
      <c r="C38" s="24">
        <v>2.5763888888888892E-2</v>
      </c>
      <c r="D38" s="25" t="s">
        <v>96</v>
      </c>
      <c r="E38" s="19" t="s">
        <v>46</v>
      </c>
      <c r="F38" s="25" t="s">
        <v>47</v>
      </c>
      <c r="G38" s="25" t="s">
        <v>47</v>
      </c>
      <c r="H38" s="25" t="s">
        <v>57</v>
      </c>
      <c r="I38" s="25">
        <v>271</v>
      </c>
      <c r="J38" s="25" t="s">
        <v>97</v>
      </c>
      <c r="K38" s="25">
        <v>30</v>
      </c>
    </row>
    <row r="39" spans="1:11">
      <c r="A39" s="2">
        <v>32</v>
      </c>
      <c r="B39" s="2">
        <v>552</v>
      </c>
      <c r="C39" s="24">
        <v>2.5833333333333333E-2</v>
      </c>
      <c r="D39" s="25" t="s">
        <v>98</v>
      </c>
      <c r="E39" s="19" t="s">
        <v>40</v>
      </c>
      <c r="F39" s="25" t="s">
        <v>41</v>
      </c>
      <c r="G39" s="25" t="s">
        <v>41</v>
      </c>
      <c r="H39" s="25" t="s">
        <v>57</v>
      </c>
      <c r="I39" s="25">
        <v>270</v>
      </c>
      <c r="J39" s="25" t="s">
        <v>73</v>
      </c>
      <c r="K39" s="25">
        <v>31</v>
      </c>
    </row>
    <row r="40" spans="1:11">
      <c r="A40" s="2">
        <v>33</v>
      </c>
      <c r="B40" s="2">
        <v>638</v>
      </c>
      <c r="C40" s="24">
        <v>2.6087962962962966E-2</v>
      </c>
      <c r="D40" s="25" t="s">
        <v>99</v>
      </c>
      <c r="E40" s="19" t="s">
        <v>35</v>
      </c>
      <c r="F40" s="25" t="s">
        <v>36</v>
      </c>
      <c r="G40" s="25" t="s">
        <v>20</v>
      </c>
      <c r="H40" s="25" t="s">
        <v>27</v>
      </c>
      <c r="I40" s="25">
        <v>269</v>
      </c>
      <c r="J40" s="25" t="s">
        <v>81</v>
      </c>
      <c r="K40" s="25">
        <v>32</v>
      </c>
    </row>
    <row r="41" spans="1:11">
      <c r="A41" s="2">
        <v>34</v>
      </c>
      <c r="B41" s="2">
        <v>621</v>
      </c>
      <c r="C41" s="24">
        <v>2.6261574074074076E-2</v>
      </c>
      <c r="D41" s="25" t="s">
        <v>100</v>
      </c>
      <c r="E41" s="19" t="s">
        <v>35</v>
      </c>
      <c r="F41" s="25" t="s">
        <v>36</v>
      </c>
      <c r="G41" s="25" t="s">
        <v>20</v>
      </c>
      <c r="H41" s="25" t="s">
        <v>57</v>
      </c>
      <c r="I41" s="25">
        <v>268</v>
      </c>
      <c r="J41" s="25" t="s">
        <v>73</v>
      </c>
      <c r="K41" s="25">
        <v>33</v>
      </c>
    </row>
    <row r="42" spans="1:11">
      <c r="A42" s="2">
        <v>35</v>
      </c>
      <c r="B42" s="2">
        <v>101</v>
      </c>
      <c r="C42" s="24">
        <v>2.6296296296296293E-2</v>
      </c>
      <c r="D42" s="25" t="s">
        <v>101</v>
      </c>
      <c r="E42" s="19" t="s">
        <v>29</v>
      </c>
      <c r="F42" s="25" t="s">
        <v>30</v>
      </c>
      <c r="G42" s="25" t="s">
        <v>31</v>
      </c>
      <c r="H42" s="25" t="s">
        <v>21</v>
      </c>
      <c r="I42" s="25">
        <v>267</v>
      </c>
      <c r="J42" s="25" t="s">
        <v>37</v>
      </c>
      <c r="K42" s="25">
        <v>34</v>
      </c>
    </row>
    <row r="43" spans="1:11">
      <c r="A43" s="2">
        <v>36</v>
      </c>
      <c r="B43" s="2">
        <v>756</v>
      </c>
      <c r="C43" s="24">
        <v>2.6377314814814815E-2</v>
      </c>
      <c r="D43" s="25" t="s">
        <v>102</v>
      </c>
      <c r="E43" s="19" t="s">
        <v>103</v>
      </c>
      <c r="F43" s="25" t="s">
        <v>104</v>
      </c>
      <c r="G43" s="25" t="s">
        <v>104</v>
      </c>
      <c r="H43" s="25" t="s">
        <v>21</v>
      </c>
      <c r="I43" s="25">
        <v>266</v>
      </c>
      <c r="J43" s="25" t="s">
        <v>22</v>
      </c>
      <c r="K43" s="25">
        <v>35</v>
      </c>
    </row>
    <row r="44" spans="1:11">
      <c r="A44" s="2">
        <v>37</v>
      </c>
      <c r="B44" s="2">
        <v>224</v>
      </c>
      <c r="C44" s="24">
        <v>2.6527777777777779E-2</v>
      </c>
      <c r="D44" s="25" t="s">
        <v>105</v>
      </c>
      <c r="E44" s="19" t="s">
        <v>90</v>
      </c>
      <c r="F44" s="25" t="s">
        <v>91</v>
      </c>
      <c r="G44" s="25" t="s">
        <v>31</v>
      </c>
      <c r="H44" s="25" t="s">
        <v>51</v>
      </c>
      <c r="I44" s="25">
        <v>265</v>
      </c>
      <c r="J44" s="25" t="s">
        <v>52</v>
      </c>
      <c r="K44" s="25">
        <v>36</v>
      </c>
    </row>
    <row r="45" spans="1:11">
      <c r="A45" s="2">
        <v>38</v>
      </c>
      <c r="B45" s="2">
        <v>752</v>
      </c>
      <c r="C45" s="24">
        <v>2.6550925925925926E-2</v>
      </c>
      <c r="D45" s="25" t="s">
        <v>106</v>
      </c>
      <c r="E45" s="19" t="s">
        <v>49</v>
      </c>
      <c r="F45" s="25" t="s">
        <v>50</v>
      </c>
      <c r="G45" s="25" t="s">
        <v>50</v>
      </c>
      <c r="H45" s="25" t="s">
        <v>27</v>
      </c>
      <c r="I45" s="25">
        <v>264</v>
      </c>
      <c r="J45" s="25" t="s">
        <v>22</v>
      </c>
      <c r="K45" s="25">
        <v>37</v>
      </c>
    </row>
    <row r="46" spans="1:11">
      <c r="A46" s="2">
        <v>39</v>
      </c>
      <c r="B46" s="2">
        <v>530</v>
      </c>
      <c r="C46" s="24">
        <v>2.6585648148148146E-2</v>
      </c>
      <c r="D46" s="25" t="s">
        <v>107</v>
      </c>
      <c r="E46" s="19" t="s">
        <v>24</v>
      </c>
      <c r="F46" s="25" t="s">
        <v>25</v>
      </c>
      <c r="G46" s="25" t="s">
        <v>26</v>
      </c>
      <c r="H46" s="25" t="s">
        <v>108</v>
      </c>
      <c r="I46" s="25">
        <v>200</v>
      </c>
      <c r="J46" s="25" t="s">
        <v>109</v>
      </c>
      <c r="K46" s="25">
        <v>38</v>
      </c>
    </row>
    <row r="47" spans="1:11">
      <c r="A47" s="2">
        <v>40</v>
      </c>
      <c r="B47" s="2">
        <v>77</v>
      </c>
      <c r="C47" s="24">
        <v>2.6655092592592591E-2</v>
      </c>
      <c r="D47" s="25" t="s">
        <v>110</v>
      </c>
      <c r="E47" s="19" t="s">
        <v>111</v>
      </c>
      <c r="F47" s="25" t="s">
        <v>112</v>
      </c>
      <c r="G47" s="25" t="s">
        <v>112</v>
      </c>
      <c r="H47" s="25" t="s">
        <v>113</v>
      </c>
      <c r="I47" s="25">
        <v>263</v>
      </c>
      <c r="J47" s="25" t="s">
        <v>52</v>
      </c>
      <c r="K47" s="25">
        <v>39</v>
      </c>
    </row>
    <row r="48" spans="1:11">
      <c r="A48" s="2">
        <v>41</v>
      </c>
      <c r="B48" s="2">
        <v>462</v>
      </c>
      <c r="C48" s="24">
        <v>2.6678240740740738E-2</v>
      </c>
      <c r="D48" s="25" t="s">
        <v>114</v>
      </c>
      <c r="E48" s="19" t="s">
        <v>46</v>
      </c>
      <c r="F48" s="25" t="s">
        <v>47</v>
      </c>
      <c r="G48" s="25" t="s">
        <v>47</v>
      </c>
      <c r="H48" s="25" t="s">
        <v>32</v>
      </c>
      <c r="I48" s="25">
        <v>262</v>
      </c>
      <c r="J48" s="25" t="s">
        <v>70</v>
      </c>
      <c r="K48" s="25">
        <v>40</v>
      </c>
    </row>
    <row r="49" spans="1:11">
      <c r="A49" s="2">
        <v>42</v>
      </c>
      <c r="B49" s="2">
        <v>2</v>
      </c>
      <c r="C49" s="24">
        <v>2.6701388888888889E-2</v>
      </c>
      <c r="D49" s="25" t="s">
        <v>115</v>
      </c>
      <c r="E49" s="19" t="s">
        <v>87</v>
      </c>
      <c r="F49" s="25" t="s">
        <v>88</v>
      </c>
      <c r="G49" s="25" t="s">
        <v>67</v>
      </c>
      <c r="H49" s="25" t="s">
        <v>32</v>
      </c>
      <c r="I49" s="25">
        <v>261</v>
      </c>
      <c r="J49" s="25" t="s">
        <v>73</v>
      </c>
      <c r="K49" s="25">
        <v>41</v>
      </c>
    </row>
    <row r="50" spans="1:11">
      <c r="A50" s="2">
        <v>43</v>
      </c>
      <c r="B50" s="2">
        <v>258</v>
      </c>
      <c r="C50" s="24">
        <v>2.6805555555555555E-2</v>
      </c>
      <c r="D50" s="25" t="s">
        <v>116</v>
      </c>
      <c r="E50" s="19" t="s">
        <v>54</v>
      </c>
      <c r="F50" s="25" t="s">
        <v>55</v>
      </c>
      <c r="G50" s="25" t="s">
        <v>26</v>
      </c>
      <c r="H50" s="25" t="s">
        <v>32</v>
      </c>
      <c r="I50" s="25">
        <v>260</v>
      </c>
      <c r="J50" s="25" t="s">
        <v>97</v>
      </c>
      <c r="K50" s="25">
        <v>42</v>
      </c>
    </row>
    <row r="51" spans="1:11">
      <c r="A51" s="2">
        <v>44</v>
      </c>
      <c r="B51" s="2">
        <v>339</v>
      </c>
      <c r="C51" s="24">
        <v>2.6909722222222224E-2</v>
      </c>
      <c r="D51" s="25" t="s">
        <v>117</v>
      </c>
      <c r="E51" s="19" t="s">
        <v>118</v>
      </c>
      <c r="F51" s="25" t="s">
        <v>119</v>
      </c>
      <c r="G51" s="25" t="s">
        <v>119</v>
      </c>
      <c r="H51" s="25" t="s">
        <v>57</v>
      </c>
      <c r="I51" s="25">
        <v>259</v>
      </c>
      <c r="J51" s="25" t="s">
        <v>33</v>
      </c>
      <c r="K51" s="25">
        <v>43</v>
      </c>
    </row>
    <row r="52" spans="1:11">
      <c r="A52" s="2">
        <v>45</v>
      </c>
      <c r="B52" s="2">
        <v>373</v>
      </c>
      <c r="C52" s="24">
        <v>2.6956018518518522E-2</v>
      </c>
      <c r="D52" s="25" t="s">
        <v>120</v>
      </c>
      <c r="E52" s="19" t="s">
        <v>121</v>
      </c>
      <c r="F52" s="25" t="s">
        <v>122</v>
      </c>
      <c r="G52" s="25" t="s">
        <v>122</v>
      </c>
      <c r="H52" s="25" t="s">
        <v>113</v>
      </c>
      <c r="I52" s="25">
        <v>258</v>
      </c>
      <c r="J52" s="25" t="s">
        <v>52</v>
      </c>
      <c r="K52" s="25">
        <v>44</v>
      </c>
    </row>
    <row r="53" spans="1:11">
      <c r="A53" s="2">
        <v>46</v>
      </c>
      <c r="B53" s="2">
        <v>121</v>
      </c>
      <c r="C53" s="24">
        <v>2.6967592592592595E-2</v>
      </c>
      <c r="D53" s="25" t="s">
        <v>123</v>
      </c>
      <c r="E53" s="19" t="s">
        <v>124</v>
      </c>
      <c r="F53" s="25" t="s">
        <v>125</v>
      </c>
      <c r="G53" s="25" t="s">
        <v>31</v>
      </c>
      <c r="H53" s="25" t="s">
        <v>57</v>
      </c>
      <c r="I53" s="25">
        <v>257</v>
      </c>
      <c r="J53" s="25" t="s">
        <v>97</v>
      </c>
      <c r="K53" s="25">
        <v>45</v>
      </c>
    </row>
    <row r="54" spans="1:11">
      <c r="A54" s="2">
        <v>47</v>
      </c>
      <c r="B54" s="2">
        <v>481</v>
      </c>
      <c r="C54" s="24">
        <v>2.6979166666666669E-2</v>
      </c>
      <c r="D54" s="25" t="s">
        <v>126</v>
      </c>
      <c r="E54" s="19" t="s">
        <v>46</v>
      </c>
      <c r="F54" s="25" t="s">
        <v>47</v>
      </c>
      <c r="G54" s="25" t="s">
        <v>47</v>
      </c>
      <c r="H54" s="25" t="s">
        <v>32</v>
      </c>
      <c r="I54" s="25">
        <v>256</v>
      </c>
      <c r="J54" s="25" t="s">
        <v>79</v>
      </c>
      <c r="K54" s="25">
        <v>46</v>
      </c>
    </row>
    <row r="55" spans="1:11">
      <c r="A55" s="2">
        <v>48</v>
      </c>
      <c r="B55" s="2">
        <v>33</v>
      </c>
      <c r="C55" s="24">
        <v>2.7118055555555552E-2</v>
      </c>
      <c r="D55" s="25" t="s">
        <v>127</v>
      </c>
      <c r="E55" s="19" t="s">
        <v>59</v>
      </c>
      <c r="F55" s="25" t="s">
        <v>60</v>
      </c>
      <c r="G55" s="25" t="s">
        <v>60</v>
      </c>
      <c r="H55" s="25" t="s">
        <v>51</v>
      </c>
      <c r="I55" s="25">
        <v>255</v>
      </c>
      <c r="J55" s="25" t="s">
        <v>52</v>
      </c>
      <c r="K55" s="25">
        <v>47</v>
      </c>
    </row>
    <row r="56" spans="1:11">
      <c r="A56" s="2">
        <v>49</v>
      </c>
      <c r="B56" s="2">
        <v>734</v>
      </c>
      <c r="C56" s="24">
        <v>2.7152777777777779E-2</v>
      </c>
      <c r="D56" s="25" t="s">
        <v>128</v>
      </c>
      <c r="E56" s="19" t="s">
        <v>29</v>
      </c>
      <c r="F56" s="25" t="s">
        <v>30</v>
      </c>
      <c r="G56" s="25" t="s">
        <v>31</v>
      </c>
      <c r="H56" s="25" t="s">
        <v>21</v>
      </c>
      <c r="I56" s="25">
        <v>254</v>
      </c>
      <c r="J56" s="25" t="s">
        <v>70</v>
      </c>
      <c r="K56" s="25">
        <v>48</v>
      </c>
    </row>
    <row r="57" spans="1:11">
      <c r="A57" s="2">
        <v>50</v>
      </c>
      <c r="B57" s="2">
        <v>418</v>
      </c>
      <c r="C57" s="24">
        <v>2.7222222222222228E-2</v>
      </c>
      <c r="D57" s="25" t="s">
        <v>129</v>
      </c>
      <c r="E57" s="19" t="s">
        <v>43</v>
      </c>
      <c r="F57" s="25" t="s">
        <v>44</v>
      </c>
      <c r="G57" s="25" t="s">
        <v>44</v>
      </c>
      <c r="H57" s="25" t="s">
        <v>21</v>
      </c>
      <c r="I57" s="25">
        <v>253</v>
      </c>
      <c r="J57" s="25" t="s">
        <v>22</v>
      </c>
      <c r="K57" s="25">
        <v>49</v>
      </c>
    </row>
    <row r="58" spans="1:11">
      <c r="A58" s="2">
        <v>51</v>
      </c>
      <c r="B58" s="2">
        <v>548</v>
      </c>
      <c r="C58" s="24">
        <v>2.7256944444444445E-2</v>
      </c>
      <c r="D58" s="25" t="s">
        <v>130</v>
      </c>
      <c r="E58" s="19" t="s">
        <v>40</v>
      </c>
      <c r="F58" s="25" t="s">
        <v>41</v>
      </c>
      <c r="G58" s="25" t="s">
        <v>41</v>
      </c>
      <c r="H58" s="25" t="s">
        <v>32</v>
      </c>
      <c r="I58" s="25">
        <v>252</v>
      </c>
      <c r="J58" s="25" t="s">
        <v>97</v>
      </c>
      <c r="K58" s="25">
        <v>50</v>
      </c>
    </row>
    <row r="59" spans="1:11">
      <c r="A59" s="2">
        <v>52</v>
      </c>
      <c r="B59" s="2">
        <v>406</v>
      </c>
      <c r="C59" s="24">
        <v>2.7280092592592592E-2</v>
      </c>
      <c r="D59" s="25" t="s">
        <v>131</v>
      </c>
      <c r="E59" s="19" t="s">
        <v>43</v>
      </c>
      <c r="F59" s="25" t="s">
        <v>44</v>
      </c>
      <c r="G59" s="25" t="s">
        <v>44</v>
      </c>
      <c r="H59" s="25" t="s">
        <v>27</v>
      </c>
      <c r="I59" s="25">
        <v>251</v>
      </c>
      <c r="J59" s="25" t="s">
        <v>37</v>
      </c>
      <c r="K59" s="25">
        <v>51</v>
      </c>
    </row>
    <row r="60" spans="1:11">
      <c r="A60" s="2">
        <v>53</v>
      </c>
      <c r="B60" s="2">
        <v>724</v>
      </c>
      <c r="C60" s="24">
        <v>2.732638888888889E-2</v>
      </c>
      <c r="D60" s="25" t="s">
        <v>132</v>
      </c>
      <c r="E60" s="19">
        <v>0</v>
      </c>
      <c r="F60" s="25" t="s">
        <v>77</v>
      </c>
      <c r="G60" s="25" t="s">
        <v>77</v>
      </c>
      <c r="H60" s="25" t="s">
        <v>57</v>
      </c>
      <c r="I60" s="25" t="s">
        <v>77</v>
      </c>
      <c r="J60" s="25" t="s">
        <v>77</v>
      </c>
      <c r="K60" s="25" t="s">
        <v>77</v>
      </c>
    </row>
    <row r="61" spans="1:11">
      <c r="A61" s="2">
        <v>54</v>
      </c>
      <c r="B61" s="2">
        <v>131</v>
      </c>
      <c r="C61" s="24">
        <v>2.7349537037037037E-2</v>
      </c>
      <c r="D61" s="25" t="s">
        <v>133</v>
      </c>
      <c r="E61" s="19" t="s">
        <v>49</v>
      </c>
      <c r="F61" s="25" t="s">
        <v>50</v>
      </c>
      <c r="G61" s="25" t="s">
        <v>50</v>
      </c>
      <c r="H61" s="25" t="s">
        <v>32</v>
      </c>
      <c r="I61" s="25">
        <v>250</v>
      </c>
      <c r="J61" s="25" t="s">
        <v>73</v>
      </c>
      <c r="K61" s="25">
        <v>52</v>
      </c>
    </row>
    <row r="62" spans="1:11">
      <c r="A62" s="2">
        <v>55</v>
      </c>
      <c r="B62" s="2">
        <v>141</v>
      </c>
      <c r="C62" s="24">
        <v>2.7384259259259257E-2</v>
      </c>
      <c r="D62" s="25" t="s">
        <v>134</v>
      </c>
      <c r="E62" s="19" t="s">
        <v>49</v>
      </c>
      <c r="F62" s="25" t="s">
        <v>50</v>
      </c>
      <c r="G62" s="25" t="s">
        <v>50</v>
      </c>
      <c r="H62" s="25" t="s">
        <v>113</v>
      </c>
      <c r="I62" s="25">
        <v>249</v>
      </c>
      <c r="J62" s="25" t="s">
        <v>135</v>
      </c>
      <c r="K62" s="25">
        <v>53</v>
      </c>
    </row>
    <row r="63" spans="1:11">
      <c r="A63" s="2">
        <v>56</v>
      </c>
      <c r="B63" s="2">
        <v>559</v>
      </c>
      <c r="C63" s="24">
        <v>2.7407407407407408E-2</v>
      </c>
      <c r="D63" s="25" t="s">
        <v>136</v>
      </c>
      <c r="E63" s="19" t="s">
        <v>40</v>
      </c>
      <c r="F63" s="25" t="s">
        <v>41</v>
      </c>
      <c r="G63" s="25" t="s">
        <v>41</v>
      </c>
      <c r="H63" s="25" t="s">
        <v>108</v>
      </c>
      <c r="I63" s="25">
        <v>199</v>
      </c>
      <c r="J63" s="25" t="s">
        <v>109</v>
      </c>
      <c r="K63" s="25">
        <v>54</v>
      </c>
    </row>
    <row r="64" spans="1:11">
      <c r="A64" s="2">
        <v>57</v>
      </c>
      <c r="B64" s="2">
        <v>574</v>
      </c>
      <c r="C64" s="24">
        <v>2.7430555555555555E-2</v>
      </c>
      <c r="D64" s="25" t="s">
        <v>137</v>
      </c>
      <c r="E64" s="19" t="s">
        <v>40</v>
      </c>
      <c r="F64" s="25" t="s">
        <v>41</v>
      </c>
      <c r="G64" s="25" t="s">
        <v>41</v>
      </c>
      <c r="H64" s="25" t="s">
        <v>138</v>
      </c>
      <c r="I64" s="25">
        <v>198</v>
      </c>
      <c r="J64" s="25" t="s">
        <v>139</v>
      </c>
      <c r="K64" s="25">
        <v>55</v>
      </c>
    </row>
    <row r="65" spans="1:11">
      <c r="A65" s="2">
        <v>58</v>
      </c>
      <c r="B65" s="2">
        <v>226</v>
      </c>
      <c r="C65" s="24">
        <v>2.7604166666666666E-2</v>
      </c>
      <c r="D65" s="25" t="s">
        <v>140</v>
      </c>
      <c r="E65" s="19" t="s">
        <v>90</v>
      </c>
      <c r="F65" s="25" t="s">
        <v>91</v>
      </c>
      <c r="G65" s="25" t="s">
        <v>31</v>
      </c>
      <c r="H65" s="25" t="s">
        <v>57</v>
      </c>
      <c r="I65" s="25">
        <v>248</v>
      </c>
      <c r="J65" s="25" t="s">
        <v>79</v>
      </c>
      <c r="K65" s="25">
        <v>56</v>
      </c>
    </row>
    <row r="66" spans="1:11">
      <c r="A66" s="2">
        <v>59</v>
      </c>
      <c r="B66" s="2">
        <v>546</v>
      </c>
      <c r="C66" s="24">
        <v>2.7627314814814813E-2</v>
      </c>
      <c r="D66" s="25" t="s">
        <v>141</v>
      </c>
      <c r="E66" s="19" t="s">
        <v>24</v>
      </c>
      <c r="F66" s="25" t="s">
        <v>25</v>
      </c>
      <c r="G66" s="25" t="s">
        <v>26</v>
      </c>
      <c r="H66" s="25" t="s">
        <v>51</v>
      </c>
      <c r="I66" s="25">
        <v>247</v>
      </c>
      <c r="J66" s="25" t="s">
        <v>52</v>
      </c>
      <c r="K66" s="25">
        <v>57</v>
      </c>
    </row>
    <row r="67" spans="1:11">
      <c r="A67" s="2">
        <v>60</v>
      </c>
      <c r="B67" s="2">
        <v>499</v>
      </c>
      <c r="C67" s="24">
        <v>2.7650462962962963E-2</v>
      </c>
      <c r="D67" s="25" t="s">
        <v>142</v>
      </c>
      <c r="E67" s="19" t="s">
        <v>46</v>
      </c>
      <c r="F67" s="25" t="s">
        <v>47</v>
      </c>
      <c r="G67" s="25" t="s">
        <v>47</v>
      </c>
      <c r="H67" s="25" t="s">
        <v>21</v>
      </c>
      <c r="I67" s="25">
        <v>246</v>
      </c>
      <c r="J67" s="25" t="s">
        <v>81</v>
      </c>
      <c r="K67" s="25">
        <v>58</v>
      </c>
    </row>
    <row r="68" spans="1:11">
      <c r="A68" s="2">
        <v>61</v>
      </c>
      <c r="B68" s="2">
        <v>726</v>
      </c>
      <c r="C68" s="24">
        <v>2.7662037037037041E-2</v>
      </c>
      <c r="D68" s="25" t="s">
        <v>143</v>
      </c>
      <c r="E68" s="19" t="s">
        <v>35</v>
      </c>
      <c r="F68" s="25" t="s">
        <v>36</v>
      </c>
      <c r="G68" s="25" t="s">
        <v>20</v>
      </c>
      <c r="H68" s="25" t="s">
        <v>57</v>
      </c>
      <c r="I68" s="25">
        <v>245</v>
      </c>
      <c r="J68" s="25" t="s">
        <v>97</v>
      </c>
      <c r="K68" s="25">
        <v>59</v>
      </c>
    </row>
    <row r="69" spans="1:11">
      <c r="A69" s="2">
        <v>62</v>
      </c>
      <c r="B69" s="2">
        <v>536</v>
      </c>
      <c r="C69" s="24">
        <v>2.7696759259259258E-2</v>
      </c>
      <c r="D69" s="25" t="s">
        <v>144</v>
      </c>
      <c r="E69" s="19" t="s">
        <v>24</v>
      </c>
      <c r="F69" s="25" t="s">
        <v>25</v>
      </c>
      <c r="G69" s="25" t="s">
        <v>26</v>
      </c>
      <c r="H69" s="25" t="s">
        <v>21</v>
      </c>
      <c r="I69" s="25">
        <v>244</v>
      </c>
      <c r="J69" s="25" t="s">
        <v>145</v>
      </c>
      <c r="K69" s="25">
        <v>60</v>
      </c>
    </row>
    <row r="70" spans="1:11">
      <c r="A70" s="2">
        <v>63</v>
      </c>
      <c r="B70" s="2">
        <v>460</v>
      </c>
      <c r="C70" s="24">
        <v>2.7743055555555559E-2</v>
      </c>
      <c r="D70" s="25" t="s">
        <v>146</v>
      </c>
      <c r="E70" s="19" t="s">
        <v>46</v>
      </c>
      <c r="F70" s="25" t="s">
        <v>47</v>
      </c>
      <c r="G70" s="25" t="s">
        <v>47</v>
      </c>
      <c r="H70" s="25" t="s">
        <v>51</v>
      </c>
      <c r="I70" s="25">
        <v>243</v>
      </c>
      <c r="J70" s="25" t="s">
        <v>52</v>
      </c>
      <c r="K70" s="25">
        <v>61</v>
      </c>
    </row>
    <row r="71" spans="1:11">
      <c r="A71" s="2">
        <v>64</v>
      </c>
      <c r="B71" s="2">
        <v>268</v>
      </c>
      <c r="C71" s="24">
        <v>2.7766203703703706E-2</v>
      </c>
      <c r="D71" s="25" t="s">
        <v>147</v>
      </c>
      <c r="E71" s="19" t="s">
        <v>54</v>
      </c>
      <c r="F71" s="25" t="s">
        <v>55</v>
      </c>
      <c r="G71" s="25" t="s">
        <v>26</v>
      </c>
      <c r="H71" s="25" t="s">
        <v>51</v>
      </c>
      <c r="I71" s="25">
        <v>242</v>
      </c>
      <c r="J71" s="25" t="s">
        <v>135</v>
      </c>
      <c r="K71" s="25">
        <v>62</v>
      </c>
    </row>
    <row r="72" spans="1:11">
      <c r="A72" s="2">
        <v>65</v>
      </c>
      <c r="B72" s="2">
        <v>525</v>
      </c>
      <c r="C72" s="24">
        <v>2.7777777777777776E-2</v>
      </c>
      <c r="D72" s="25" t="s">
        <v>148</v>
      </c>
      <c r="E72" s="19" t="s">
        <v>24</v>
      </c>
      <c r="F72" s="25" t="s">
        <v>25</v>
      </c>
      <c r="G72" s="25" t="s">
        <v>26</v>
      </c>
      <c r="H72" s="25" t="s">
        <v>51</v>
      </c>
      <c r="I72" s="25">
        <v>241</v>
      </c>
      <c r="J72" s="25" t="s">
        <v>149</v>
      </c>
      <c r="K72" s="25">
        <v>63</v>
      </c>
    </row>
    <row r="73" spans="1:11">
      <c r="A73" s="2">
        <v>66</v>
      </c>
      <c r="B73" s="2">
        <v>743</v>
      </c>
      <c r="C73" s="24">
        <v>2.7789351851851853E-2</v>
      </c>
      <c r="D73" s="25" t="s">
        <v>150</v>
      </c>
      <c r="E73" s="19">
        <v>0</v>
      </c>
      <c r="F73" s="25" t="s">
        <v>77</v>
      </c>
      <c r="G73" s="25" t="s">
        <v>77</v>
      </c>
      <c r="H73" s="25" t="s">
        <v>27</v>
      </c>
      <c r="I73" s="25" t="s">
        <v>77</v>
      </c>
      <c r="J73" s="25" t="s">
        <v>77</v>
      </c>
      <c r="K73" s="25" t="s">
        <v>77</v>
      </c>
    </row>
    <row r="74" spans="1:11">
      <c r="A74" s="2">
        <v>67</v>
      </c>
      <c r="B74" s="2">
        <v>148</v>
      </c>
      <c r="C74" s="24">
        <v>2.7835648148148151E-2</v>
      </c>
      <c r="D74" s="25" t="s">
        <v>151</v>
      </c>
      <c r="E74" s="19" t="s">
        <v>49</v>
      </c>
      <c r="F74" s="25" t="s">
        <v>50</v>
      </c>
      <c r="G74" s="25" t="s">
        <v>50</v>
      </c>
      <c r="H74" s="25" t="s">
        <v>152</v>
      </c>
      <c r="I74" s="25">
        <v>197</v>
      </c>
      <c r="J74" s="25" t="s">
        <v>153</v>
      </c>
      <c r="K74" s="25">
        <v>64</v>
      </c>
    </row>
    <row r="75" spans="1:11">
      <c r="A75" s="2">
        <v>68</v>
      </c>
      <c r="B75" s="2">
        <v>496</v>
      </c>
      <c r="C75" s="24">
        <v>2.7858796296296298E-2</v>
      </c>
      <c r="D75" s="25" t="s">
        <v>154</v>
      </c>
      <c r="E75" s="19" t="s">
        <v>46</v>
      </c>
      <c r="F75" s="25" t="s">
        <v>47</v>
      </c>
      <c r="G75" s="25" t="s">
        <v>47</v>
      </c>
      <c r="H75" s="25" t="s">
        <v>51</v>
      </c>
      <c r="I75" s="25">
        <v>240</v>
      </c>
      <c r="J75" s="25" t="s">
        <v>135</v>
      </c>
      <c r="K75" s="25">
        <v>65</v>
      </c>
    </row>
    <row r="76" spans="1:11">
      <c r="A76" s="2">
        <v>69</v>
      </c>
      <c r="B76" s="2">
        <v>469</v>
      </c>
      <c r="C76" s="24">
        <v>2.7916666666666669E-2</v>
      </c>
      <c r="D76" s="25" t="s">
        <v>155</v>
      </c>
      <c r="E76" s="19" t="s">
        <v>46</v>
      </c>
      <c r="F76" s="25" t="s">
        <v>47</v>
      </c>
      <c r="G76" s="25" t="s">
        <v>47</v>
      </c>
      <c r="H76" s="25" t="s">
        <v>108</v>
      </c>
      <c r="I76" s="25">
        <v>196</v>
      </c>
      <c r="J76" s="25" t="s">
        <v>109</v>
      </c>
      <c r="K76" s="25">
        <v>66</v>
      </c>
    </row>
    <row r="77" spans="1:11">
      <c r="A77" s="2">
        <v>70</v>
      </c>
      <c r="B77" s="2">
        <v>755</v>
      </c>
      <c r="C77" s="24">
        <v>2.7951388888888887E-2</v>
      </c>
      <c r="D77" s="25" t="s">
        <v>156</v>
      </c>
      <c r="E77" s="19" t="s">
        <v>18</v>
      </c>
      <c r="F77" s="25" t="s">
        <v>19</v>
      </c>
      <c r="G77" s="25" t="s">
        <v>20</v>
      </c>
      <c r="H77" s="25" t="s">
        <v>32</v>
      </c>
      <c r="I77" s="25">
        <v>239</v>
      </c>
      <c r="J77" s="25" t="s">
        <v>145</v>
      </c>
      <c r="K77" s="25">
        <v>67</v>
      </c>
    </row>
    <row r="78" spans="1:11">
      <c r="A78" s="2">
        <v>71</v>
      </c>
      <c r="B78" s="2">
        <v>69</v>
      </c>
      <c r="C78" s="24">
        <v>2.8020833333333332E-2</v>
      </c>
      <c r="D78" s="25" t="s">
        <v>157</v>
      </c>
      <c r="E78" s="19" t="s">
        <v>59</v>
      </c>
      <c r="F78" s="25" t="s">
        <v>60</v>
      </c>
      <c r="G78" s="25" t="s">
        <v>60</v>
      </c>
      <c r="H78" s="25" t="s">
        <v>32</v>
      </c>
      <c r="I78" s="25">
        <v>238</v>
      </c>
      <c r="J78" s="25" t="s">
        <v>73</v>
      </c>
      <c r="K78" s="25">
        <v>68</v>
      </c>
    </row>
    <row r="79" spans="1:11">
      <c r="A79" s="2">
        <v>72</v>
      </c>
      <c r="B79" s="2">
        <v>670</v>
      </c>
      <c r="C79" s="24">
        <v>2.809027777777778E-2</v>
      </c>
      <c r="D79" s="25" t="s">
        <v>158</v>
      </c>
      <c r="E79" s="19" t="s">
        <v>87</v>
      </c>
      <c r="F79" s="25" t="s">
        <v>88</v>
      </c>
      <c r="G79" s="25" t="s">
        <v>67</v>
      </c>
      <c r="H79" s="25" t="s">
        <v>51</v>
      </c>
      <c r="I79" s="25">
        <v>237</v>
      </c>
      <c r="J79" s="25" t="s">
        <v>52</v>
      </c>
      <c r="K79" s="25">
        <v>69</v>
      </c>
    </row>
    <row r="80" spans="1:11">
      <c r="A80" s="2">
        <v>73</v>
      </c>
      <c r="B80" s="2">
        <v>366</v>
      </c>
      <c r="C80" s="24">
        <v>2.8182870370370372E-2</v>
      </c>
      <c r="D80" s="25" t="s">
        <v>159</v>
      </c>
      <c r="E80" s="19" t="s">
        <v>121</v>
      </c>
      <c r="F80" s="25" t="s">
        <v>122</v>
      </c>
      <c r="G80" s="25" t="s">
        <v>122</v>
      </c>
      <c r="H80" s="25" t="s">
        <v>32</v>
      </c>
      <c r="I80" s="25">
        <v>236</v>
      </c>
      <c r="J80" s="25" t="s">
        <v>33</v>
      </c>
      <c r="K80" s="25">
        <v>70</v>
      </c>
    </row>
    <row r="81" spans="1:11">
      <c r="A81" s="2">
        <v>74</v>
      </c>
      <c r="B81" s="2">
        <v>412</v>
      </c>
      <c r="C81" s="24">
        <v>2.8252314814814813E-2</v>
      </c>
      <c r="D81" s="25" t="s">
        <v>160</v>
      </c>
      <c r="E81" s="19" t="s">
        <v>43</v>
      </c>
      <c r="F81" s="25" t="s">
        <v>44</v>
      </c>
      <c r="G81" s="25" t="s">
        <v>44</v>
      </c>
      <c r="H81" s="25" t="s">
        <v>57</v>
      </c>
      <c r="I81" s="25">
        <v>235</v>
      </c>
      <c r="J81" s="25" t="s">
        <v>73</v>
      </c>
      <c r="K81" s="25">
        <v>71</v>
      </c>
    </row>
    <row r="82" spans="1:11">
      <c r="A82" s="2">
        <v>75</v>
      </c>
      <c r="B82" s="2">
        <v>297</v>
      </c>
      <c r="C82" s="24">
        <v>2.8287037037037038E-2</v>
      </c>
      <c r="D82" s="25" t="s">
        <v>161</v>
      </c>
      <c r="E82" s="19" t="s">
        <v>65</v>
      </c>
      <c r="F82" s="25" t="s">
        <v>66</v>
      </c>
      <c r="G82" s="25" t="s">
        <v>67</v>
      </c>
      <c r="H82" s="25" t="s">
        <v>113</v>
      </c>
      <c r="I82" s="25">
        <v>234</v>
      </c>
      <c r="J82" s="25" t="s">
        <v>135</v>
      </c>
      <c r="K82" s="25">
        <v>72</v>
      </c>
    </row>
    <row r="83" spans="1:11">
      <c r="A83" s="2">
        <v>76</v>
      </c>
      <c r="B83" s="2">
        <v>274</v>
      </c>
      <c r="C83" s="24">
        <v>2.8321759259259258E-2</v>
      </c>
      <c r="D83" s="25" t="s">
        <v>162</v>
      </c>
      <c r="E83" s="19" t="s">
        <v>54</v>
      </c>
      <c r="F83" s="25" t="s">
        <v>55</v>
      </c>
      <c r="G83" s="25" t="s">
        <v>26</v>
      </c>
      <c r="H83" s="25" t="s">
        <v>138</v>
      </c>
      <c r="I83" s="25">
        <v>195</v>
      </c>
      <c r="J83" s="25" t="s">
        <v>139</v>
      </c>
      <c r="K83" s="25">
        <v>73</v>
      </c>
    </row>
    <row r="84" spans="1:11">
      <c r="A84" s="2">
        <v>77</v>
      </c>
      <c r="B84" s="2">
        <v>610</v>
      </c>
      <c r="C84" s="24">
        <v>2.8414351851851847E-2</v>
      </c>
      <c r="D84" s="25" t="s">
        <v>163</v>
      </c>
      <c r="E84" s="19" t="s">
        <v>18</v>
      </c>
      <c r="F84" s="25" t="s">
        <v>19</v>
      </c>
      <c r="G84" s="25" t="s">
        <v>20</v>
      </c>
      <c r="H84" s="25" t="s">
        <v>83</v>
      </c>
      <c r="I84" s="25">
        <v>233</v>
      </c>
      <c r="J84" s="25" t="s">
        <v>84</v>
      </c>
      <c r="K84" s="25">
        <v>74</v>
      </c>
    </row>
    <row r="85" spans="1:11">
      <c r="A85" s="2">
        <v>78</v>
      </c>
      <c r="B85" s="2">
        <v>492</v>
      </c>
      <c r="C85" s="24">
        <v>2.8472222222222222E-2</v>
      </c>
      <c r="D85" s="25" t="s">
        <v>164</v>
      </c>
      <c r="E85" s="19" t="s">
        <v>46</v>
      </c>
      <c r="F85" s="25" t="s">
        <v>47</v>
      </c>
      <c r="G85" s="25" t="s">
        <v>47</v>
      </c>
      <c r="H85" s="25" t="s">
        <v>51</v>
      </c>
      <c r="I85" s="25">
        <v>232</v>
      </c>
      <c r="J85" s="25" t="s">
        <v>149</v>
      </c>
      <c r="K85" s="25">
        <v>75</v>
      </c>
    </row>
    <row r="86" spans="1:11">
      <c r="A86" s="2">
        <v>79</v>
      </c>
      <c r="B86" s="2">
        <v>302</v>
      </c>
      <c r="C86" s="24">
        <v>2.8576388888888887E-2</v>
      </c>
      <c r="D86" s="25" t="s">
        <v>165</v>
      </c>
      <c r="E86" s="19" t="s">
        <v>65</v>
      </c>
      <c r="F86" s="25" t="s">
        <v>66</v>
      </c>
      <c r="G86" s="25" t="s">
        <v>67</v>
      </c>
      <c r="H86" s="25" t="s">
        <v>51</v>
      </c>
      <c r="I86" s="25">
        <v>231</v>
      </c>
      <c r="J86" s="25" t="s">
        <v>149</v>
      </c>
      <c r="K86" s="25">
        <v>76</v>
      </c>
    </row>
    <row r="87" spans="1:11">
      <c r="A87" s="2">
        <v>80</v>
      </c>
      <c r="B87" s="2">
        <v>725</v>
      </c>
      <c r="C87" s="24">
        <v>2.8634259259259262E-2</v>
      </c>
      <c r="D87" s="25" t="s">
        <v>166</v>
      </c>
      <c r="E87" s="19" t="s">
        <v>167</v>
      </c>
      <c r="F87" s="25" t="s">
        <v>168</v>
      </c>
      <c r="G87" s="25" t="s">
        <v>168</v>
      </c>
      <c r="H87" s="25" t="s">
        <v>51</v>
      </c>
      <c r="I87" s="25">
        <v>230</v>
      </c>
      <c r="J87" s="25" t="s">
        <v>52</v>
      </c>
      <c r="K87" s="25">
        <v>77</v>
      </c>
    </row>
    <row r="88" spans="1:11">
      <c r="A88" s="2">
        <v>81</v>
      </c>
      <c r="B88" s="2">
        <v>374</v>
      </c>
      <c r="C88" s="24">
        <v>2.8692129629629633E-2</v>
      </c>
      <c r="D88" s="25" t="s">
        <v>169</v>
      </c>
      <c r="E88" s="19" t="s">
        <v>121</v>
      </c>
      <c r="F88" s="25" t="s">
        <v>122</v>
      </c>
      <c r="G88" s="25" t="s">
        <v>122</v>
      </c>
      <c r="H88" s="25" t="s">
        <v>57</v>
      </c>
      <c r="I88" s="25">
        <v>229</v>
      </c>
      <c r="J88" s="25" t="s">
        <v>73</v>
      </c>
      <c r="K88" s="25">
        <v>78</v>
      </c>
    </row>
    <row r="89" spans="1:11">
      <c r="A89" s="2">
        <v>82</v>
      </c>
      <c r="B89" s="2">
        <v>257</v>
      </c>
      <c r="C89" s="24">
        <v>2.8715277777777781E-2</v>
      </c>
      <c r="D89" s="25" t="s">
        <v>170</v>
      </c>
      <c r="E89" s="19" t="s">
        <v>54</v>
      </c>
      <c r="F89" s="25" t="s">
        <v>55</v>
      </c>
      <c r="G89" s="25" t="s">
        <v>26</v>
      </c>
      <c r="H89" s="25" t="s">
        <v>171</v>
      </c>
      <c r="I89" s="25">
        <v>194</v>
      </c>
      <c r="J89" s="25" t="s">
        <v>172</v>
      </c>
      <c r="K89" s="25">
        <v>79</v>
      </c>
    </row>
    <row r="90" spans="1:11">
      <c r="A90" s="2">
        <v>83</v>
      </c>
      <c r="B90" s="2">
        <v>342</v>
      </c>
      <c r="C90" s="24">
        <v>2.8807870370370373E-2</v>
      </c>
      <c r="D90" s="25" t="s">
        <v>173</v>
      </c>
      <c r="E90" s="19" t="s">
        <v>118</v>
      </c>
      <c r="F90" s="25" t="s">
        <v>119</v>
      </c>
      <c r="G90" s="25" t="s">
        <v>119</v>
      </c>
      <c r="H90" s="25" t="s">
        <v>108</v>
      </c>
      <c r="I90" s="25">
        <v>193</v>
      </c>
      <c r="J90" s="25" t="s">
        <v>109</v>
      </c>
      <c r="K90" s="25">
        <v>80</v>
      </c>
    </row>
    <row r="91" spans="1:11">
      <c r="A91" s="2">
        <v>84</v>
      </c>
      <c r="B91" s="2">
        <v>241</v>
      </c>
      <c r="C91" s="24">
        <v>2.8819444444444443E-2</v>
      </c>
      <c r="D91" s="25" t="s">
        <v>174</v>
      </c>
      <c r="E91" s="19" t="s">
        <v>90</v>
      </c>
      <c r="F91" s="25" t="s">
        <v>91</v>
      </c>
      <c r="G91" s="25" t="s">
        <v>31</v>
      </c>
      <c r="H91" s="25" t="s">
        <v>113</v>
      </c>
      <c r="I91" s="25">
        <v>228</v>
      </c>
      <c r="J91" s="25" t="s">
        <v>135</v>
      </c>
      <c r="K91" s="25">
        <v>81</v>
      </c>
    </row>
    <row r="92" spans="1:11">
      <c r="A92" s="2">
        <v>85</v>
      </c>
      <c r="B92" s="2">
        <v>656</v>
      </c>
      <c r="C92" s="24">
        <v>2.8900462962962961E-2</v>
      </c>
      <c r="D92" s="25" t="s">
        <v>175</v>
      </c>
      <c r="E92" s="19" t="s">
        <v>87</v>
      </c>
      <c r="F92" s="25" t="s">
        <v>88</v>
      </c>
      <c r="G92" s="25" t="s">
        <v>67</v>
      </c>
      <c r="H92" s="25" t="s">
        <v>113</v>
      </c>
      <c r="I92" s="25">
        <v>227</v>
      </c>
      <c r="J92" s="25" t="s">
        <v>97</v>
      </c>
      <c r="K92" s="25">
        <v>82</v>
      </c>
    </row>
    <row r="93" spans="1:11">
      <c r="A93" s="2">
        <v>86</v>
      </c>
      <c r="B93" s="2">
        <v>280</v>
      </c>
      <c r="C93" s="24">
        <v>2.8958333333333336E-2</v>
      </c>
      <c r="D93" s="25" t="s">
        <v>176</v>
      </c>
      <c r="E93" s="19" t="s">
        <v>177</v>
      </c>
      <c r="F93" s="25" t="s">
        <v>178</v>
      </c>
      <c r="G93" s="25" t="s">
        <v>31</v>
      </c>
      <c r="H93" s="25" t="s">
        <v>51</v>
      </c>
      <c r="I93" s="25">
        <v>226</v>
      </c>
      <c r="J93" s="25" t="s">
        <v>149</v>
      </c>
      <c r="K93" s="25">
        <v>83</v>
      </c>
    </row>
    <row r="94" spans="1:11">
      <c r="A94" s="2">
        <v>87</v>
      </c>
      <c r="B94" s="2">
        <v>596</v>
      </c>
      <c r="C94" s="24">
        <v>2.8981481481481483E-2</v>
      </c>
      <c r="D94" s="25" t="s">
        <v>179</v>
      </c>
      <c r="E94" s="19" t="s">
        <v>40</v>
      </c>
      <c r="F94" s="25" t="s">
        <v>41</v>
      </c>
      <c r="G94" s="25" t="s">
        <v>41</v>
      </c>
      <c r="H94" s="25" t="s">
        <v>180</v>
      </c>
      <c r="I94" s="25">
        <v>192</v>
      </c>
      <c r="J94" s="25" t="s">
        <v>172</v>
      </c>
      <c r="K94" s="25">
        <v>84</v>
      </c>
    </row>
    <row r="95" spans="1:11">
      <c r="A95" s="2">
        <v>88</v>
      </c>
      <c r="B95" s="2">
        <v>534</v>
      </c>
      <c r="C95" s="24">
        <v>2.9039351851851854E-2</v>
      </c>
      <c r="D95" s="25" t="s">
        <v>181</v>
      </c>
      <c r="E95" s="19" t="s">
        <v>24</v>
      </c>
      <c r="F95" s="25" t="s">
        <v>25</v>
      </c>
      <c r="G95" s="25" t="s">
        <v>26</v>
      </c>
      <c r="H95" s="25" t="s">
        <v>27</v>
      </c>
      <c r="I95" s="25">
        <v>225</v>
      </c>
      <c r="J95" s="25" t="s">
        <v>182</v>
      </c>
      <c r="K95" s="25">
        <v>85</v>
      </c>
    </row>
    <row r="96" spans="1:11">
      <c r="A96" s="2">
        <v>89</v>
      </c>
      <c r="B96" s="2">
        <v>447</v>
      </c>
      <c r="C96" s="24">
        <v>2.9050925925925928E-2</v>
      </c>
      <c r="D96" s="25" t="s">
        <v>183</v>
      </c>
      <c r="E96" s="19" t="s">
        <v>46</v>
      </c>
      <c r="F96" s="25" t="s">
        <v>47</v>
      </c>
      <c r="G96" s="25" t="s">
        <v>47</v>
      </c>
      <c r="H96" s="25" t="s">
        <v>32</v>
      </c>
      <c r="I96" s="25">
        <v>224</v>
      </c>
      <c r="J96" s="25" t="s">
        <v>145</v>
      </c>
      <c r="K96" s="25">
        <v>86</v>
      </c>
    </row>
    <row r="97" spans="1:11">
      <c r="A97" s="2">
        <v>90</v>
      </c>
      <c r="B97" s="2">
        <v>394</v>
      </c>
      <c r="C97" s="24">
        <v>2.9074074074074075E-2</v>
      </c>
      <c r="D97" s="25" t="s">
        <v>184</v>
      </c>
      <c r="E97" s="19" t="s">
        <v>62</v>
      </c>
      <c r="F97" s="25" t="s">
        <v>63</v>
      </c>
      <c r="G97" s="25" t="s">
        <v>63</v>
      </c>
      <c r="H97" s="25" t="s">
        <v>57</v>
      </c>
      <c r="I97" s="25">
        <v>223</v>
      </c>
      <c r="J97" s="25" t="s">
        <v>33</v>
      </c>
      <c r="K97" s="25">
        <v>87</v>
      </c>
    </row>
    <row r="98" spans="1:11">
      <c r="A98" s="2">
        <v>91</v>
      </c>
      <c r="B98" s="2">
        <v>400</v>
      </c>
      <c r="C98" s="24">
        <v>2.9178240740740741E-2</v>
      </c>
      <c r="D98" s="25" t="s">
        <v>185</v>
      </c>
      <c r="E98" s="19" t="s">
        <v>62</v>
      </c>
      <c r="F98" s="25" t="s">
        <v>63</v>
      </c>
      <c r="G98" s="25" t="s">
        <v>63</v>
      </c>
      <c r="H98" s="25" t="s">
        <v>57</v>
      </c>
      <c r="I98" s="25">
        <v>222</v>
      </c>
      <c r="J98" s="25" t="s">
        <v>73</v>
      </c>
      <c r="K98" s="25">
        <v>88</v>
      </c>
    </row>
    <row r="99" spans="1:11">
      <c r="A99" s="2">
        <v>92</v>
      </c>
      <c r="B99" s="2">
        <v>757</v>
      </c>
      <c r="C99" s="24">
        <v>2.9236111111111112E-2</v>
      </c>
      <c r="D99" s="25" t="s">
        <v>186</v>
      </c>
      <c r="E99" s="19">
        <v>0</v>
      </c>
      <c r="F99" s="25" t="s">
        <v>77</v>
      </c>
      <c r="G99" s="25" t="s">
        <v>77</v>
      </c>
      <c r="H99" s="25" t="s">
        <v>21</v>
      </c>
      <c r="I99" s="25" t="s">
        <v>77</v>
      </c>
      <c r="J99" s="25" t="s">
        <v>77</v>
      </c>
      <c r="K99" s="25" t="s">
        <v>77</v>
      </c>
    </row>
    <row r="100" spans="1:11">
      <c r="A100" s="2">
        <v>93</v>
      </c>
      <c r="B100" s="2">
        <v>555</v>
      </c>
      <c r="C100" s="24">
        <v>2.9259259259259259E-2</v>
      </c>
      <c r="D100" s="25" t="s">
        <v>187</v>
      </c>
      <c r="E100" s="19" t="s">
        <v>40</v>
      </c>
      <c r="F100" s="25" t="s">
        <v>41</v>
      </c>
      <c r="G100" s="25" t="s">
        <v>41</v>
      </c>
      <c r="H100" s="25" t="s">
        <v>57</v>
      </c>
      <c r="I100" s="25">
        <v>221</v>
      </c>
      <c r="J100" s="25" t="s">
        <v>37</v>
      </c>
      <c r="K100" s="25">
        <v>89</v>
      </c>
    </row>
    <row r="101" spans="1:11">
      <c r="A101" s="2">
        <v>94</v>
      </c>
      <c r="B101" s="2">
        <v>639</v>
      </c>
      <c r="C101" s="24">
        <v>2.9305555555555557E-2</v>
      </c>
      <c r="D101" s="25" t="s">
        <v>188</v>
      </c>
      <c r="E101" s="19" t="s">
        <v>35</v>
      </c>
      <c r="F101" s="25" t="s">
        <v>36</v>
      </c>
      <c r="G101" s="25" t="s">
        <v>20</v>
      </c>
      <c r="H101" s="25" t="s">
        <v>32</v>
      </c>
      <c r="I101" s="25">
        <v>220</v>
      </c>
      <c r="J101" s="25" t="s">
        <v>182</v>
      </c>
      <c r="K101" s="25">
        <v>90</v>
      </c>
    </row>
    <row r="102" spans="1:11">
      <c r="A102" s="2">
        <v>95</v>
      </c>
      <c r="B102" s="2">
        <v>388</v>
      </c>
      <c r="C102" s="24">
        <v>2.9340277777777781E-2</v>
      </c>
      <c r="D102" s="25" t="s">
        <v>189</v>
      </c>
      <c r="E102" s="19" t="s">
        <v>62</v>
      </c>
      <c r="F102" s="25" t="s">
        <v>63</v>
      </c>
      <c r="G102" s="25" t="s">
        <v>63</v>
      </c>
      <c r="H102" s="25" t="s">
        <v>171</v>
      </c>
      <c r="I102" s="25">
        <v>191</v>
      </c>
      <c r="J102" s="25" t="s">
        <v>172</v>
      </c>
      <c r="K102" s="25">
        <v>91</v>
      </c>
    </row>
    <row r="103" spans="1:11">
      <c r="A103" s="2">
        <v>96</v>
      </c>
      <c r="B103" s="2">
        <v>227</v>
      </c>
      <c r="C103" s="24">
        <v>2.9363425925925921E-2</v>
      </c>
      <c r="D103" s="25" t="s">
        <v>190</v>
      </c>
      <c r="E103" s="19" t="s">
        <v>90</v>
      </c>
      <c r="F103" s="25" t="s">
        <v>91</v>
      </c>
      <c r="G103" s="25" t="s">
        <v>31</v>
      </c>
      <c r="H103" s="25" t="s">
        <v>180</v>
      </c>
      <c r="I103" s="25">
        <v>190</v>
      </c>
      <c r="J103" s="25" t="s">
        <v>172</v>
      </c>
      <c r="K103" s="25">
        <v>92</v>
      </c>
    </row>
    <row r="104" spans="1:11">
      <c r="A104" s="2">
        <v>97</v>
      </c>
      <c r="B104" s="2">
        <v>30</v>
      </c>
      <c r="C104" s="24">
        <v>2.9444444444444443E-2</v>
      </c>
      <c r="D104" s="25" t="s">
        <v>191</v>
      </c>
      <c r="E104" s="19" t="s">
        <v>59</v>
      </c>
      <c r="F104" s="25" t="s">
        <v>60</v>
      </c>
      <c r="G104" s="25" t="s">
        <v>60</v>
      </c>
      <c r="H104" s="25" t="s">
        <v>108</v>
      </c>
      <c r="I104" s="25">
        <v>189</v>
      </c>
      <c r="J104" s="25" t="s">
        <v>109</v>
      </c>
      <c r="K104" s="25">
        <v>93</v>
      </c>
    </row>
    <row r="105" spans="1:11">
      <c r="A105" s="2">
        <v>98</v>
      </c>
      <c r="B105" s="2">
        <v>193</v>
      </c>
      <c r="C105" s="24">
        <v>2.946759259259259E-2</v>
      </c>
      <c r="D105" s="25" t="s">
        <v>192</v>
      </c>
      <c r="E105" s="19" t="s">
        <v>103</v>
      </c>
      <c r="F105" s="25" t="s">
        <v>104</v>
      </c>
      <c r="G105" s="25" t="s">
        <v>104</v>
      </c>
      <c r="H105" s="25" t="s">
        <v>27</v>
      </c>
      <c r="I105" s="25">
        <v>219</v>
      </c>
      <c r="J105" s="25" t="s">
        <v>37</v>
      </c>
      <c r="K105" s="25">
        <v>94</v>
      </c>
    </row>
    <row r="106" spans="1:11">
      <c r="A106" s="2">
        <v>99</v>
      </c>
      <c r="B106" s="2">
        <v>637</v>
      </c>
      <c r="C106" s="24">
        <v>2.9560185185185189E-2</v>
      </c>
      <c r="D106" s="25" t="s">
        <v>193</v>
      </c>
      <c r="E106" s="19" t="s">
        <v>35</v>
      </c>
      <c r="F106" s="25" t="s">
        <v>36</v>
      </c>
      <c r="G106" s="25" t="s">
        <v>20</v>
      </c>
      <c r="H106" s="25" t="s">
        <v>83</v>
      </c>
      <c r="I106" s="25">
        <v>218</v>
      </c>
      <c r="J106" s="25" t="s">
        <v>194</v>
      </c>
      <c r="K106" s="25">
        <v>95</v>
      </c>
    </row>
    <row r="107" spans="1:11">
      <c r="A107" s="2">
        <v>100</v>
      </c>
      <c r="B107" s="2">
        <v>680</v>
      </c>
      <c r="C107" s="24">
        <v>2.9594907407407407E-2</v>
      </c>
      <c r="D107" s="25" t="s">
        <v>195</v>
      </c>
      <c r="E107" s="19" t="s">
        <v>87</v>
      </c>
      <c r="F107" s="25" t="s">
        <v>88</v>
      </c>
      <c r="G107" s="25" t="s">
        <v>67</v>
      </c>
      <c r="H107" s="25" t="s">
        <v>113</v>
      </c>
      <c r="I107" s="25">
        <v>217</v>
      </c>
      <c r="J107" s="25" t="s">
        <v>37</v>
      </c>
      <c r="K107" s="25">
        <v>96</v>
      </c>
    </row>
    <row r="108" spans="1:11">
      <c r="A108" s="2">
        <v>101</v>
      </c>
      <c r="B108" s="2">
        <v>377</v>
      </c>
      <c r="C108" s="24">
        <v>2.9664351851851855E-2</v>
      </c>
      <c r="D108" s="25" t="s">
        <v>196</v>
      </c>
      <c r="E108" s="19" t="s">
        <v>121</v>
      </c>
      <c r="F108" s="25" t="s">
        <v>122</v>
      </c>
      <c r="G108" s="25" t="s">
        <v>122</v>
      </c>
      <c r="H108" s="25" t="s">
        <v>152</v>
      </c>
      <c r="I108" s="25">
        <v>188</v>
      </c>
      <c r="J108" s="25" t="s">
        <v>153</v>
      </c>
      <c r="K108" s="25">
        <v>97</v>
      </c>
    </row>
    <row r="109" spans="1:11">
      <c r="A109" s="2">
        <v>102</v>
      </c>
      <c r="B109" s="2">
        <v>487</v>
      </c>
      <c r="C109" s="24">
        <v>2.9675925925925925E-2</v>
      </c>
      <c r="D109" s="25" t="s">
        <v>197</v>
      </c>
      <c r="E109" s="19" t="s">
        <v>46</v>
      </c>
      <c r="F109" s="25" t="s">
        <v>47</v>
      </c>
      <c r="G109" s="25" t="s">
        <v>47</v>
      </c>
      <c r="H109" s="25" t="s">
        <v>198</v>
      </c>
      <c r="I109" s="25">
        <v>216</v>
      </c>
      <c r="J109" s="25" t="s">
        <v>84</v>
      </c>
      <c r="K109" s="25">
        <v>98</v>
      </c>
    </row>
    <row r="110" spans="1:11">
      <c r="A110" s="2">
        <v>103</v>
      </c>
      <c r="B110" s="2">
        <v>518</v>
      </c>
      <c r="C110" s="24">
        <v>2.988425925925926E-2</v>
      </c>
      <c r="D110" s="25" t="s">
        <v>199</v>
      </c>
      <c r="E110" s="19" t="s">
        <v>24</v>
      </c>
      <c r="F110" s="25" t="s">
        <v>25</v>
      </c>
      <c r="G110" s="25" t="s">
        <v>26</v>
      </c>
      <c r="H110" s="25" t="s">
        <v>108</v>
      </c>
      <c r="I110" s="25">
        <v>187</v>
      </c>
      <c r="J110" s="25" t="s">
        <v>200</v>
      </c>
      <c r="K110" s="25">
        <v>99</v>
      </c>
    </row>
    <row r="111" spans="1:11">
      <c r="A111" s="2">
        <v>104</v>
      </c>
      <c r="B111" s="2">
        <v>606</v>
      </c>
      <c r="C111" s="24">
        <v>3.006944444444444E-2</v>
      </c>
      <c r="D111" s="25" t="s">
        <v>201</v>
      </c>
      <c r="E111" s="19" t="s">
        <v>40</v>
      </c>
      <c r="F111" s="25" t="s">
        <v>41</v>
      </c>
      <c r="G111" s="25" t="s">
        <v>41</v>
      </c>
      <c r="H111" s="25" t="s">
        <v>32</v>
      </c>
      <c r="I111" s="25">
        <v>215</v>
      </c>
      <c r="J111" s="25" t="s">
        <v>70</v>
      </c>
      <c r="K111" s="25">
        <v>100</v>
      </c>
    </row>
    <row r="112" spans="1:11">
      <c r="A112" s="2">
        <v>105</v>
      </c>
      <c r="B112" s="2">
        <v>617</v>
      </c>
      <c r="C112" s="24">
        <v>3.0115740740740738E-2</v>
      </c>
      <c r="D112" s="25" t="s">
        <v>202</v>
      </c>
      <c r="E112" s="19" t="s">
        <v>35</v>
      </c>
      <c r="F112" s="25" t="s">
        <v>36</v>
      </c>
      <c r="G112" s="25" t="s">
        <v>20</v>
      </c>
      <c r="H112" s="25" t="s">
        <v>83</v>
      </c>
      <c r="I112" s="25">
        <v>214</v>
      </c>
      <c r="J112" s="25" t="s">
        <v>52</v>
      </c>
      <c r="K112" s="25">
        <v>101</v>
      </c>
    </row>
    <row r="113" spans="1:11">
      <c r="A113" s="2">
        <v>106</v>
      </c>
      <c r="B113" s="2">
        <v>738</v>
      </c>
      <c r="C113" s="24">
        <v>3.0162037037037032E-2</v>
      </c>
      <c r="D113" s="25" t="s">
        <v>203</v>
      </c>
      <c r="E113" s="19" t="s">
        <v>35</v>
      </c>
      <c r="F113" s="25" t="s">
        <v>36</v>
      </c>
      <c r="G113" s="25" t="s">
        <v>20</v>
      </c>
      <c r="H113" s="25" t="s">
        <v>21</v>
      </c>
      <c r="I113" s="25">
        <v>213</v>
      </c>
      <c r="J113" s="25" t="s">
        <v>204</v>
      </c>
      <c r="K113" s="25">
        <v>102</v>
      </c>
    </row>
    <row r="114" spans="1:11">
      <c r="A114" s="2">
        <v>107</v>
      </c>
      <c r="B114" s="2">
        <v>120</v>
      </c>
      <c r="C114" s="24">
        <v>3.0173611111111113E-2</v>
      </c>
      <c r="D114" s="25" t="s">
        <v>205</v>
      </c>
      <c r="E114" s="19" t="s">
        <v>124</v>
      </c>
      <c r="F114" s="25" t="s">
        <v>125</v>
      </c>
      <c r="G114" s="25" t="s">
        <v>31</v>
      </c>
      <c r="H114" s="25" t="s">
        <v>83</v>
      </c>
      <c r="I114" s="25">
        <v>212</v>
      </c>
      <c r="J114" s="25" t="s">
        <v>84</v>
      </c>
      <c r="K114" s="25">
        <v>103</v>
      </c>
    </row>
    <row r="115" spans="1:11">
      <c r="A115" s="2">
        <v>108</v>
      </c>
      <c r="B115" s="2">
        <v>652</v>
      </c>
      <c r="C115" s="24">
        <v>3.019675925925926E-2</v>
      </c>
      <c r="D115" s="25" t="s">
        <v>206</v>
      </c>
      <c r="E115" s="19" t="s">
        <v>35</v>
      </c>
      <c r="F115" s="25" t="s">
        <v>36</v>
      </c>
      <c r="G115" s="25" t="s">
        <v>20</v>
      </c>
      <c r="H115" s="25" t="s">
        <v>113</v>
      </c>
      <c r="I115" s="25">
        <v>211</v>
      </c>
      <c r="J115" s="25" t="s">
        <v>135</v>
      </c>
      <c r="K115" s="25">
        <v>104</v>
      </c>
    </row>
    <row r="116" spans="1:11">
      <c r="A116" s="2">
        <v>109</v>
      </c>
      <c r="B116" s="2">
        <v>515</v>
      </c>
      <c r="C116" s="24">
        <v>3.0231481481481481E-2</v>
      </c>
      <c r="D116" s="25" t="s">
        <v>207</v>
      </c>
      <c r="E116" s="19" t="s">
        <v>24</v>
      </c>
      <c r="F116" s="25" t="s">
        <v>25</v>
      </c>
      <c r="G116" s="25" t="s">
        <v>26</v>
      </c>
      <c r="H116" s="25" t="s">
        <v>208</v>
      </c>
      <c r="I116" s="25">
        <v>186</v>
      </c>
      <c r="J116" s="25" t="s">
        <v>209</v>
      </c>
      <c r="K116" s="25">
        <v>105</v>
      </c>
    </row>
    <row r="117" spans="1:11">
      <c r="A117" s="2">
        <v>110</v>
      </c>
      <c r="B117" s="2">
        <v>483</v>
      </c>
      <c r="C117" s="24">
        <v>3.0300925925925926E-2</v>
      </c>
      <c r="D117" s="25" t="s">
        <v>210</v>
      </c>
      <c r="E117" s="19" t="s">
        <v>46</v>
      </c>
      <c r="F117" s="25" t="s">
        <v>47</v>
      </c>
      <c r="G117" s="25" t="s">
        <v>47</v>
      </c>
      <c r="H117" s="25" t="s">
        <v>32</v>
      </c>
      <c r="I117" s="25">
        <v>210</v>
      </c>
      <c r="J117" s="25" t="s">
        <v>182</v>
      </c>
      <c r="K117" s="25">
        <v>106</v>
      </c>
    </row>
    <row r="118" spans="1:11">
      <c r="A118" s="2">
        <v>111</v>
      </c>
      <c r="B118" s="2">
        <v>173</v>
      </c>
      <c r="C118" s="24">
        <v>3.0324074074074073E-2</v>
      </c>
      <c r="D118" s="25" t="s">
        <v>211</v>
      </c>
      <c r="E118" s="19" t="s">
        <v>103</v>
      </c>
      <c r="F118" s="25" t="s">
        <v>104</v>
      </c>
      <c r="G118" s="25" t="s">
        <v>104</v>
      </c>
      <c r="H118" s="25" t="s">
        <v>51</v>
      </c>
      <c r="I118" s="25">
        <v>209</v>
      </c>
      <c r="J118" s="25" t="s">
        <v>52</v>
      </c>
      <c r="K118" s="25">
        <v>107</v>
      </c>
    </row>
    <row r="119" spans="1:11">
      <c r="A119" s="2">
        <v>112</v>
      </c>
      <c r="B119" s="2">
        <v>425</v>
      </c>
      <c r="C119" s="24">
        <v>3.0393518518518518E-2</v>
      </c>
      <c r="D119" s="25" t="s">
        <v>212</v>
      </c>
      <c r="E119" s="19" t="s">
        <v>43</v>
      </c>
      <c r="F119" s="25" t="s">
        <v>44</v>
      </c>
      <c r="G119" s="25" t="s">
        <v>44</v>
      </c>
      <c r="H119" s="25" t="s">
        <v>108</v>
      </c>
      <c r="I119" s="25">
        <v>185</v>
      </c>
      <c r="J119" s="25" t="s">
        <v>109</v>
      </c>
      <c r="K119" s="25">
        <v>108</v>
      </c>
    </row>
    <row r="120" spans="1:11">
      <c r="A120" s="2">
        <v>113</v>
      </c>
      <c r="B120" s="2">
        <v>459</v>
      </c>
      <c r="C120" s="24">
        <v>3.0497685185185183E-2</v>
      </c>
      <c r="D120" s="25" t="s">
        <v>213</v>
      </c>
      <c r="E120" s="19" t="s">
        <v>46</v>
      </c>
      <c r="F120" s="25" t="s">
        <v>47</v>
      </c>
      <c r="G120" s="25" t="s">
        <v>47</v>
      </c>
      <c r="H120" s="25" t="s">
        <v>32</v>
      </c>
      <c r="I120" s="25">
        <v>208</v>
      </c>
      <c r="J120" s="25" t="s">
        <v>204</v>
      </c>
      <c r="K120" s="25">
        <v>109</v>
      </c>
    </row>
    <row r="121" spans="1:11">
      <c r="A121" s="2">
        <v>114</v>
      </c>
      <c r="B121" s="2">
        <v>733</v>
      </c>
      <c r="C121" s="24">
        <v>3.050925925925926E-2</v>
      </c>
      <c r="D121" s="25" t="s">
        <v>214</v>
      </c>
      <c r="E121" s="19" t="s">
        <v>62</v>
      </c>
      <c r="F121" s="25" t="s">
        <v>63</v>
      </c>
      <c r="G121" s="25" t="s">
        <v>63</v>
      </c>
      <c r="H121" s="25" t="s">
        <v>83</v>
      </c>
      <c r="I121" s="25">
        <v>207</v>
      </c>
      <c r="J121" s="25" t="s">
        <v>84</v>
      </c>
      <c r="K121" s="25">
        <v>110</v>
      </c>
    </row>
    <row r="122" spans="1:11">
      <c r="A122" s="2">
        <v>115</v>
      </c>
      <c r="B122" s="2">
        <v>51</v>
      </c>
      <c r="C122" s="24">
        <v>3.0520833333333334E-2</v>
      </c>
      <c r="D122" s="25" t="s">
        <v>215</v>
      </c>
      <c r="E122" s="19" t="s">
        <v>59</v>
      </c>
      <c r="F122" s="25" t="s">
        <v>60</v>
      </c>
      <c r="G122" s="25" t="s">
        <v>60</v>
      </c>
      <c r="H122" s="25" t="s">
        <v>83</v>
      </c>
      <c r="I122" s="25">
        <v>206</v>
      </c>
      <c r="J122" s="25" t="s">
        <v>194</v>
      </c>
      <c r="K122" s="25">
        <v>111</v>
      </c>
    </row>
    <row r="123" spans="1:11">
      <c r="A123" s="2">
        <v>116</v>
      </c>
      <c r="B123" s="2">
        <v>385</v>
      </c>
      <c r="C123" s="24">
        <v>3.0532407407407411E-2</v>
      </c>
      <c r="D123" s="25" t="s">
        <v>216</v>
      </c>
      <c r="E123" s="19" t="s">
        <v>62</v>
      </c>
      <c r="F123" s="25" t="s">
        <v>63</v>
      </c>
      <c r="G123" s="25" t="s">
        <v>63</v>
      </c>
      <c r="H123" s="25" t="s">
        <v>113</v>
      </c>
      <c r="I123" s="25">
        <v>205</v>
      </c>
      <c r="J123" s="25" t="s">
        <v>135</v>
      </c>
      <c r="K123" s="25">
        <v>112</v>
      </c>
    </row>
    <row r="124" spans="1:11">
      <c r="A124" s="2">
        <v>117</v>
      </c>
      <c r="B124" s="2">
        <v>244</v>
      </c>
      <c r="C124" s="24">
        <v>3.0567129629629628E-2</v>
      </c>
      <c r="D124" s="25" t="s">
        <v>217</v>
      </c>
      <c r="E124" s="19" t="s">
        <v>90</v>
      </c>
      <c r="F124" s="25" t="s">
        <v>91</v>
      </c>
      <c r="G124" s="25" t="s">
        <v>31</v>
      </c>
      <c r="H124" s="25" t="s">
        <v>32</v>
      </c>
      <c r="I124" s="25">
        <v>204</v>
      </c>
      <c r="J124" s="25" t="s">
        <v>81</v>
      </c>
      <c r="K124" s="25">
        <v>113</v>
      </c>
    </row>
    <row r="125" spans="1:11">
      <c r="A125" s="2">
        <v>118</v>
      </c>
      <c r="B125" s="2">
        <v>145</v>
      </c>
      <c r="C125" s="24">
        <v>3.0590277777777775E-2</v>
      </c>
      <c r="D125" s="25" t="s">
        <v>218</v>
      </c>
      <c r="E125" s="19" t="s">
        <v>49</v>
      </c>
      <c r="F125" s="25" t="s">
        <v>50</v>
      </c>
      <c r="G125" s="25" t="s">
        <v>50</v>
      </c>
      <c r="H125" s="25" t="s">
        <v>51</v>
      </c>
      <c r="I125" s="25">
        <v>203</v>
      </c>
      <c r="J125" s="25" t="s">
        <v>149</v>
      </c>
      <c r="K125" s="25">
        <v>114</v>
      </c>
    </row>
    <row r="126" spans="1:11">
      <c r="A126" s="2">
        <v>119</v>
      </c>
      <c r="B126" s="2">
        <v>568</v>
      </c>
      <c r="C126" s="24">
        <v>3.0671296296296294E-2</v>
      </c>
      <c r="D126" s="25" t="s">
        <v>219</v>
      </c>
      <c r="E126" s="19" t="s">
        <v>40</v>
      </c>
      <c r="F126" s="25" t="s">
        <v>41</v>
      </c>
      <c r="G126" s="25" t="s">
        <v>41</v>
      </c>
      <c r="H126" s="25" t="s">
        <v>180</v>
      </c>
      <c r="I126" s="25">
        <v>184</v>
      </c>
      <c r="J126" s="25" t="s">
        <v>220</v>
      </c>
      <c r="K126" s="25">
        <v>115</v>
      </c>
    </row>
    <row r="127" spans="1:11">
      <c r="A127" s="2">
        <v>120</v>
      </c>
      <c r="B127" s="2">
        <v>267</v>
      </c>
      <c r="C127" s="24">
        <v>3.0717592592592591E-2</v>
      </c>
      <c r="D127" s="25" t="s">
        <v>221</v>
      </c>
      <c r="E127" s="19" t="s">
        <v>54</v>
      </c>
      <c r="F127" s="25" t="s">
        <v>55</v>
      </c>
      <c r="G127" s="25" t="s">
        <v>26</v>
      </c>
      <c r="H127" s="25" t="s">
        <v>57</v>
      </c>
      <c r="I127" s="25">
        <v>202</v>
      </c>
      <c r="J127" s="25" t="s">
        <v>204</v>
      </c>
      <c r="K127" s="25">
        <v>116</v>
      </c>
    </row>
    <row r="128" spans="1:11">
      <c r="A128" s="2">
        <v>121</v>
      </c>
      <c r="B128" s="2">
        <v>196</v>
      </c>
      <c r="C128" s="24">
        <v>3.107638888888889E-2</v>
      </c>
      <c r="D128" s="25" t="s">
        <v>222</v>
      </c>
      <c r="E128" s="19" t="s">
        <v>103</v>
      </c>
      <c r="F128" s="25" t="s">
        <v>104</v>
      </c>
      <c r="G128" s="25" t="s">
        <v>104</v>
      </c>
      <c r="H128" s="25" t="s">
        <v>223</v>
      </c>
      <c r="I128" s="25">
        <v>183</v>
      </c>
      <c r="J128" s="25" t="s">
        <v>209</v>
      </c>
      <c r="K128" s="25">
        <v>117</v>
      </c>
    </row>
    <row r="129" spans="1:11">
      <c r="A129" s="2">
        <v>122</v>
      </c>
      <c r="B129" s="2">
        <v>231</v>
      </c>
      <c r="C129" s="24">
        <v>3.1134259259259261E-2</v>
      </c>
      <c r="D129" s="25" t="s">
        <v>224</v>
      </c>
      <c r="E129" s="19" t="s">
        <v>90</v>
      </c>
      <c r="F129" s="25" t="s">
        <v>91</v>
      </c>
      <c r="G129" s="25" t="s">
        <v>31</v>
      </c>
      <c r="H129" s="25" t="s">
        <v>83</v>
      </c>
      <c r="I129" s="25">
        <v>201</v>
      </c>
      <c r="J129" s="25" t="s">
        <v>194</v>
      </c>
      <c r="K129" s="25">
        <v>118</v>
      </c>
    </row>
    <row r="130" spans="1:11">
      <c r="A130" s="2">
        <v>123</v>
      </c>
      <c r="B130" s="2">
        <v>422</v>
      </c>
      <c r="C130" s="24">
        <v>3.1157407407407408E-2</v>
      </c>
      <c r="D130" s="25" t="s">
        <v>225</v>
      </c>
      <c r="E130" s="19" t="s">
        <v>43</v>
      </c>
      <c r="F130" s="25" t="s">
        <v>44</v>
      </c>
      <c r="G130" s="25" t="s">
        <v>44</v>
      </c>
      <c r="H130" s="25" t="s">
        <v>27</v>
      </c>
      <c r="I130" s="25">
        <v>200</v>
      </c>
      <c r="J130" s="25" t="s">
        <v>70</v>
      </c>
      <c r="K130" s="25">
        <v>119</v>
      </c>
    </row>
    <row r="131" spans="1:11">
      <c r="A131" s="2">
        <v>124</v>
      </c>
      <c r="B131" s="2">
        <v>64</v>
      </c>
      <c r="C131" s="24">
        <v>3.1192129629629629E-2</v>
      </c>
      <c r="D131" s="25" t="s">
        <v>226</v>
      </c>
      <c r="E131" s="19" t="s">
        <v>59</v>
      </c>
      <c r="F131" s="25" t="s">
        <v>60</v>
      </c>
      <c r="G131" s="25" t="s">
        <v>60</v>
      </c>
      <c r="H131" s="25" t="s">
        <v>51</v>
      </c>
      <c r="I131" s="25">
        <v>199</v>
      </c>
      <c r="J131" s="25" t="s">
        <v>135</v>
      </c>
      <c r="K131" s="25">
        <v>120</v>
      </c>
    </row>
    <row r="132" spans="1:11">
      <c r="A132" s="2">
        <v>125</v>
      </c>
      <c r="B132" s="2">
        <v>633</v>
      </c>
      <c r="C132" s="24">
        <v>3.125E-2</v>
      </c>
      <c r="D132" s="25" t="s">
        <v>227</v>
      </c>
      <c r="E132" s="19" t="s">
        <v>35</v>
      </c>
      <c r="F132" s="25" t="s">
        <v>36</v>
      </c>
      <c r="G132" s="25" t="s">
        <v>20</v>
      </c>
      <c r="H132" s="25" t="s">
        <v>198</v>
      </c>
      <c r="I132" s="25">
        <v>198</v>
      </c>
      <c r="J132" s="25" t="s">
        <v>149</v>
      </c>
      <c r="K132" s="25">
        <v>121</v>
      </c>
    </row>
    <row r="133" spans="1:11">
      <c r="A133" s="2">
        <v>126</v>
      </c>
      <c r="B133" s="2">
        <v>417</v>
      </c>
      <c r="C133" s="24">
        <v>3.1331018518518515E-2</v>
      </c>
      <c r="D133" s="25" t="s">
        <v>228</v>
      </c>
      <c r="E133" s="19" t="s">
        <v>43</v>
      </c>
      <c r="F133" s="25" t="s">
        <v>44</v>
      </c>
      <c r="G133" s="25" t="s">
        <v>44</v>
      </c>
      <c r="H133" s="25" t="s">
        <v>108</v>
      </c>
      <c r="I133" s="25">
        <v>182</v>
      </c>
      <c r="J133" s="25" t="s">
        <v>139</v>
      </c>
      <c r="K133" s="25">
        <v>122</v>
      </c>
    </row>
    <row r="134" spans="1:11">
      <c r="A134" s="2">
        <v>127</v>
      </c>
      <c r="B134" s="2">
        <v>367</v>
      </c>
      <c r="C134" s="24">
        <v>3.1354166666666662E-2</v>
      </c>
      <c r="D134" s="25" t="s">
        <v>229</v>
      </c>
      <c r="E134" s="19" t="s">
        <v>121</v>
      </c>
      <c r="F134" s="25" t="s">
        <v>122</v>
      </c>
      <c r="G134" s="25" t="s">
        <v>122</v>
      </c>
      <c r="H134" s="25" t="s">
        <v>83</v>
      </c>
      <c r="I134" s="25">
        <v>197</v>
      </c>
      <c r="J134" s="25" t="s">
        <v>84</v>
      </c>
      <c r="K134" s="25">
        <v>123</v>
      </c>
    </row>
    <row r="135" spans="1:11">
      <c r="A135" s="2">
        <v>128</v>
      </c>
      <c r="B135" s="2">
        <v>345</v>
      </c>
      <c r="C135" s="24">
        <v>3.1400462962962963E-2</v>
      </c>
      <c r="D135" s="25" t="s">
        <v>230</v>
      </c>
      <c r="E135" s="19" t="s">
        <v>118</v>
      </c>
      <c r="F135" s="25" t="s">
        <v>119</v>
      </c>
      <c r="G135" s="25" t="s">
        <v>119</v>
      </c>
      <c r="H135" s="25" t="s">
        <v>223</v>
      </c>
      <c r="I135" s="25">
        <v>181</v>
      </c>
      <c r="J135" s="25" t="s">
        <v>209</v>
      </c>
      <c r="K135" s="25">
        <v>124</v>
      </c>
    </row>
    <row r="136" spans="1:11">
      <c r="A136" s="2">
        <v>129</v>
      </c>
      <c r="B136" s="2">
        <v>493</v>
      </c>
      <c r="C136" s="24">
        <v>3.1400462962962963E-2</v>
      </c>
      <c r="D136" s="25" t="s">
        <v>231</v>
      </c>
      <c r="E136" s="19" t="s">
        <v>46</v>
      </c>
      <c r="F136" s="25" t="s">
        <v>47</v>
      </c>
      <c r="G136" s="25" t="s">
        <v>47</v>
      </c>
      <c r="H136" s="25" t="s">
        <v>108</v>
      </c>
      <c r="I136" s="25">
        <v>180</v>
      </c>
      <c r="J136" s="25" t="s">
        <v>139</v>
      </c>
      <c r="K136" s="25">
        <v>125</v>
      </c>
    </row>
    <row r="137" spans="1:11">
      <c r="A137" s="2">
        <v>130</v>
      </c>
      <c r="B137" s="2">
        <v>56</v>
      </c>
      <c r="C137" s="24">
        <v>3.1412037037037037E-2</v>
      </c>
      <c r="D137" s="25" t="s">
        <v>232</v>
      </c>
      <c r="E137" s="19" t="s">
        <v>59</v>
      </c>
      <c r="F137" s="25" t="s">
        <v>60</v>
      </c>
      <c r="G137" s="25" t="s">
        <v>60</v>
      </c>
      <c r="H137" s="25" t="s">
        <v>233</v>
      </c>
      <c r="I137" s="25">
        <v>196</v>
      </c>
      <c r="J137" s="25" t="s">
        <v>149</v>
      </c>
      <c r="K137" s="25">
        <v>126</v>
      </c>
    </row>
    <row r="138" spans="1:11">
      <c r="A138" s="2">
        <v>131</v>
      </c>
      <c r="B138" s="2">
        <v>80</v>
      </c>
      <c r="C138" s="24">
        <v>3.1446759259259258E-2</v>
      </c>
      <c r="D138" s="25" t="s">
        <v>234</v>
      </c>
      <c r="E138" s="19" t="s">
        <v>111</v>
      </c>
      <c r="F138" s="25" t="s">
        <v>112</v>
      </c>
      <c r="G138" s="25" t="s">
        <v>112</v>
      </c>
      <c r="H138" s="25" t="s">
        <v>180</v>
      </c>
      <c r="I138" s="25">
        <v>179</v>
      </c>
      <c r="J138" s="25" t="s">
        <v>172</v>
      </c>
      <c r="K138" s="25">
        <v>127</v>
      </c>
    </row>
    <row r="139" spans="1:11">
      <c r="A139" s="2">
        <v>132</v>
      </c>
      <c r="B139" s="2">
        <v>467</v>
      </c>
      <c r="C139" s="24">
        <v>3.1469907407407412E-2</v>
      </c>
      <c r="D139" s="25" t="s">
        <v>235</v>
      </c>
      <c r="E139" s="19" t="s">
        <v>46</v>
      </c>
      <c r="F139" s="25" t="s">
        <v>47</v>
      </c>
      <c r="G139" s="25" t="s">
        <v>47</v>
      </c>
      <c r="H139" s="25" t="s">
        <v>108</v>
      </c>
      <c r="I139" s="25">
        <v>178</v>
      </c>
      <c r="J139" s="25" t="s">
        <v>200</v>
      </c>
      <c r="K139" s="25">
        <v>128</v>
      </c>
    </row>
    <row r="140" spans="1:11">
      <c r="A140" s="2">
        <v>133</v>
      </c>
      <c r="B140" s="2">
        <v>293</v>
      </c>
      <c r="C140" s="24">
        <v>3.1504629629629625E-2</v>
      </c>
      <c r="D140" s="25" t="s">
        <v>236</v>
      </c>
      <c r="E140" s="19" t="s">
        <v>177</v>
      </c>
      <c r="F140" s="25" t="s">
        <v>178</v>
      </c>
      <c r="G140" s="25" t="s">
        <v>31</v>
      </c>
      <c r="H140" s="25" t="s">
        <v>113</v>
      </c>
      <c r="I140" s="25">
        <v>195</v>
      </c>
      <c r="J140" s="25" t="s">
        <v>145</v>
      </c>
      <c r="K140" s="25">
        <v>129</v>
      </c>
    </row>
    <row r="141" spans="1:11">
      <c r="A141" s="2">
        <v>134</v>
      </c>
      <c r="B141" s="2">
        <v>398</v>
      </c>
      <c r="C141" s="24">
        <v>3.1655092592592596E-2</v>
      </c>
      <c r="D141" s="25" t="s">
        <v>237</v>
      </c>
      <c r="E141" s="19" t="s">
        <v>62</v>
      </c>
      <c r="F141" s="25" t="s">
        <v>63</v>
      </c>
      <c r="G141" s="25" t="s">
        <v>63</v>
      </c>
      <c r="H141" s="25" t="s">
        <v>32</v>
      </c>
      <c r="I141" s="25">
        <v>194</v>
      </c>
      <c r="J141" s="25" t="s">
        <v>97</v>
      </c>
      <c r="K141" s="25">
        <v>130</v>
      </c>
    </row>
    <row r="142" spans="1:11">
      <c r="A142" s="2">
        <v>135</v>
      </c>
      <c r="B142" s="2">
        <v>573</v>
      </c>
      <c r="C142" s="24">
        <v>3.1689814814814816E-2</v>
      </c>
      <c r="D142" s="25" t="s">
        <v>238</v>
      </c>
      <c r="E142" s="19" t="s">
        <v>40</v>
      </c>
      <c r="F142" s="25" t="s">
        <v>41</v>
      </c>
      <c r="G142" s="25" t="s">
        <v>41</v>
      </c>
      <c r="H142" s="25" t="s">
        <v>180</v>
      </c>
      <c r="I142" s="25">
        <v>177</v>
      </c>
      <c r="J142" s="25" t="s">
        <v>200</v>
      </c>
      <c r="K142" s="25">
        <v>131</v>
      </c>
    </row>
    <row r="143" spans="1:11">
      <c r="A143" s="2">
        <v>136</v>
      </c>
      <c r="B143" s="2">
        <v>666</v>
      </c>
      <c r="C143" s="24">
        <v>3.1712962962962964E-2</v>
      </c>
      <c r="D143" s="25" t="s">
        <v>239</v>
      </c>
      <c r="E143" s="19" t="s">
        <v>87</v>
      </c>
      <c r="F143" s="25" t="s">
        <v>88</v>
      </c>
      <c r="G143" s="25" t="s">
        <v>67</v>
      </c>
      <c r="H143" s="25" t="s">
        <v>51</v>
      </c>
      <c r="I143" s="25">
        <v>193</v>
      </c>
      <c r="J143" s="25" t="s">
        <v>70</v>
      </c>
      <c r="K143" s="25">
        <v>132</v>
      </c>
    </row>
    <row r="144" spans="1:11">
      <c r="A144" s="2">
        <v>137</v>
      </c>
      <c r="B144" s="2">
        <v>747</v>
      </c>
      <c r="C144" s="24">
        <v>3.1770833333333331E-2</v>
      </c>
      <c r="D144" s="25" t="s">
        <v>240</v>
      </c>
      <c r="E144" s="19">
        <v>0</v>
      </c>
      <c r="F144" s="25" t="s">
        <v>77</v>
      </c>
      <c r="G144" s="25" t="s">
        <v>77</v>
      </c>
      <c r="H144" s="25" t="s">
        <v>21</v>
      </c>
      <c r="I144" s="25" t="s">
        <v>77</v>
      </c>
      <c r="J144" s="25" t="s">
        <v>77</v>
      </c>
      <c r="K144" s="25" t="s">
        <v>77</v>
      </c>
    </row>
    <row r="145" spans="1:11">
      <c r="A145" s="2">
        <v>138</v>
      </c>
      <c r="B145" s="2">
        <v>109</v>
      </c>
      <c r="C145" s="24">
        <v>3.1782407407407405E-2</v>
      </c>
      <c r="D145" s="25" t="s">
        <v>241</v>
      </c>
      <c r="E145" s="19" t="s">
        <v>29</v>
      </c>
      <c r="F145" s="25" t="s">
        <v>30</v>
      </c>
      <c r="G145" s="25" t="s">
        <v>31</v>
      </c>
      <c r="H145" s="25" t="s">
        <v>21</v>
      </c>
      <c r="I145" s="25">
        <v>192</v>
      </c>
      <c r="J145" s="25" t="s">
        <v>182</v>
      </c>
      <c r="K145" s="25">
        <v>133</v>
      </c>
    </row>
    <row r="146" spans="1:11">
      <c r="A146" s="2">
        <v>139</v>
      </c>
      <c r="B146" s="2">
        <v>189</v>
      </c>
      <c r="C146" s="24">
        <v>3.1817129629629633E-2</v>
      </c>
      <c r="D146" s="25" t="s">
        <v>242</v>
      </c>
      <c r="E146" s="19" t="s">
        <v>103</v>
      </c>
      <c r="F146" s="25" t="s">
        <v>104</v>
      </c>
      <c r="G146" s="25" t="s">
        <v>104</v>
      </c>
      <c r="H146" s="25" t="s">
        <v>83</v>
      </c>
      <c r="I146" s="25">
        <v>191</v>
      </c>
      <c r="J146" s="25" t="s">
        <v>84</v>
      </c>
      <c r="K146" s="25">
        <v>134</v>
      </c>
    </row>
    <row r="147" spans="1:11">
      <c r="A147" s="2">
        <v>140</v>
      </c>
      <c r="B147" s="2">
        <v>111</v>
      </c>
      <c r="C147" s="24">
        <v>3.1851851851851853E-2</v>
      </c>
      <c r="D147" s="25" t="s">
        <v>243</v>
      </c>
      <c r="E147" s="19" t="s">
        <v>29</v>
      </c>
      <c r="F147" s="25" t="s">
        <v>30</v>
      </c>
      <c r="G147" s="25" t="s">
        <v>31</v>
      </c>
      <c r="H147" s="25" t="s">
        <v>180</v>
      </c>
      <c r="I147" s="25">
        <v>176</v>
      </c>
      <c r="J147" s="25" t="s">
        <v>220</v>
      </c>
      <c r="K147" s="25">
        <v>135</v>
      </c>
    </row>
    <row r="148" spans="1:11">
      <c r="A148" s="2">
        <v>141</v>
      </c>
      <c r="B148" s="2">
        <v>603</v>
      </c>
      <c r="C148" s="24">
        <v>3.1863425925925927E-2</v>
      </c>
      <c r="D148" s="25" t="s">
        <v>244</v>
      </c>
      <c r="E148" s="19" t="s">
        <v>40</v>
      </c>
      <c r="F148" s="25" t="s">
        <v>41</v>
      </c>
      <c r="G148" s="25" t="s">
        <v>41</v>
      </c>
      <c r="H148" s="25" t="s">
        <v>32</v>
      </c>
      <c r="I148" s="25">
        <v>190</v>
      </c>
      <c r="J148" s="25" t="s">
        <v>79</v>
      </c>
      <c r="K148" s="25">
        <v>136</v>
      </c>
    </row>
    <row r="149" spans="1:11">
      <c r="A149" s="2">
        <v>142</v>
      </c>
      <c r="B149" s="2">
        <v>736</v>
      </c>
      <c r="C149" s="24">
        <v>3.1875000000000001E-2</v>
      </c>
      <c r="D149" s="25" t="s">
        <v>245</v>
      </c>
      <c r="E149" s="19" t="s">
        <v>246</v>
      </c>
      <c r="F149" s="25" t="s">
        <v>77</v>
      </c>
      <c r="G149" s="25" t="s">
        <v>77</v>
      </c>
      <c r="H149" s="25" t="s">
        <v>171</v>
      </c>
      <c r="I149" s="25" t="s">
        <v>77</v>
      </c>
      <c r="J149" s="25" t="s">
        <v>77</v>
      </c>
      <c r="K149" s="25" t="s">
        <v>77</v>
      </c>
    </row>
    <row r="150" spans="1:11">
      <c r="A150" s="2">
        <v>143</v>
      </c>
      <c r="B150" s="2">
        <v>117</v>
      </c>
      <c r="C150" s="24">
        <v>3.2222222222222222E-2</v>
      </c>
      <c r="D150" s="25" t="s">
        <v>247</v>
      </c>
      <c r="E150" s="19" t="s">
        <v>124</v>
      </c>
      <c r="F150" s="25" t="s">
        <v>125</v>
      </c>
      <c r="G150" s="25" t="s">
        <v>31</v>
      </c>
      <c r="H150" s="25" t="s">
        <v>113</v>
      </c>
      <c r="I150" s="25">
        <v>189</v>
      </c>
      <c r="J150" s="25" t="s">
        <v>204</v>
      </c>
      <c r="K150" s="25">
        <v>137</v>
      </c>
    </row>
    <row r="151" spans="1:11">
      <c r="A151" s="2">
        <v>144</v>
      </c>
      <c r="B151" s="2">
        <v>8</v>
      </c>
      <c r="C151" s="24">
        <v>3.2314814814814817E-2</v>
      </c>
      <c r="D151" s="25" t="s">
        <v>248</v>
      </c>
      <c r="E151" s="19" t="s">
        <v>167</v>
      </c>
      <c r="F151" s="25" t="s">
        <v>168</v>
      </c>
      <c r="G151" s="25" t="s">
        <v>168</v>
      </c>
      <c r="H151" s="25" t="s">
        <v>113</v>
      </c>
      <c r="I151" s="25">
        <v>188</v>
      </c>
      <c r="J151" s="25" t="s">
        <v>135</v>
      </c>
      <c r="K151" s="25">
        <v>138</v>
      </c>
    </row>
    <row r="152" spans="1:11">
      <c r="A152" s="2">
        <v>145</v>
      </c>
      <c r="B152" s="2">
        <v>382</v>
      </c>
      <c r="C152" s="24">
        <v>3.2337962962962964E-2</v>
      </c>
      <c r="D152" s="25" t="s">
        <v>249</v>
      </c>
      <c r="E152" s="19" t="s">
        <v>62</v>
      </c>
      <c r="F152" s="25" t="s">
        <v>63</v>
      </c>
      <c r="G152" s="25" t="s">
        <v>63</v>
      </c>
      <c r="H152" s="25" t="s">
        <v>152</v>
      </c>
      <c r="I152" s="25">
        <v>175</v>
      </c>
      <c r="J152" s="25" t="s">
        <v>153</v>
      </c>
      <c r="K152" s="25">
        <v>139</v>
      </c>
    </row>
    <row r="153" spans="1:11">
      <c r="A153" s="2">
        <v>146</v>
      </c>
      <c r="B153" s="2">
        <v>649</v>
      </c>
      <c r="C153" s="24">
        <v>3.2349537037037038E-2</v>
      </c>
      <c r="D153" s="25" t="s">
        <v>250</v>
      </c>
      <c r="E153" s="19" t="s">
        <v>35</v>
      </c>
      <c r="F153" s="25" t="s">
        <v>36</v>
      </c>
      <c r="G153" s="25" t="s">
        <v>20</v>
      </c>
      <c r="H153" s="25" t="s">
        <v>180</v>
      </c>
      <c r="I153" s="25">
        <v>174</v>
      </c>
      <c r="J153" s="25" t="s">
        <v>172</v>
      </c>
      <c r="K153" s="25">
        <v>140</v>
      </c>
    </row>
    <row r="154" spans="1:11">
      <c r="A154" s="2">
        <v>147</v>
      </c>
      <c r="B154" s="2">
        <v>474</v>
      </c>
      <c r="C154" s="24">
        <v>3.2361111111111111E-2</v>
      </c>
      <c r="D154" s="25" t="s">
        <v>251</v>
      </c>
      <c r="E154" s="19" t="s">
        <v>46</v>
      </c>
      <c r="F154" s="25" t="s">
        <v>47</v>
      </c>
      <c r="G154" s="25" t="s">
        <v>47</v>
      </c>
      <c r="H154" s="25" t="s">
        <v>83</v>
      </c>
      <c r="I154" s="25">
        <v>187</v>
      </c>
      <c r="J154" s="25" t="s">
        <v>194</v>
      </c>
      <c r="K154" s="25">
        <v>141</v>
      </c>
    </row>
    <row r="155" spans="1:11">
      <c r="A155" s="2">
        <v>148</v>
      </c>
      <c r="B155" s="2">
        <v>328</v>
      </c>
      <c r="C155" s="24">
        <v>3.2407407407407406E-2</v>
      </c>
      <c r="D155" s="25" t="s">
        <v>252</v>
      </c>
      <c r="E155" s="19" t="s">
        <v>118</v>
      </c>
      <c r="F155" s="25" t="s">
        <v>119</v>
      </c>
      <c r="G155" s="25" t="s">
        <v>119</v>
      </c>
      <c r="H155" s="25" t="s">
        <v>21</v>
      </c>
      <c r="I155" s="25">
        <v>186</v>
      </c>
      <c r="J155" s="25" t="s">
        <v>22</v>
      </c>
      <c r="K155" s="25">
        <v>142</v>
      </c>
    </row>
    <row r="156" spans="1:11">
      <c r="A156" s="2">
        <v>149</v>
      </c>
      <c r="B156" s="2">
        <v>94</v>
      </c>
      <c r="C156" s="24">
        <v>3.243055555555556E-2</v>
      </c>
      <c r="D156" s="25" t="s">
        <v>253</v>
      </c>
      <c r="E156" s="19" t="s">
        <v>29</v>
      </c>
      <c r="F156" s="25" t="s">
        <v>30</v>
      </c>
      <c r="G156" s="25" t="s">
        <v>31</v>
      </c>
      <c r="H156" s="25" t="s">
        <v>51</v>
      </c>
      <c r="I156" s="25">
        <v>185</v>
      </c>
      <c r="J156" s="25" t="s">
        <v>254</v>
      </c>
      <c r="K156" s="25">
        <v>143</v>
      </c>
    </row>
    <row r="157" spans="1:11">
      <c r="A157" s="2">
        <v>150</v>
      </c>
      <c r="B157" s="2">
        <v>129</v>
      </c>
      <c r="C157" s="24">
        <v>3.2499999999999994E-2</v>
      </c>
      <c r="D157" s="25" t="s">
        <v>255</v>
      </c>
      <c r="E157" s="19" t="s">
        <v>49</v>
      </c>
      <c r="F157" s="25" t="s">
        <v>50</v>
      </c>
      <c r="G157" s="25" t="s">
        <v>50</v>
      </c>
      <c r="H157" s="25" t="s">
        <v>21</v>
      </c>
      <c r="I157" s="25">
        <v>184</v>
      </c>
      <c r="J157" s="25" t="s">
        <v>37</v>
      </c>
      <c r="K157" s="25">
        <v>144</v>
      </c>
    </row>
    <row r="158" spans="1:11">
      <c r="A158" s="2">
        <v>151</v>
      </c>
      <c r="B158" s="2">
        <v>359</v>
      </c>
      <c r="C158" s="24">
        <v>3.2546296296296295E-2</v>
      </c>
      <c r="D158" s="25" t="s">
        <v>256</v>
      </c>
      <c r="E158" s="19" t="s">
        <v>121</v>
      </c>
      <c r="F158" s="25" t="s">
        <v>122</v>
      </c>
      <c r="G158" s="25" t="s">
        <v>122</v>
      </c>
      <c r="H158" s="25" t="s">
        <v>208</v>
      </c>
      <c r="I158" s="25">
        <v>173</v>
      </c>
      <c r="J158" s="25" t="s">
        <v>209</v>
      </c>
      <c r="K158" s="25">
        <v>145</v>
      </c>
    </row>
    <row r="159" spans="1:11">
      <c r="A159" s="2">
        <v>152</v>
      </c>
      <c r="B159" s="2">
        <v>658</v>
      </c>
      <c r="C159" s="24">
        <v>3.2557870370370369E-2</v>
      </c>
      <c r="D159" s="25" t="s">
        <v>257</v>
      </c>
      <c r="E159" s="19" t="s">
        <v>87</v>
      </c>
      <c r="F159" s="25" t="s">
        <v>88</v>
      </c>
      <c r="G159" s="25" t="s">
        <v>67</v>
      </c>
      <c r="H159" s="25" t="s">
        <v>83</v>
      </c>
      <c r="I159" s="25">
        <v>183</v>
      </c>
      <c r="J159" s="25" t="s">
        <v>84</v>
      </c>
      <c r="K159" s="25">
        <v>146</v>
      </c>
    </row>
    <row r="160" spans="1:11">
      <c r="A160" s="2">
        <v>153</v>
      </c>
      <c r="B160" s="2">
        <v>6</v>
      </c>
      <c r="C160" s="24">
        <v>3.2581018518518516E-2</v>
      </c>
      <c r="D160" s="25" t="s">
        <v>258</v>
      </c>
      <c r="E160" s="19" t="s">
        <v>167</v>
      </c>
      <c r="F160" s="25" t="s">
        <v>168</v>
      </c>
      <c r="G160" s="25" t="s">
        <v>168</v>
      </c>
      <c r="H160" s="25" t="s">
        <v>171</v>
      </c>
      <c r="I160" s="25">
        <v>172</v>
      </c>
      <c r="J160" s="25" t="s">
        <v>172</v>
      </c>
      <c r="K160" s="25">
        <v>147</v>
      </c>
    </row>
    <row r="161" spans="1:11">
      <c r="A161" s="2">
        <v>154</v>
      </c>
      <c r="B161" s="2">
        <v>151</v>
      </c>
      <c r="C161" s="24">
        <v>3.2627314814814817E-2</v>
      </c>
      <c r="D161" s="25" t="s">
        <v>259</v>
      </c>
      <c r="E161" s="19" t="s">
        <v>49</v>
      </c>
      <c r="F161" s="25" t="s">
        <v>50</v>
      </c>
      <c r="G161" s="25" t="s">
        <v>50</v>
      </c>
      <c r="H161" s="25" t="s">
        <v>233</v>
      </c>
      <c r="I161" s="25">
        <v>182</v>
      </c>
      <c r="J161" s="25" t="s">
        <v>84</v>
      </c>
      <c r="K161" s="25">
        <v>148</v>
      </c>
    </row>
    <row r="162" spans="1:11">
      <c r="A162" s="2">
        <v>155</v>
      </c>
      <c r="B162" s="2">
        <v>233</v>
      </c>
      <c r="C162" s="24">
        <v>3.2731481481481479E-2</v>
      </c>
      <c r="D162" s="25" t="s">
        <v>260</v>
      </c>
      <c r="E162" s="19" t="s">
        <v>90</v>
      </c>
      <c r="F162" s="25" t="s">
        <v>91</v>
      </c>
      <c r="G162" s="25" t="s">
        <v>31</v>
      </c>
      <c r="H162" s="25" t="s">
        <v>138</v>
      </c>
      <c r="I162" s="25">
        <v>171</v>
      </c>
      <c r="J162" s="25" t="s">
        <v>109</v>
      </c>
      <c r="K162" s="25">
        <v>149</v>
      </c>
    </row>
    <row r="163" spans="1:11">
      <c r="A163" s="2">
        <v>156</v>
      </c>
      <c r="B163" s="2">
        <v>289</v>
      </c>
      <c r="C163" s="24">
        <v>3.2743055555555553E-2</v>
      </c>
      <c r="D163" s="25" t="s">
        <v>261</v>
      </c>
      <c r="E163" s="19" t="s">
        <v>177</v>
      </c>
      <c r="F163" s="25" t="s">
        <v>178</v>
      </c>
      <c r="G163" s="25" t="s">
        <v>31</v>
      </c>
      <c r="H163" s="25" t="s">
        <v>21</v>
      </c>
      <c r="I163" s="25">
        <v>181</v>
      </c>
      <c r="J163" s="25" t="s">
        <v>262</v>
      </c>
      <c r="K163" s="25">
        <v>150</v>
      </c>
    </row>
    <row r="164" spans="1:11">
      <c r="A164" s="2">
        <v>157</v>
      </c>
      <c r="B164" s="2">
        <v>449</v>
      </c>
      <c r="C164" s="24">
        <v>3.2789351851851854E-2</v>
      </c>
      <c r="D164" s="25" t="s">
        <v>263</v>
      </c>
      <c r="E164" s="19" t="s">
        <v>46</v>
      </c>
      <c r="F164" s="25" t="s">
        <v>47</v>
      </c>
      <c r="G164" s="25" t="s">
        <v>47</v>
      </c>
      <c r="H164" s="25" t="s">
        <v>198</v>
      </c>
      <c r="I164" s="25">
        <v>180</v>
      </c>
      <c r="J164" s="25" t="s">
        <v>254</v>
      </c>
      <c r="K164" s="25">
        <v>151</v>
      </c>
    </row>
    <row r="165" spans="1:11">
      <c r="A165" s="2">
        <v>158</v>
      </c>
      <c r="B165" s="2">
        <v>321</v>
      </c>
      <c r="C165" s="24">
        <v>3.2800925925925928E-2</v>
      </c>
      <c r="D165" s="25" t="s">
        <v>264</v>
      </c>
      <c r="E165" s="19" t="s">
        <v>118</v>
      </c>
      <c r="F165" s="25" t="s">
        <v>119</v>
      </c>
      <c r="G165" s="25" t="s">
        <v>119</v>
      </c>
      <c r="H165" s="25" t="s">
        <v>223</v>
      </c>
      <c r="I165" s="25">
        <v>170</v>
      </c>
      <c r="J165" s="25" t="s">
        <v>265</v>
      </c>
      <c r="K165" s="25">
        <v>152</v>
      </c>
    </row>
    <row r="166" spans="1:11">
      <c r="A166" s="2">
        <v>159</v>
      </c>
      <c r="B166" s="2">
        <v>587</v>
      </c>
      <c r="C166" s="24">
        <v>3.2812500000000001E-2</v>
      </c>
      <c r="D166" s="25" t="s">
        <v>266</v>
      </c>
      <c r="E166" s="19" t="s">
        <v>40</v>
      </c>
      <c r="F166" s="25" t="s">
        <v>41</v>
      </c>
      <c r="G166" s="25" t="s">
        <v>41</v>
      </c>
      <c r="H166" s="25" t="s">
        <v>171</v>
      </c>
      <c r="I166" s="25">
        <v>169</v>
      </c>
      <c r="J166" s="25" t="s">
        <v>267</v>
      </c>
      <c r="K166" s="25">
        <v>153</v>
      </c>
    </row>
    <row r="167" spans="1:11">
      <c r="A167" s="2">
        <v>160</v>
      </c>
      <c r="B167" s="2">
        <v>465</v>
      </c>
      <c r="C167" s="24">
        <v>3.2881944444444443E-2</v>
      </c>
      <c r="D167" s="25" t="s">
        <v>268</v>
      </c>
      <c r="E167" s="19" t="s">
        <v>46</v>
      </c>
      <c r="F167" s="25" t="s">
        <v>47</v>
      </c>
      <c r="G167" s="25" t="s">
        <v>47</v>
      </c>
      <c r="H167" s="25" t="s">
        <v>57</v>
      </c>
      <c r="I167" s="25">
        <v>179</v>
      </c>
      <c r="J167" s="25" t="s">
        <v>262</v>
      </c>
      <c r="K167" s="25">
        <v>154</v>
      </c>
    </row>
    <row r="168" spans="1:11">
      <c r="A168" s="2">
        <v>161</v>
      </c>
      <c r="B168" s="2">
        <v>745</v>
      </c>
      <c r="C168" s="24">
        <v>3.2928240740740737E-2</v>
      </c>
      <c r="D168" s="25" t="s">
        <v>269</v>
      </c>
      <c r="E168" s="19" t="s">
        <v>90</v>
      </c>
      <c r="F168" s="25" t="s">
        <v>91</v>
      </c>
      <c r="G168" s="25" t="s">
        <v>31</v>
      </c>
      <c r="H168" s="25" t="s">
        <v>21</v>
      </c>
      <c r="I168" s="25">
        <v>178</v>
      </c>
      <c r="J168" s="25" t="s">
        <v>77</v>
      </c>
      <c r="K168" s="25" t="s">
        <v>77</v>
      </c>
    </row>
    <row r="169" spans="1:11">
      <c r="A169" s="2">
        <v>162</v>
      </c>
      <c r="B169" s="2">
        <v>471</v>
      </c>
      <c r="C169" s="24">
        <v>3.3055555555555553E-2</v>
      </c>
      <c r="D169" s="25" t="s">
        <v>270</v>
      </c>
      <c r="E169" s="19" t="s">
        <v>46</v>
      </c>
      <c r="F169" s="25" t="s">
        <v>47</v>
      </c>
      <c r="G169" s="25" t="s">
        <v>47</v>
      </c>
      <c r="H169" s="25" t="s">
        <v>21</v>
      </c>
      <c r="I169" s="25">
        <v>177</v>
      </c>
      <c r="J169" s="25" t="s">
        <v>77</v>
      </c>
      <c r="K169" s="25" t="s">
        <v>77</v>
      </c>
    </row>
    <row r="170" spans="1:11">
      <c r="A170" s="2">
        <v>163</v>
      </c>
      <c r="B170" s="2">
        <v>139</v>
      </c>
      <c r="C170" s="24">
        <v>3.3101851851851848E-2</v>
      </c>
      <c r="D170" s="25" t="s">
        <v>271</v>
      </c>
      <c r="E170" s="19" t="s">
        <v>49</v>
      </c>
      <c r="F170" s="25" t="s">
        <v>50</v>
      </c>
      <c r="G170" s="25" t="s">
        <v>50</v>
      </c>
      <c r="H170" s="25" t="s">
        <v>198</v>
      </c>
      <c r="I170" s="25">
        <v>176</v>
      </c>
      <c r="J170" s="25" t="s">
        <v>194</v>
      </c>
      <c r="K170" s="25">
        <v>155</v>
      </c>
    </row>
    <row r="171" spans="1:11">
      <c r="A171" s="2">
        <v>164</v>
      </c>
      <c r="B171" s="2">
        <v>13</v>
      </c>
      <c r="C171" s="24">
        <v>3.3159722222222222E-2</v>
      </c>
      <c r="D171" s="25" t="s">
        <v>272</v>
      </c>
      <c r="E171" s="19" t="s">
        <v>59</v>
      </c>
      <c r="F171" s="25" t="s">
        <v>60</v>
      </c>
      <c r="G171" s="25" t="s">
        <v>60</v>
      </c>
      <c r="H171" s="25" t="s">
        <v>223</v>
      </c>
      <c r="I171" s="25">
        <v>168</v>
      </c>
      <c r="J171" s="25" t="s">
        <v>209</v>
      </c>
      <c r="K171" s="25">
        <v>156</v>
      </c>
    </row>
    <row r="172" spans="1:11">
      <c r="A172" s="2">
        <v>165</v>
      </c>
      <c r="B172" s="2">
        <v>662</v>
      </c>
      <c r="C172" s="24">
        <v>3.3287037037037039E-2</v>
      </c>
      <c r="D172" s="25" t="s">
        <v>273</v>
      </c>
      <c r="E172" s="19" t="s">
        <v>87</v>
      </c>
      <c r="F172" s="25" t="s">
        <v>88</v>
      </c>
      <c r="G172" s="25" t="s">
        <v>67</v>
      </c>
      <c r="H172" s="25" t="s">
        <v>83</v>
      </c>
      <c r="I172" s="25">
        <v>175</v>
      </c>
      <c r="J172" s="25" t="s">
        <v>194</v>
      </c>
      <c r="K172" s="25">
        <v>157</v>
      </c>
    </row>
    <row r="173" spans="1:11">
      <c r="A173" s="2">
        <v>166</v>
      </c>
      <c r="B173" s="2">
        <v>519</v>
      </c>
      <c r="C173" s="24">
        <v>3.3344907407407406E-2</v>
      </c>
      <c r="D173" s="25" t="s">
        <v>274</v>
      </c>
      <c r="E173" s="19" t="s">
        <v>24</v>
      </c>
      <c r="F173" s="25" t="s">
        <v>25</v>
      </c>
      <c r="G173" s="25" t="s">
        <v>26</v>
      </c>
      <c r="H173" s="25" t="s">
        <v>113</v>
      </c>
      <c r="I173" s="25">
        <v>174</v>
      </c>
      <c r="J173" s="25" t="s">
        <v>254</v>
      </c>
      <c r="K173" s="25">
        <v>158</v>
      </c>
    </row>
    <row r="174" spans="1:11">
      <c r="A174" s="2">
        <v>167</v>
      </c>
      <c r="B174" s="2">
        <v>746</v>
      </c>
      <c r="C174" s="24">
        <v>3.3368055555555554E-2</v>
      </c>
      <c r="D174" s="25" t="s">
        <v>275</v>
      </c>
      <c r="E174" s="19" t="s">
        <v>90</v>
      </c>
      <c r="F174" s="25" t="s">
        <v>91</v>
      </c>
      <c r="G174" s="25" t="s">
        <v>31</v>
      </c>
      <c r="H174" s="25" t="s">
        <v>138</v>
      </c>
      <c r="I174" s="25">
        <v>167</v>
      </c>
      <c r="J174" s="25" t="s">
        <v>139</v>
      </c>
      <c r="K174" s="25">
        <v>159</v>
      </c>
    </row>
    <row r="175" spans="1:11">
      <c r="A175" s="2">
        <v>168</v>
      </c>
      <c r="B175" s="2">
        <v>22</v>
      </c>
      <c r="C175" s="24">
        <v>3.3483796296296296E-2</v>
      </c>
      <c r="D175" s="25" t="s">
        <v>276</v>
      </c>
      <c r="E175" s="19" t="s">
        <v>59</v>
      </c>
      <c r="F175" s="25" t="s">
        <v>60</v>
      </c>
      <c r="G175" s="25" t="s">
        <v>60</v>
      </c>
      <c r="H175" s="25" t="s">
        <v>198</v>
      </c>
      <c r="I175" s="25">
        <v>173</v>
      </c>
      <c r="J175" s="25" t="s">
        <v>97</v>
      </c>
      <c r="K175" s="25">
        <v>160</v>
      </c>
    </row>
    <row r="176" spans="1:11">
      <c r="A176" s="2">
        <v>169</v>
      </c>
      <c r="B176" s="2">
        <v>495</v>
      </c>
      <c r="C176" s="24">
        <v>3.3530092592592591E-2</v>
      </c>
      <c r="D176" s="25" t="s">
        <v>277</v>
      </c>
      <c r="E176" s="19" t="s">
        <v>46</v>
      </c>
      <c r="F176" s="25" t="s">
        <v>47</v>
      </c>
      <c r="G176" s="25" t="s">
        <v>47</v>
      </c>
      <c r="H176" s="25" t="s">
        <v>233</v>
      </c>
      <c r="I176" s="25">
        <v>172</v>
      </c>
      <c r="J176" s="25" t="s">
        <v>77</v>
      </c>
      <c r="K176" s="25" t="s">
        <v>77</v>
      </c>
    </row>
    <row r="177" spans="1:11">
      <c r="A177" s="2">
        <v>170</v>
      </c>
      <c r="B177" s="2">
        <v>524</v>
      </c>
      <c r="C177" s="24">
        <v>3.366898148148148E-2</v>
      </c>
      <c r="D177" s="25" t="s">
        <v>278</v>
      </c>
      <c r="E177" s="19" t="s">
        <v>24</v>
      </c>
      <c r="F177" s="25" t="s">
        <v>25</v>
      </c>
      <c r="G177" s="25" t="s">
        <v>26</v>
      </c>
      <c r="H177" s="25" t="s">
        <v>108</v>
      </c>
      <c r="I177" s="25">
        <v>166</v>
      </c>
      <c r="J177" s="25" t="s">
        <v>267</v>
      </c>
      <c r="K177" s="25">
        <v>161</v>
      </c>
    </row>
    <row r="178" spans="1:11">
      <c r="A178" s="2">
        <v>171</v>
      </c>
      <c r="B178" s="2">
        <v>363</v>
      </c>
      <c r="C178" s="24">
        <v>3.3715277777777775E-2</v>
      </c>
      <c r="D178" s="25" t="s">
        <v>279</v>
      </c>
      <c r="E178" s="19" t="s">
        <v>121</v>
      </c>
      <c r="F178" s="25" t="s">
        <v>122</v>
      </c>
      <c r="G178" s="25" t="s">
        <v>122</v>
      </c>
      <c r="H178" s="25" t="s">
        <v>198</v>
      </c>
      <c r="I178" s="25">
        <v>171</v>
      </c>
      <c r="J178" s="25" t="s">
        <v>194</v>
      </c>
      <c r="K178" s="25">
        <v>162</v>
      </c>
    </row>
    <row r="179" spans="1:11">
      <c r="A179" s="2">
        <v>172</v>
      </c>
      <c r="B179" s="2">
        <v>376</v>
      </c>
      <c r="C179" s="24">
        <v>3.3750000000000002E-2</v>
      </c>
      <c r="D179" s="25" t="s">
        <v>280</v>
      </c>
      <c r="E179" s="19" t="s">
        <v>121</v>
      </c>
      <c r="F179" s="25" t="s">
        <v>122</v>
      </c>
      <c r="G179" s="25" t="s">
        <v>122</v>
      </c>
      <c r="H179" s="25" t="s">
        <v>171</v>
      </c>
      <c r="I179" s="25">
        <v>165</v>
      </c>
      <c r="J179" s="25" t="s">
        <v>172</v>
      </c>
      <c r="K179" s="25">
        <v>163</v>
      </c>
    </row>
    <row r="180" spans="1:11">
      <c r="A180" s="2">
        <v>173</v>
      </c>
      <c r="B180" s="2">
        <v>110</v>
      </c>
      <c r="C180" s="24">
        <v>3.3796296296296297E-2</v>
      </c>
      <c r="D180" s="25" t="s">
        <v>281</v>
      </c>
      <c r="E180" s="19" t="s">
        <v>29</v>
      </c>
      <c r="F180" s="25" t="s">
        <v>30</v>
      </c>
      <c r="G180" s="25" t="s">
        <v>31</v>
      </c>
      <c r="H180" s="25" t="s">
        <v>51</v>
      </c>
      <c r="I180" s="25">
        <v>170</v>
      </c>
      <c r="J180" s="25" t="s">
        <v>77</v>
      </c>
      <c r="K180" s="25" t="s">
        <v>77</v>
      </c>
    </row>
    <row r="181" spans="1:11">
      <c r="A181" s="2">
        <v>174</v>
      </c>
      <c r="B181" s="2">
        <v>426</v>
      </c>
      <c r="C181" s="24">
        <v>3.3819444444444451E-2</v>
      </c>
      <c r="D181" s="25" t="s">
        <v>282</v>
      </c>
      <c r="E181" s="19" t="s">
        <v>43</v>
      </c>
      <c r="F181" s="25" t="s">
        <v>44</v>
      </c>
      <c r="G181" s="25" t="s">
        <v>44</v>
      </c>
      <c r="H181" s="25" t="s">
        <v>108</v>
      </c>
      <c r="I181" s="25">
        <v>164</v>
      </c>
      <c r="J181" s="25" t="s">
        <v>200</v>
      </c>
      <c r="K181" s="25">
        <v>164</v>
      </c>
    </row>
    <row r="182" spans="1:11">
      <c r="A182" s="2">
        <v>175</v>
      </c>
      <c r="B182" s="2">
        <v>409</v>
      </c>
      <c r="C182" s="24">
        <v>3.3831018518518517E-2</v>
      </c>
      <c r="D182" s="25" t="s">
        <v>283</v>
      </c>
      <c r="E182" s="19" t="s">
        <v>43</v>
      </c>
      <c r="F182" s="25" t="s">
        <v>44</v>
      </c>
      <c r="G182" s="25" t="s">
        <v>44</v>
      </c>
      <c r="H182" s="25" t="s">
        <v>21</v>
      </c>
      <c r="I182" s="25">
        <v>169</v>
      </c>
      <c r="J182" s="25" t="s">
        <v>79</v>
      </c>
      <c r="K182" s="25">
        <v>165</v>
      </c>
    </row>
    <row r="183" spans="1:11">
      <c r="A183" s="2">
        <v>176</v>
      </c>
      <c r="B183" s="2">
        <v>631</v>
      </c>
      <c r="C183" s="24">
        <v>3.3842592592592598E-2</v>
      </c>
      <c r="D183" s="25" t="s">
        <v>284</v>
      </c>
      <c r="E183" s="19" t="s">
        <v>35</v>
      </c>
      <c r="F183" s="25" t="s">
        <v>36</v>
      </c>
      <c r="G183" s="25" t="s">
        <v>20</v>
      </c>
      <c r="H183" s="25" t="s">
        <v>83</v>
      </c>
      <c r="I183" s="25">
        <v>168</v>
      </c>
      <c r="J183" s="25" t="s">
        <v>254</v>
      </c>
      <c r="K183" s="25">
        <v>166</v>
      </c>
    </row>
    <row r="184" spans="1:11">
      <c r="A184" s="2">
        <v>177</v>
      </c>
      <c r="B184" s="2">
        <v>67</v>
      </c>
      <c r="C184" s="24">
        <v>3.3958333333333333E-2</v>
      </c>
      <c r="D184" s="25" t="s">
        <v>285</v>
      </c>
      <c r="E184" s="19" t="s">
        <v>59</v>
      </c>
      <c r="F184" s="25" t="s">
        <v>60</v>
      </c>
      <c r="G184" s="25" t="s">
        <v>60</v>
      </c>
      <c r="H184" s="25" t="s">
        <v>83</v>
      </c>
      <c r="I184" s="25">
        <v>167</v>
      </c>
      <c r="J184" s="25" t="s">
        <v>22</v>
      </c>
      <c r="K184" s="25">
        <v>167</v>
      </c>
    </row>
    <row r="185" spans="1:11">
      <c r="A185" s="2">
        <v>178</v>
      </c>
      <c r="B185" s="2">
        <v>595</v>
      </c>
      <c r="C185" s="24">
        <v>3.3993055555555561E-2</v>
      </c>
      <c r="D185" s="25" t="s">
        <v>286</v>
      </c>
      <c r="E185" s="19" t="s">
        <v>40</v>
      </c>
      <c r="F185" s="25" t="s">
        <v>41</v>
      </c>
      <c r="G185" s="25" t="s">
        <v>41</v>
      </c>
      <c r="H185" s="25" t="s">
        <v>198</v>
      </c>
      <c r="I185" s="25">
        <v>166</v>
      </c>
      <c r="J185" s="25" t="s">
        <v>84</v>
      </c>
      <c r="K185" s="25">
        <v>168</v>
      </c>
    </row>
    <row r="186" spans="1:11">
      <c r="A186" s="2">
        <v>179</v>
      </c>
      <c r="B186" s="2">
        <v>613</v>
      </c>
      <c r="C186" s="24">
        <v>3.4039351851851855E-2</v>
      </c>
      <c r="D186" s="25" t="s">
        <v>287</v>
      </c>
      <c r="E186" s="19" t="s">
        <v>18</v>
      </c>
      <c r="F186" s="25" t="s">
        <v>19</v>
      </c>
      <c r="G186" s="25" t="s">
        <v>20</v>
      </c>
      <c r="H186" s="25" t="s">
        <v>208</v>
      </c>
      <c r="I186" s="25">
        <v>163</v>
      </c>
      <c r="J186" s="25" t="s">
        <v>209</v>
      </c>
      <c r="K186" s="25">
        <v>169</v>
      </c>
    </row>
    <row r="187" spans="1:11">
      <c r="A187" s="2">
        <v>180</v>
      </c>
      <c r="B187" s="2">
        <v>735</v>
      </c>
      <c r="C187" s="24">
        <v>3.4062500000000002E-2</v>
      </c>
      <c r="D187" s="25" t="s">
        <v>288</v>
      </c>
      <c r="E187" s="19" t="s">
        <v>90</v>
      </c>
      <c r="F187" s="25" t="s">
        <v>91</v>
      </c>
      <c r="G187" s="25" t="s">
        <v>31</v>
      </c>
      <c r="H187" s="25" t="s">
        <v>51</v>
      </c>
      <c r="I187" s="25">
        <v>165</v>
      </c>
      <c r="J187" s="25" t="s">
        <v>77</v>
      </c>
      <c r="K187" s="25" t="s">
        <v>77</v>
      </c>
    </row>
    <row r="188" spans="1:11">
      <c r="A188" s="2">
        <v>181</v>
      </c>
      <c r="B188" s="2">
        <v>728</v>
      </c>
      <c r="C188" s="24">
        <v>3.4074074074074076E-2</v>
      </c>
      <c r="D188" s="25" t="s">
        <v>289</v>
      </c>
      <c r="E188" s="19">
        <v>0</v>
      </c>
      <c r="F188" s="25" t="s">
        <v>77</v>
      </c>
      <c r="G188" s="25" t="s">
        <v>77</v>
      </c>
      <c r="H188" s="25" t="s">
        <v>108</v>
      </c>
      <c r="I188" s="25" t="s">
        <v>77</v>
      </c>
      <c r="J188" s="25" t="s">
        <v>77</v>
      </c>
      <c r="K188" s="25" t="s">
        <v>77</v>
      </c>
    </row>
    <row r="189" spans="1:11">
      <c r="A189" s="2">
        <v>182</v>
      </c>
      <c r="B189" s="2">
        <v>723</v>
      </c>
      <c r="C189" s="24">
        <v>3.408564814814815E-2</v>
      </c>
      <c r="D189" s="25" t="s">
        <v>290</v>
      </c>
      <c r="E189" s="19">
        <v>0</v>
      </c>
      <c r="F189" s="25" t="s">
        <v>77</v>
      </c>
      <c r="G189" s="25" t="s">
        <v>77</v>
      </c>
      <c r="H189" s="25" t="s">
        <v>21</v>
      </c>
      <c r="I189" s="25" t="s">
        <v>77</v>
      </c>
      <c r="J189" s="25" t="s">
        <v>77</v>
      </c>
      <c r="K189" s="25" t="s">
        <v>77</v>
      </c>
    </row>
    <row r="190" spans="1:11">
      <c r="A190" s="2">
        <v>183</v>
      </c>
      <c r="B190" s="2">
        <v>14</v>
      </c>
      <c r="C190" s="24">
        <v>3.4108796296296297E-2</v>
      </c>
      <c r="D190" s="25" t="s">
        <v>291</v>
      </c>
      <c r="E190" s="19" t="s">
        <v>59</v>
      </c>
      <c r="F190" s="25" t="s">
        <v>60</v>
      </c>
      <c r="G190" s="25" t="s">
        <v>60</v>
      </c>
      <c r="H190" s="25" t="s">
        <v>180</v>
      </c>
      <c r="I190" s="25">
        <v>162</v>
      </c>
      <c r="J190" s="25" t="s">
        <v>172</v>
      </c>
      <c r="K190" s="25">
        <v>170</v>
      </c>
    </row>
    <row r="191" spans="1:11">
      <c r="A191" s="2">
        <v>184</v>
      </c>
      <c r="B191" s="2">
        <v>116</v>
      </c>
      <c r="C191" s="24">
        <v>3.4224537037037032E-2</v>
      </c>
      <c r="D191" s="25" t="s">
        <v>292</v>
      </c>
      <c r="E191" s="19" t="s">
        <v>124</v>
      </c>
      <c r="F191" s="25" t="s">
        <v>125</v>
      </c>
      <c r="G191" s="25" t="s">
        <v>31</v>
      </c>
      <c r="H191" s="25" t="s">
        <v>32</v>
      </c>
      <c r="I191" s="25">
        <v>164</v>
      </c>
      <c r="J191" s="25" t="s">
        <v>77</v>
      </c>
      <c r="K191" s="25" t="s">
        <v>77</v>
      </c>
    </row>
    <row r="192" spans="1:11">
      <c r="A192" s="2">
        <v>185</v>
      </c>
      <c r="B192" s="2">
        <v>403</v>
      </c>
      <c r="C192" s="24">
        <v>3.4236111111111113E-2</v>
      </c>
      <c r="D192" s="25" t="s">
        <v>293</v>
      </c>
      <c r="E192" s="19" t="s">
        <v>62</v>
      </c>
      <c r="F192" s="25" t="s">
        <v>63</v>
      </c>
      <c r="G192" s="25" t="s">
        <v>63</v>
      </c>
      <c r="H192" s="25" t="s">
        <v>180</v>
      </c>
      <c r="I192" s="25">
        <v>161</v>
      </c>
      <c r="J192" s="25" t="s">
        <v>220</v>
      </c>
      <c r="K192" s="25">
        <v>171</v>
      </c>
    </row>
    <row r="193" spans="1:11">
      <c r="A193" s="2">
        <v>186</v>
      </c>
      <c r="B193" s="2">
        <v>739</v>
      </c>
      <c r="C193" s="24">
        <v>3.4282407407407407E-2</v>
      </c>
      <c r="D193" s="25" t="s">
        <v>294</v>
      </c>
      <c r="E193" s="19" t="s">
        <v>295</v>
      </c>
      <c r="F193" s="25" t="s">
        <v>77</v>
      </c>
      <c r="G193" s="25" t="s">
        <v>77</v>
      </c>
      <c r="H193" s="25" t="s">
        <v>51</v>
      </c>
      <c r="I193" s="25" t="s">
        <v>77</v>
      </c>
      <c r="J193" s="25" t="s">
        <v>77</v>
      </c>
      <c r="K193" s="25" t="s">
        <v>77</v>
      </c>
    </row>
    <row r="194" spans="1:11">
      <c r="A194" s="2">
        <v>187</v>
      </c>
      <c r="B194" s="2">
        <v>737</v>
      </c>
      <c r="C194" s="24">
        <v>3.4305555555555554E-2</v>
      </c>
      <c r="D194" s="25" t="s">
        <v>296</v>
      </c>
      <c r="E194" s="19" t="s">
        <v>35</v>
      </c>
      <c r="F194" s="25" t="s">
        <v>36</v>
      </c>
      <c r="G194" s="25" t="s">
        <v>20</v>
      </c>
      <c r="H194" s="25" t="s">
        <v>51</v>
      </c>
      <c r="I194" s="25">
        <v>163</v>
      </c>
      <c r="J194" s="25" t="s">
        <v>262</v>
      </c>
      <c r="K194" s="25">
        <v>172</v>
      </c>
    </row>
    <row r="195" spans="1:11">
      <c r="A195" s="2">
        <v>188</v>
      </c>
      <c r="B195" s="2">
        <v>494</v>
      </c>
      <c r="C195" s="24">
        <v>3.4421296296296297E-2</v>
      </c>
      <c r="D195" s="25" t="s">
        <v>297</v>
      </c>
      <c r="E195" s="19" t="s">
        <v>46</v>
      </c>
      <c r="F195" s="25" t="s">
        <v>47</v>
      </c>
      <c r="G195" s="25" t="s">
        <v>47</v>
      </c>
      <c r="H195" s="25" t="s">
        <v>208</v>
      </c>
      <c r="I195" s="25">
        <v>160</v>
      </c>
      <c r="J195" s="25" t="s">
        <v>209</v>
      </c>
      <c r="K195" s="25">
        <v>173</v>
      </c>
    </row>
    <row r="196" spans="1:11">
      <c r="A196" s="2">
        <v>189</v>
      </c>
      <c r="B196" s="2">
        <v>250</v>
      </c>
      <c r="C196" s="24">
        <v>3.4652777777777775E-2</v>
      </c>
      <c r="D196" s="25" t="s">
        <v>298</v>
      </c>
      <c r="E196" s="19" t="s">
        <v>299</v>
      </c>
      <c r="F196" s="25" t="s">
        <v>300</v>
      </c>
      <c r="G196" s="25" t="s">
        <v>31</v>
      </c>
      <c r="H196" s="25" t="s">
        <v>113</v>
      </c>
      <c r="I196" s="25">
        <v>162</v>
      </c>
      <c r="J196" s="25" t="s">
        <v>77</v>
      </c>
      <c r="K196" s="25" t="s">
        <v>77</v>
      </c>
    </row>
    <row r="197" spans="1:11">
      <c r="A197" s="2">
        <v>190</v>
      </c>
      <c r="B197" s="2">
        <v>185</v>
      </c>
      <c r="C197" s="24">
        <v>3.4664351851851849E-2</v>
      </c>
      <c r="D197" s="25" t="s">
        <v>301</v>
      </c>
      <c r="E197" s="19" t="s">
        <v>103</v>
      </c>
      <c r="F197" s="25" t="s">
        <v>104</v>
      </c>
      <c r="G197" s="25" t="s">
        <v>104</v>
      </c>
      <c r="H197" s="25" t="s">
        <v>21</v>
      </c>
      <c r="I197" s="25">
        <v>161</v>
      </c>
      <c r="J197" s="25" t="s">
        <v>70</v>
      </c>
      <c r="K197" s="25">
        <v>174</v>
      </c>
    </row>
    <row r="198" spans="1:11">
      <c r="A198" s="2">
        <v>191</v>
      </c>
      <c r="B198" s="2">
        <v>600</v>
      </c>
      <c r="C198" s="24">
        <v>3.4664351851851849E-2</v>
      </c>
      <c r="D198" s="25" t="s">
        <v>302</v>
      </c>
      <c r="E198" s="19" t="s">
        <v>40</v>
      </c>
      <c r="F198" s="25" t="s">
        <v>41</v>
      </c>
      <c r="G198" s="25" t="s">
        <v>41</v>
      </c>
      <c r="H198" s="25" t="s">
        <v>113</v>
      </c>
      <c r="I198" s="25">
        <v>160</v>
      </c>
      <c r="J198" s="25" t="s">
        <v>52</v>
      </c>
      <c r="K198" s="25">
        <v>175</v>
      </c>
    </row>
    <row r="199" spans="1:11">
      <c r="A199" s="2">
        <v>192</v>
      </c>
      <c r="B199" s="2">
        <v>9</v>
      </c>
      <c r="C199" s="24">
        <v>3.4918981481481481E-2</v>
      </c>
      <c r="D199" s="25" t="s">
        <v>303</v>
      </c>
      <c r="E199" s="19" t="s">
        <v>59</v>
      </c>
      <c r="F199" s="25" t="s">
        <v>60</v>
      </c>
      <c r="G199" s="25" t="s">
        <v>60</v>
      </c>
      <c r="H199" s="25" t="s">
        <v>51</v>
      </c>
      <c r="I199" s="25">
        <v>159</v>
      </c>
      <c r="J199" s="25" t="s">
        <v>37</v>
      </c>
      <c r="K199" s="25">
        <v>176</v>
      </c>
    </row>
    <row r="200" spans="1:11">
      <c r="A200" s="2">
        <v>193</v>
      </c>
      <c r="B200" s="2">
        <v>220</v>
      </c>
      <c r="C200" s="24">
        <v>3.5115740740740746E-2</v>
      </c>
      <c r="D200" s="25" t="s">
        <v>304</v>
      </c>
      <c r="E200" s="19" t="s">
        <v>90</v>
      </c>
      <c r="F200" s="25" t="s">
        <v>91</v>
      </c>
      <c r="G200" s="25" t="s">
        <v>31</v>
      </c>
      <c r="H200" s="25" t="s">
        <v>51</v>
      </c>
      <c r="I200" s="25">
        <v>158</v>
      </c>
      <c r="J200" s="25" t="s">
        <v>77</v>
      </c>
      <c r="K200" s="25" t="s">
        <v>77</v>
      </c>
    </row>
    <row r="201" spans="1:11">
      <c r="A201" s="2">
        <v>194</v>
      </c>
      <c r="B201" s="2">
        <v>741</v>
      </c>
      <c r="C201" s="24">
        <v>3.5219907407407408E-2</v>
      </c>
      <c r="D201" s="25" t="s">
        <v>305</v>
      </c>
      <c r="E201" s="19" t="s">
        <v>35</v>
      </c>
      <c r="F201" s="25" t="s">
        <v>36</v>
      </c>
      <c r="G201" s="25" t="s">
        <v>20</v>
      </c>
      <c r="H201" s="25" t="s">
        <v>180</v>
      </c>
      <c r="I201" s="25">
        <v>159</v>
      </c>
      <c r="J201" s="25" t="s">
        <v>220</v>
      </c>
      <c r="K201" s="25">
        <v>177</v>
      </c>
    </row>
    <row r="202" spans="1:11">
      <c r="A202" s="2">
        <v>195</v>
      </c>
      <c r="B202" s="2">
        <v>277</v>
      </c>
      <c r="C202" s="24">
        <v>3.5266203703703702E-2</v>
      </c>
      <c r="D202" s="25" t="s">
        <v>306</v>
      </c>
      <c r="E202" s="19" t="s">
        <v>177</v>
      </c>
      <c r="F202" s="25" t="s">
        <v>178</v>
      </c>
      <c r="G202" s="25" t="s">
        <v>31</v>
      </c>
      <c r="H202" s="25" t="s">
        <v>233</v>
      </c>
      <c r="I202" s="25">
        <v>157</v>
      </c>
      <c r="J202" s="25" t="s">
        <v>77</v>
      </c>
      <c r="K202" s="25" t="s">
        <v>77</v>
      </c>
    </row>
    <row r="203" spans="1:11">
      <c r="A203" s="2">
        <v>196</v>
      </c>
      <c r="B203" s="2">
        <v>128</v>
      </c>
      <c r="C203" s="24">
        <v>3.5312500000000004E-2</v>
      </c>
      <c r="D203" s="25" t="s">
        <v>307</v>
      </c>
      <c r="E203" s="19" t="s">
        <v>49</v>
      </c>
      <c r="F203" s="25" t="s">
        <v>50</v>
      </c>
      <c r="G203" s="25" t="s">
        <v>50</v>
      </c>
      <c r="H203" s="25" t="s">
        <v>308</v>
      </c>
      <c r="I203" s="25">
        <v>158</v>
      </c>
      <c r="J203" s="25" t="s">
        <v>309</v>
      </c>
      <c r="K203" s="25">
        <v>178</v>
      </c>
    </row>
    <row r="204" spans="1:11">
      <c r="A204" s="2">
        <v>197</v>
      </c>
      <c r="B204" s="2">
        <v>41</v>
      </c>
      <c r="C204" s="24">
        <v>3.5370370370370365E-2</v>
      </c>
      <c r="D204" s="25" t="s">
        <v>310</v>
      </c>
      <c r="E204" s="19" t="s">
        <v>59</v>
      </c>
      <c r="F204" s="25" t="s">
        <v>60</v>
      </c>
      <c r="G204" s="25" t="s">
        <v>60</v>
      </c>
      <c r="H204" s="25" t="s">
        <v>113</v>
      </c>
      <c r="I204" s="25">
        <v>156</v>
      </c>
      <c r="J204" s="25" t="s">
        <v>70</v>
      </c>
      <c r="K204" s="25">
        <v>179</v>
      </c>
    </row>
    <row r="205" spans="1:11">
      <c r="A205" s="2">
        <v>198</v>
      </c>
      <c r="B205" s="2">
        <v>489</v>
      </c>
      <c r="C205" s="24">
        <v>3.5520833333333328E-2</v>
      </c>
      <c r="D205" s="25" t="s">
        <v>311</v>
      </c>
      <c r="E205" s="19" t="s">
        <v>46</v>
      </c>
      <c r="F205" s="25" t="s">
        <v>47</v>
      </c>
      <c r="G205" s="25" t="s">
        <v>47</v>
      </c>
      <c r="H205" s="25" t="s">
        <v>180</v>
      </c>
      <c r="I205" s="25">
        <v>157</v>
      </c>
      <c r="J205" s="25" t="s">
        <v>172</v>
      </c>
      <c r="K205" s="25">
        <v>180</v>
      </c>
    </row>
    <row r="206" spans="1:11">
      <c r="A206" s="2">
        <v>199</v>
      </c>
      <c r="B206" s="2">
        <v>137</v>
      </c>
      <c r="C206" s="24">
        <v>3.5578703703703703E-2</v>
      </c>
      <c r="D206" s="25" t="s">
        <v>312</v>
      </c>
      <c r="E206" s="19" t="s">
        <v>49</v>
      </c>
      <c r="F206" s="25" t="s">
        <v>50</v>
      </c>
      <c r="G206" s="25" t="s">
        <v>50</v>
      </c>
      <c r="H206" s="25" t="s">
        <v>113</v>
      </c>
      <c r="I206" s="25">
        <v>155</v>
      </c>
      <c r="J206" s="25" t="s">
        <v>97</v>
      </c>
      <c r="K206" s="25">
        <v>181</v>
      </c>
    </row>
    <row r="207" spans="1:11">
      <c r="A207" s="2">
        <v>200</v>
      </c>
      <c r="B207" s="2">
        <v>356</v>
      </c>
      <c r="C207" s="24">
        <v>3.5624999999999997E-2</v>
      </c>
      <c r="D207" s="25" t="s">
        <v>313</v>
      </c>
      <c r="E207" s="19" t="s">
        <v>121</v>
      </c>
      <c r="F207" s="25" t="s">
        <v>122</v>
      </c>
      <c r="G207" s="25" t="s">
        <v>122</v>
      </c>
      <c r="H207" s="25" t="s">
        <v>198</v>
      </c>
      <c r="I207" s="25">
        <v>154</v>
      </c>
      <c r="J207" s="25" t="s">
        <v>135</v>
      </c>
      <c r="K207" s="25">
        <v>182</v>
      </c>
    </row>
    <row r="208" spans="1:11">
      <c r="A208" s="2">
        <v>201</v>
      </c>
      <c r="B208" s="2">
        <v>640</v>
      </c>
      <c r="C208" s="24">
        <v>3.577546296296296E-2</v>
      </c>
      <c r="D208" s="25" t="s">
        <v>314</v>
      </c>
      <c r="E208" s="19" t="s">
        <v>35</v>
      </c>
      <c r="F208" s="25" t="s">
        <v>36</v>
      </c>
      <c r="G208" s="25" t="s">
        <v>20</v>
      </c>
      <c r="H208" s="25" t="s">
        <v>198</v>
      </c>
      <c r="I208" s="25">
        <v>153</v>
      </c>
      <c r="J208" s="25" t="s">
        <v>77</v>
      </c>
      <c r="K208" s="25" t="s">
        <v>77</v>
      </c>
    </row>
    <row r="209" spans="1:11">
      <c r="A209" s="2">
        <v>202</v>
      </c>
      <c r="B209" s="2">
        <v>281</v>
      </c>
      <c r="C209" s="24">
        <v>3.5787037037037034E-2</v>
      </c>
      <c r="D209" s="25" t="s">
        <v>315</v>
      </c>
      <c r="E209" s="19" t="s">
        <v>177</v>
      </c>
      <c r="F209" s="25" t="s">
        <v>178</v>
      </c>
      <c r="G209" s="25" t="s">
        <v>31</v>
      </c>
      <c r="H209" s="25" t="s">
        <v>57</v>
      </c>
      <c r="I209" s="25">
        <v>152</v>
      </c>
      <c r="J209" s="25" t="s">
        <v>77</v>
      </c>
      <c r="K209" s="25" t="s">
        <v>77</v>
      </c>
    </row>
    <row r="210" spans="1:11">
      <c r="A210" s="2">
        <v>203</v>
      </c>
      <c r="B210" s="2">
        <v>547</v>
      </c>
      <c r="C210" s="24">
        <v>3.5798611111111107E-2</v>
      </c>
      <c r="D210" s="25" t="s">
        <v>316</v>
      </c>
      <c r="E210" s="19" t="s">
        <v>24</v>
      </c>
      <c r="F210" s="25" t="s">
        <v>25</v>
      </c>
      <c r="G210" s="25" t="s">
        <v>26</v>
      </c>
      <c r="H210" s="25" t="s">
        <v>113</v>
      </c>
      <c r="I210" s="25">
        <v>151</v>
      </c>
      <c r="J210" s="25" t="s">
        <v>262</v>
      </c>
      <c r="K210" s="25">
        <v>183</v>
      </c>
    </row>
    <row r="211" spans="1:11">
      <c r="A211" s="2">
        <v>204</v>
      </c>
      <c r="B211" s="2">
        <v>156</v>
      </c>
      <c r="C211" s="24">
        <v>3.5868055555555556E-2</v>
      </c>
      <c r="D211" s="25" t="s">
        <v>317</v>
      </c>
      <c r="E211" s="19" t="s">
        <v>49</v>
      </c>
      <c r="F211" s="25" t="s">
        <v>50</v>
      </c>
      <c r="G211" s="25" t="s">
        <v>50</v>
      </c>
      <c r="H211" s="25" t="s">
        <v>113</v>
      </c>
      <c r="I211" s="25">
        <v>150</v>
      </c>
      <c r="J211" s="25" t="s">
        <v>70</v>
      </c>
      <c r="K211" s="25">
        <v>184</v>
      </c>
    </row>
    <row r="212" spans="1:11">
      <c r="A212" s="2">
        <v>205</v>
      </c>
      <c r="B212" s="2">
        <v>485</v>
      </c>
      <c r="C212" s="24">
        <v>3.5937500000000004E-2</v>
      </c>
      <c r="D212" s="25" t="s">
        <v>318</v>
      </c>
      <c r="E212" s="19" t="s">
        <v>46</v>
      </c>
      <c r="F212" s="25" t="s">
        <v>47</v>
      </c>
      <c r="G212" s="25" t="s">
        <v>47</v>
      </c>
      <c r="H212" s="25" t="s">
        <v>108</v>
      </c>
      <c r="I212" s="25">
        <v>156</v>
      </c>
      <c r="J212" s="25" t="s">
        <v>267</v>
      </c>
      <c r="K212" s="25">
        <v>185</v>
      </c>
    </row>
    <row r="213" spans="1:11">
      <c r="A213" s="2">
        <v>206</v>
      </c>
      <c r="B213" s="2">
        <v>542</v>
      </c>
      <c r="C213" s="24">
        <v>3.5949074074074071E-2</v>
      </c>
      <c r="D213" s="25" t="s">
        <v>319</v>
      </c>
      <c r="E213" s="19" t="s">
        <v>24</v>
      </c>
      <c r="F213" s="25" t="s">
        <v>25</v>
      </c>
      <c r="G213" s="25" t="s">
        <v>26</v>
      </c>
      <c r="H213" s="25" t="s">
        <v>198</v>
      </c>
      <c r="I213" s="25">
        <v>149</v>
      </c>
      <c r="J213" s="25" t="s">
        <v>84</v>
      </c>
      <c r="K213" s="25">
        <v>186</v>
      </c>
    </row>
    <row r="214" spans="1:11">
      <c r="A214" s="2">
        <v>207</v>
      </c>
      <c r="B214" s="2">
        <v>623</v>
      </c>
      <c r="C214" s="24">
        <v>3.5972222222222218E-2</v>
      </c>
      <c r="D214" s="25" t="s">
        <v>320</v>
      </c>
      <c r="E214" s="19" t="s">
        <v>35</v>
      </c>
      <c r="F214" s="25" t="s">
        <v>36</v>
      </c>
      <c r="G214" s="25" t="s">
        <v>20</v>
      </c>
      <c r="H214" s="25" t="s">
        <v>171</v>
      </c>
      <c r="I214" s="25">
        <v>155</v>
      </c>
      <c r="J214" s="25" t="s">
        <v>109</v>
      </c>
      <c r="K214" s="25">
        <v>187</v>
      </c>
    </row>
    <row r="215" spans="1:11">
      <c r="A215" s="2">
        <v>208</v>
      </c>
      <c r="B215" s="2">
        <v>364</v>
      </c>
      <c r="C215" s="24">
        <v>3.5995370370370372E-2</v>
      </c>
      <c r="D215" s="25" t="s">
        <v>321</v>
      </c>
      <c r="E215" s="19" t="s">
        <v>121</v>
      </c>
      <c r="F215" s="25" t="s">
        <v>122</v>
      </c>
      <c r="G215" s="25" t="s">
        <v>122</v>
      </c>
      <c r="H215" s="25" t="s">
        <v>198</v>
      </c>
      <c r="I215" s="25">
        <v>148</v>
      </c>
      <c r="J215" s="25" t="s">
        <v>149</v>
      </c>
      <c r="K215" s="25">
        <v>188</v>
      </c>
    </row>
    <row r="216" spans="1:11">
      <c r="A216" s="2">
        <v>209</v>
      </c>
      <c r="B216" s="2">
        <v>503</v>
      </c>
      <c r="C216" s="24">
        <v>3.6030092592592593E-2</v>
      </c>
      <c r="D216" s="25" t="s">
        <v>322</v>
      </c>
      <c r="E216" s="19" t="s">
        <v>46</v>
      </c>
      <c r="F216" s="25" t="s">
        <v>47</v>
      </c>
      <c r="G216" s="25" t="s">
        <v>47</v>
      </c>
      <c r="H216" s="25" t="s">
        <v>57</v>
      </c>
      <c r="I216" s="25">
        <v>147</v>
      </c>
      <c r="J216" s="25" t="s">
        <v>77</v>
      </c>
      <c r="K216" s="25" t="s">
        <v>77</v>
      </c>
    </row>
    <row r="217" spans="1:11">
      <c r="A217" s="2">
        <v>210</v>
      </c>
      <c r="B217" s="2">
        <v>24</v>
      </c>
      <c r="C217" s="24">
        <v>3.6041666666666666E-2</v>
      </c>
      <c r="D217" s="25" t="s">
        <v>323</v>
      </c>
      <c r="E217" s="19" t="s">
        <v>59</v>
      </c>
      <c r="F217" s="25" t="s">
        <v>60</v>
      </c>
      <c r="G217" s="25" t="s">
        <v>60</v>
      </c>
      <c r="H217" s="25" t="s">
        <v>83</v>
      </c>
      <c r="I217" s="25">
        <v>146</v>
      </c>
      <c r="J217" s="25" t="s">
        <v>79</v>
      </c>
      <c r="K217" s="25">
        <v>189</v>
      </c>
    </row>
    <row r="218" spans="1:11">
      <c r="A218" s="2">
        <v>211</v>
      </c>
      <c r="B218" s="2">
        <v>671</v>
      </c>
      <c r="C218" s="24">
        <v>3.6249999999999998E-2</v>
      </c>
      <c r="D218" s="25" t="s">
        <v>324</v>
      </c>
      <c r="E218" s="19" t="s">
        <v>87</v>
      </c>
      <c r="F218" s="25" t="s">
        <v>88</v>
      </c>
      <c r="G218" s="25" t="s">
        <v>67</v>
      </c>
      <c r="H218" s="25" t="s">
        <v>223</v>
      </c>
      <c r="I218" s="25">
        <v>154</v>
      </c>
      <c r="J218" s="25" t="s">
        <v>209</v>
      </c>
      <c r="K218" s="25">
        <v>190</v>
      </c>
    </row>
    <row r="219" spans="1:11">
      <c r="A219" s="2">
        <v>212</v>
      </c>
      <c r="B219" s="2">
        <v>316</v>
      </c>
      <c r="C219" s="24">
        <v>3.6261574074074078E-2</v>
      </c>
      <c r="D219" s="25" t="s">
        <v>325</v>
      </c>
      <c r="E219" s="19" t="s">
        <v>65</v>
      </c>
      <c r="F219" s="25" t="s">
        <v>66</v>
      </c>
      <c r="G219" s="25" t="s">
        <v>67</v>
      </c>
      <c r="H219" s="25" t="s">
        <v>198</v>
      </c>
      <c r="I219" s="25">
        <v>145</v>
      </c>
      <c r="J219" s="25" t="s">
        <v>79</v>
      </c>
      <c r="K219" s="25">
        <v>191</v>
      </c>
    </row>
    <row r="220" spans="1:11">
      <c r="A220" s="2">
        <v>213</v>
      </c>
      <c r="B220" s="2">
        <v>647</v>
      </c>
      <c r="C220" s="24">
        <v>3.6516203703703703E-2</v>
      </c>
      <c r="D220" s="25" t="s">
        <v>326</v>
      </c>
      <c r="E220" s="19" t="s">
        <v>35</v>
      </c>
      <c r="F220" s="25" t="s">
        <v>36</v>
      </c>
      <c r="G220" s="25" t="s">
        <v>20</v>
      </c>
      <c r="H220" s="25" t="s">
        <v>171</v>
      </c>
      <c r="I220" s="25">
        <v>153</v>
      </c>
      <c r="J220" s="25" t="s">
        <v>139</v>
      </c>
      <c r="K220" s="25">
        <v>192</v>
      </c>
    </row>
    <row r="221" spans="1:11">
      <c r="A221" s="2">
        <v>214</v>
      </c>
      <c r="B221" s="2">
        <v>276</v>
      </c>
      <c r="C221" s="24">
        <v>3.6550925925925924E-2</v>
      </c>
      <c r="D221" s="25" t="s">
        <v>327</v>
      </c>
      <c r="E221" s="19" t="s">
        <v>54</v>
      </c>
      <c r="F221" s="25" t="s">
        <v>55</v>
      </c>
      <c r="G221" s="25" t="s">
        <v>26</v>
      </c>
      <c r="H221" s="25" t="s">
        <v>32</v>
      </c>
      <c r="I221" s="25">
        <v>144</v>
      </c>
      <c r="J221" s="25" t="s">
        <v>77</v>
      </c>
      <c r="K221" s="25" t="s">
        <v>77</v>
      </c>
    </row>
    <row r="222" spans="1:11">
      <c r="A222" s="2">
        <v>215</v>
      </c>
      <c r="B222" s="2">
        <v>184</v>
      </c>
      <c r="C222" s="24">
        <v>3.6574074074074071E-2</v>
      </c>
      <c r="D222" s="25" t="s">
        <v>328</v>
      </c>
      <c r="E222" s="19" t="s">
        <v>103</v>
      </c>
      <c r="F222" s="25" t="s">
        <v>104</v>
      </c>
      <c r="G222" s="25" t="s">
        <v>104</v>
      </c>
      <c r="H222" s="25" t="s">
        <v>51</v>
      </c>
      <c r="I222" s="25">
        <v>143</v>
      </c>
      <c r="J222" s="25" t="s">
        <v>135</v>
      </c>
      <c r="K222" s="25">
        <v>193</v>
      </c>
    </row>
    <row r="223" spans="1:11">
      <c r="A223" s="2">
        <v>216</v>
      </c>
      <c r="B223" s="2">
        <v>645</v>
      </c>
      <c r="C223" s="24">
        <v>3.6620370370370373E-2</v>
      </c>
      <c r="D223" s="25" t="s">
        <v>329</v>
      </c>
      <c r="E223" s="19" t="s">
        <v>35</v>
      </c>
      <c r="F223" s="25" t="s">
        <v>36</v>
      </c>
      <c r="G223" s="25" t="s">
        <v>20</v>
      </c>
      <c r="H223" s="25" t="s">
        <v>223</v>
      </c>
      <c r="I223" s="25">
        <v>152</v>
      </c>
      <c r="J223" s="25" t="s">
        <v>265</v>
      </c>
      <c r="K223" s="25">
        <v>194</v>
      </c>
    </row>
    <row r="224" spans="1:11">
      <c r="A224" s="2">
        <v>217</v>
      </c>
      <c r="B224" s="2">
        <v>602</v>
      </c>
      <c r="C224" s="24">
        <v>3.6666666666666667E-2</v>
      </c>
      <c r="D224" s="25" t="s">
        <v>330</v>
      </c>
      <c r="E224" s="19" t="s">
        <v>40</v>
      </c>
      <c r="F224" s="25" t="s">
        <v>41</v>
      </c>
      <c r="G224" s="25" t="s">
        <v>41</v>
      </c>
      <c r="H224" s="25" t="s">
        <v>113</v>
      </c>
      <c r="I224" s="25">
        <v>142</v>
      </c>
      <c r="J224" s="25" t="s">
        <v>135</v>
      </c>
      <c r="K224" s="25">
        <v>195</v>
      </c>
    </row>
    <row r="225" spans="1:11">
      <c r="A225" s="2">
        <v>218</v>
      </c>
      <c r="B225" s="2">
        <v>455</v>
      </c>
      <c r="C225" s="24">
        <v>3.6747685185185182E-2</v>
      </c>
      <c r="D225" s="25" t="s">
        <v>331</v>
      </c>
      <c r="E225" s="19" t="s">
        <v>46</v>
      </c>
      <c r="F225" s="25" t="s">
        <v>47</v>
      </c>
      <c r="G225" s="25" t="s">
        <v>47</v>
      </c>
      <c r="H225" s="25" t="s">
        <v>208</v>
      </c>
      <c r="I225" s="25">
        <v>151</v>
      </c>
      <c r="J225" s="25" t="s">
        <v>265</v>
      </c>
      <c r="K225" s="25">
        <v>196</v>
      </c>
    </row>
    <row r="226" spans="1:11">
      <c r="A226" s="2">
        <v>219</v>
      </c>
      <c r="B226" s="2">
        <v>23</v>
      </c>
      <c r="C226" s="24">
        <v>3.6793981481481483E-2</v>
      </c>
      <c r="D226" s="25" t="s">
        <v>332</v>
      </c>
      <c r="E226" s="19" t="s">
        <v>59</v>
      </c>
      <c r="F226" s="25" t="s">
        <v>60</v>
      </c>
      <c r="G226" s="25" t="s">
        <v>60</v>
      </c>
      <c r="H226" s="25" t="s">
        <v>113</v>
      </c>
      <c r="I226" s="25">
        <v>141</v>
      </c>
      <c r="J226" s="25" t="s">
        <v>81</v>
      </c>
      <c r="K226" s="25">
        <v>197</v>
      </c>
    </row>
    <row r="227" spans="1:11">
      <c r="A227" s="2">
        <v>220</v>
      </c>
      <c r="B227" s="2">
        <v>212</v>
      </c>
      <c r="C227" s="24">
        <v>3.6863425925925931E-2</v>
      </c>
      <c r="D227" s="25" t="s">
        <v>333</v>
      </c>
      <c r="E227" s="19" t="s">
        <v>90</v>
      </c>
      <c r="F227" s="25" t="s">
        <v>91</v>
      </c>
      <c r="G227" s="25" t="s">
        <v>31</v>
      </c>
      <c r="H227" s="25" t="s">
        <v>108</v>
      </c>
      <c r="I227" s="25">
        <v>150</v>
      </c>
      <c r="J227" s="25" t="s">
        <v>200</v>
      </c>
      <c r="K227" s="25">
        <v>198</v>
      </c>
    </row>
    <row r="228" spans="1:11">
      <c r="A228" s="2">
        <v>221</v>
      </c>
      <c r="B228" s="2">
        <v>641</v>
      </c>
      <c r="C228" s="24">
        <v>3.6886574074074079E-2</v>
      </c>
      <c r="D228" s="25" t="s">
        <v>334</v>
      </c>
      <c r="E228" s="19" t="s">
        <v>35</v>
      </c>
      <c r="F228" s="25" t="s">
        <v>36</v>
      </c>
      <c r="G228" s="25" t="s">
        <v>20</v>
      </c>
      <c r="H228" s="25" t="s">
        <v>113</v>
      </c>
      <c r="I228" s="25">
        <v>140</v>
      </c>
      <c r="J228" s="25" t="s">
        <v>77</v>
      </c>
      <c r="K228" s="25" t="s">
        <v>77</v>
      </c>
    </row>
    <row r="229" spans="1:11">
      <c r="A229" s="2">
        <v>222</v>
      </c>
      <c r="B229" s="2">
        <v>314</v>
      </c>
      <c r="C229" s="24">
        <v>3.6898148148148145E-2</v>
      </c>
      <c r="D229" s="25" t="s">
        <v>335</v>
      </c>
      <c r="E229" s="19" t="s">
        <v>65</v>
      </c>
      <c r="F229" s="25" t="s">
        <v>66</v>
      </c>
      <c r="G229" s="25" t="s">
        <v>67</v>
      </c>
      <c r="H229" s="25" t="s">
        <v>113</v>
      </c>
      <c r="I229" s="25">
        <v>139</v>
      </c>
      <c r="J229" s="25" t="s">
        <v>81</v>
      </c>
      <c r="K229" s="25">
        <v>199</v>
      </c>
    </row>
    <row r="230" spans="1:11">
      <c r="A230" s="2">
        <v>223</v>
      </c>
      <c r="B230" s="2">
        <v>296</v>
      </c>
      <c r="C230" s="24">
        <v>3.6898148148148145E-2</v>
      </c>
      <c r="D230" s="25" t="s">
        <v>336</v>
      </c>
      <c r="E230" s="19" t="s">
        <v>65</v>
      </c>
      <c r="F230" s="25" t="s">
        <v>66</v>
      </c>
      <c r="G230" s="25" t="s">
        <v>67</v>
      </c>
      <c r="H230" s="25" t="s">
        <v>233</v>
      </c>
      <c r="I230" s="25">
        <v>138</v>
      </c>
      <c r="J230" s="25" t="s">
        <v>145</v>
      </c>
      <c r="K230" s="25">
        <v>200</v>
      </c>
    </row>
    <row r="231" spans="1:11">
      <c r="A231" s="2">
        <v>224</v>
      </c>
      <c r="B231" s="2">
        <v>748</v>
      </c>
      <c r="C231" s="24">
        <v>3.6921296296296292E-2</v>
      </c>
      <c r="D231" s="25" t="s">
        <v>337</v>
      </c>
      <c r="E231" s="19">
        <v>0</v>
      </c>
      <c r="F231" s="25" t="s">
        <v>77</v>
      </c>
      <c r="G231" s="25" t="s">
        <v>77</v>
      </c>
      <c r="H231" s="25" t="s">
        <v>51</v>
      </c>
      <c r="I231" s="25" t="s">
        <v>77</v>
      </c>
      <c r="J231" s="25" t="s">
        <v>77</v>
      </c>
      <c r="K231" s="25" t="s">
        <v>77</v>
      </c>
    </row>
    <row r="232" spans="1:11">
      <c r="A232" s="2">
        <v>225</v>
      </c>
      <c r="B232" s="2">
        <v>648</v>
      </c>
      <c r="C232" s="24">
        <v>3.695601851851852E-2</v>
      </c>
      <c r="D232" s="25" t="s">
        <v>338</v>
      </c>
      <c r="E232" s="19" t="s">
        <v>35</v>
      </c>
      <c r="F232" s="25" t="s">
        <v>36</v>
      </c>
      <c r="G232" s="25" t="s">
        <v>20</v>
      </c>
      <c r="H232" s="25" t="s">
        <v>152</v>
      </c>
      <c r="I232" s="25">
        <v>149</v>
      </c>
      <c r="J232" s="25" t="s">
        <v>153</v>
      </c>
      <c r="K232" s="25">
        <v>201</v>
      </c>
    </row>
    <row r="233" spans="1:11">
      <c r="A233" s="2">
        <v>226</v>
      </c>
      <c r="B233" s="2">
        <v>659</v>
      </c>
      <c r="C233" s="24">
        <v>3.6990740740740741E-2</v>
      </c>
      <c r="D233" s="25" t="s">
        <v>339</v>
      </c>
      <c r="E233" s="19" t="s">
        <v>87</v>
      </c>
      <c r="F233" s="25" t="s">
        <v>88</v>
      </c>
      <c r="G233" s="25" t="s">
        <v>67</v>
      </c>
      <c r="H233" s="25" t="s">
        <v>208</v>
      </c>
      <c r="I233" s="25">
        <v>148</v>
      </c>
      <c r="J233" s="25" t="s">
        <v>265</v>
      </c>
      <c r="K233" s="25">
        <v>202</v>
      </c>
    </row>
    <row r="234" spans="1:11">
      <c r="A234" s="2">
        <v>227</v>
      </c>
      <c r="B234" s="2">
        <v>119</v>
      </c>
      <c r="C234" s="24">
        <v>3.7025462962962961E-2</v>
      </c>
      <c r="D234" s="25" t="s">
        <v>340</v>
      </c>
      <c r="E234" s="19" t="s">
        <v>124</v>
      </c>
      <c r="F234" s="25" t="s">
        <v>125</v>
      </c>
      <c r="G234" s="25" t="s">
        <v>31</v>
      </c>
      <c r="H234" s="25" t="s">
        <v>198</v>
      </c>
      <c r="I234" s="25">
        <v>137</v>
      </c>
      <c r="J234" s="25" t="s">
        <v>77</v>
      </c>
      <c r="K234" s="25" t="s">
        <v>77</v>
      </c>
    </row>
    <row r="235" spans="1:11">
      <c r="A235" s="2">
        <v>228</v>
      </c>
      <c r="B235" s="2">
        <v>169</v>
      </c>
      <c r="C235" s="24">
        <v>3.7106481481481483E-2</v>
      </c>
      <c r="D235" s="25" t="s">
        <v>341</v>
      </c>
      <c r="E235" s="19" t="s">
        <v>103</v>
      </c>
      <c r="F235" s="25" t="s">
        <v>104</v>
      </c>
      <c r="G235" s="25" t="s">
        <v>104</v>
      </c>
      <c r="H235" s="25" t="s">
        <v>171</v>
      </c>
      <c r="I235" s="25">
        <v>147</v>
      </c>
      <c r="J235" s="25" t="s">
        <v>172</v>
      </c>
      <c r="K235" s="25">
        <v>203</v>
      </c>
    </row>
    <row r="236" spans="1:11">
      <c r="A236" s="2">
        <v>229</v>
      </c>
      <c r="B236" s="2">
        <v>91</v>
      </c>
      <c r="C236" s="24">
        <v>3.7152777777777778E-2</v>
      </c>
      <c r="D236" s="25" t="s">
        <v>342</v>
      </c>
      <c r="E236" s="19" t="s">
        <v>111</v>
      </c>
      <c r="F236" s="25" t="s">
        <v>112</v>
      </c>
      <c r="G236" s="25" t="s">
        <v>112</v>
      </c>
      <c r="H236" s="25" t="s">
        <v>113</v>
      </c>
      <c r="I236" s="25">
        <v>136</v>
      </c>
      <c r="J236" s="25" t="s">
        <v>135</v>
      </c>
      <c r="K236" s="25">
        <v>204</v>
      </c>
    </row>
    <row r="237" spans="1:11">
      <c r="A237" s="2">
        <v>230</v>
      </c>
      <c r="B237" s="2">
        <v>48</v>
      </c>
      <c r="C237" s="24">
        <v>3.7175925925925925E-2</v>
      </c>
      <c r="D237" s="25" t="s">
        <v>343</v>
      </c>
      <c r="E237" s="19" t="s">
        <v>59</v>
      </c>
      <c r="F237" s="25" t="s">
        <v>60</v>
      </c>
      <c r="G237" s="25" t="s">
        <v>60</v>
      </c>
      <c r="H237" s="25" t="s">
        <v>171</v>
      </c>
      <c r="I237" s="25">
        <v>146</v>
      </c>
      <c r="J237" s="25" t="s">
        <v>220</v>
      </c>
      <c r="K237" s="25">
        <v>205</v>
      </c>
    </row>
    <row r="238" spans="1:11">
      <c r="A238" s="2">
        <v>231</v>
      </c>
      <c r="B238" s="2">
        <v>332</v>
      </c>
      <c r="C238" s="24">
        <v>3.7199074074074072E-2</v>
      </c>
      <c r="D238" s="25" t="s">
        <v>344</v>
      </c>
      <c r="E238" s="19" t="s">
        <v>118</v>
      </c>
      <c r="F238" s="25" t="s">
        <v>119</v>
      </c>
      <c r="G238" s="25" t="s">
        <v>119</v>
      </c>
      <c r="H238" s="25" t="s">
        <v>308</v>
      </c>
      <c r="I238" s="25">
        <v>145</v>
      </c>
      <c r="J238" s="25" t="s">
        <v>153</v>
      </c>
      <c r="K238" s="25">
        <v>206</v>
      </c>
    </row>
    <row r="239" spans="1:11">
      <c r="A239" s="2">
        <v>232</v>
      </c>
      <c r="B239" s="2">
        <v>611</v>
      </c>
      <c r="C239" s="24">
        <v>3.7268518518518513E-2</v>
      </c>
      <c r="D239" s="25" t="s">
        <v>345</v>
      </c>
      <c r="E239" s="19" t="s">
        <v>18</v>
      </c>
      <c r="F239" s="25" t="s">
        <v>19</v>
      </c>
      <c r="G239" s="25" t="s">
        <v>20</v>
      </c>
      <c r="H239" s="25" t="s">
        <v>308</v>
      </c>
      <c r="I239" s="25">
        <v>144</v>
      </c>
      <c r="J239" s="25" t="s">
        <v>309</v>
      </c>
      <c r="K239" s="25">
        <v>207</v>
      </c>
    </row>
    <row r="240" spans="1:11">
      <c r="A240" s="2">
        <v>233</v>
      </c>
      <c r="B240" s="2">
        <v>115</v>
      </c>
      <c r="C240" s="24">
        <v>3.7303240740740741E-2</v>
      </c>
      <c r="D240" s="25" t="s">
        <v>346</v>
      </c>
      <c r="E240" s="19" t="s">
        <v>124</v>
      </c>
      <c r="F240" s="25" t="s">
        <v>125</v>
      </c>
      <c r="G240" s="25" t="s">
        <v>31</v>
      </c>
      <c r="H240" s="25" t="s">
        <v>198</v>
      </c>
      <c r="I240" s="25">
        <v>135</v>
      </c>
      <c r="J240" s="25" t="s">
        <v>77</v>
      </c>
      <c r="K240" s="25" t="s">
        <v>77</v>
      </c>
    </row>
    <row r="241" spans="1:11">
      <c r="A241" s="2">
        <v>234</v>
      </c>
      <c r="B241" s="2">
        <v>46</v>
      </c>
      <c r="C241" s="24">
        <v>3.7326388888888888E-2</v>
      </c>
      <c r="D241" s="25" t="s">
        <v>347</v>
      </c>
      <c r="E241" s="19" t="s">
        <v>59</v>
      </c>
      <c r="F241" s="25" t="s">
        <v>60</v>
      </c>
      <c r="G241" s="25" t="s">
        <v>60</v>
      </c>
      <c r="H241" s="25" t="s">
        <v>113</v>
      </c>
      <c r="I241" s="25">
        <v>134</v>
      </c>
      <c r="J241" s="25" t="s">
        <v>145</v>
      </c>
      <c r="K241" s="25">
        <v>208</v>
      </c>
    </row>
    <row r="242" spans="1:11">
      <c r="A242" s="2">
        <v>235</v>
      </c>
      <c r="B242" s="2">
        <v>490</v>
      </c>
      <c r="C242" s="24">
        <v>3.7418981481481477E-2</v>
      </c>
      <c r="D242" s="25" t="s">
        <v>348</v>
      </c>
      <c r="E242" s="19" t="s">
        <v>46</v>
      </c>
      <c r="F242" s="25" t="s">
        <v>47</v>
      </c>
      <c r="G242" s="25" t="s">
        <v>47</v>
      </c>
      <c r="H242" s="25" t="s">
        <v>138</v>
      </c>
      <c r="I242" s="25">
        <v>143</v>
      </c>
      <c r="J242" s="25" t="s">
        <v>349</v>
      </c>
      <c r="K242" s="25">
        <v>209</v>
      </c>
    </row>
    <row r="243" spans="1:11">
      <c r="A243" s="2">
        <v>236</v>
      </c>
      <c r="B243" s="2">
        <v>466</v>
      </c>
      <c r="C243" s="24">
        <v>3.7696759259259256E-2</v>
      </c>
      <c r="D243" s="25" t="s">
        <v>350</v>
      </c>
      <c r="E243" s="19" t="s">
        <v>46</v>
      </c>
      <c r="F243" s="25" t="s">
        <v>47</v>
      </c>
      <c r="G243" s="25" t="s">
        <v>47</v>
      </c>
      <c r="H243" s="25" t="s">
        <v>51</v>
      </c>
      <c r="I243" s="25">
        <v>133</v>
      </c>
      <c r="J243" s="25" t="s">
        <v>77</v>
      </c>
      <c r="K243" s="25" t="s">
        <v>77</v>
      </c>
    </row>
    <row r="244" spans="1:11">
      <c r="A244" s="2">
        <v>237</v>
      </c>
      <c r="B244" s="2">
        <v>275</v>
      </c>
      <c r="C244" s="24">
        <v>3.7731481481481484E-2</v>
      </c>
      <c r="D244" s="25" t="s">
        <v>351</v>
      </c>
      <c r="E244" s="19" t="s">
        <v>54</v>
      </c>
      <c r="F244" s="25" t="s">
        <v>55</v>
      </c>
      <c r="G244" s="25" t="s">
        <v>26</v>
      </c>
      <c r="H244" s="25" t="s">
        <v>51</v>
      </c>
      <c r="I244" s="25">
        <v>132</v>
      </c>
      <c r="J244" s="25" t="s">
        <v>77</v>
      </c>
      <c r="K244" s="25" t="s">
        <v>77</v>
      </c>
    </row>
    <row r="245" spans="1:11">
      <c r="A245" s="2">
        <v>238</v>
      </c>
      <c r="B245" s="2">
        <v>753</v>
      </c>
      <c r="C245" s="24">
        <v>3.7905092592592594E-2</v>
      </c>
      <c r="D245" s="25" t="s">
        <v>352</v>
      </c>
      <c r="E245" s="19" t="s">
        <v>103</v>
      </c>
      <c r="F245" s="25" t="s">
        <v>104</v>
      </c>
      <c r="G245" s="25" t="s">
        <v>104</v>
      </c>
      <c r="H245" s="25" t="s">
        <v>180</v>
      </c>
      <c r="I245" s="25">
        <v>142</v>
      </c>
      <c r="J245" s="25" t="s">
        <v>220</v>
      </c>
      <c r="K245" s="25">
        <v>210</v>
      </c>
    </row>
    <row r="246" spans="1:11">
      <c r="A246" s="2">
        <v>239</v>
      </c>
      <c r="B246" s="2">
        <v>36</v>
      </c>
      <c r="C246" s="24">
        <v>3.7986111111111116E-2</v>
      </c>
      <c r="D246" s="25" t="s">
        <v>353</v>
      </c>
      <c r="E246" s="19" t="s">
        <v>59</v>
      </c>
      <c r="F246" s="25" t="s">
        <v>60</v>
      </c>
      <c r="G246" s="25" t="s">
        <v>60</v>
      </c>
      <c r="H246" s="25" t="s">
        <v>233</v>
      </c>
      <c r="I246" s="25">
        <v>131</v>
      </c>
      <c r="J246" s="25" t="s">
        <v>182</v>
      </c>
      <c r="K246" s="25">
        <v>211</v>
      </c>
    </row>
    <row r="247" spans="1:11">
      <c r="A247" s="2">
        <v>240</v>
      </c>
      <c r="B247" s="2">
        <v>105</v>
      </c>
      <c r="C247" s="24">
        <v>3.8009259259259263E-2</v>
      </c>
      <c r="D247" s="25" t="s">
        <v>354</v>
      </c>
      <c r="E247" s="19" t="s">
        <v>29</v>
      </c>
      <c r="F247" s="25" t="s">
        <v>30</v>
      </c>
      <c r="G247" s="25" t="s">
        <v>31</v>
      </c>
      <c r="H247" s="25" t="s">
        <v>108</v>
      </c>
      <c r="I247" s="25">
        <v>141</v>
      </c>
      <c r="J247" s="25" t="s">
        <v>267</v>
      </c>
      <c r="K247" s="25">
        <v>212</v>
      </c>
    </row>
    <row r="248" spans="1:11">
      <c r="A248" s="2">
        <v>241</v>
      </c>
      <c r="B248" s="2">
        <v>54</v>
      </c>
      <c r="C248" s="24">
        <v>3.8171296296296293E-2</v>
      </c>
      <c r="D248" s="25" t="s">
        <v>355</v>
      </c>
      <c r="E248" s="19" t="s">
        <v>59</v>
      </c>
      <c r="F248" s="25" t="s">
        <v>60</v>
      </c>
      <c r="G248" s="25" t="s">
        <v>60</v>
      </c>
      <c r="H248" s="25" t="s">
        <v>108</v>
      </c>
      <c r="I248" s="25">
        <v>140</v>
      </c>
      <c r="J248" s="25" t="s">
        <v>139</v>
      </c>
      <c r="K248" s="25">
        <v>213</v>
      </c>
    </row>
    <row r="249" spans="1:11">
      <c r="A249" s="2">
        <v>242</v>
      </c>
      <c r="B249" s="2">
        <v>421</v>
      </c>
      <c r="C249" s="24">
        <v>3.8310185185185183E-2</v>
      </c>
      <c r="D249" s="25" t="s">
        <v>356</v>
      </c>
      <c r="E249" s="19" t="s">
        <v>43</v>
      </c>
      <c r="F249" s="25" t="s">
        <v>44</v>
      </c>
      <c r="G249" s="25" t="s">
        <v>44</v>
      </c>
      <c r="H249" s="25" t="s">
        <v>198</v>
      </c>
      <c r="I249" s="25">
        <v>130</v>
      </c>
      <c r="J249" s="25" t="s">
        <v>84</v>
      </c>
      <c r="K249" s="25">
        <v>214</v>
      </c>
    </row>
    <row r="250" spans="1:11">
      <c r="A250" s="2">
        <v>243</v>
      </c>
      <c r="B250" s="2">
        <v>625</v>
      </c>
      <c r="C250" s="24">
        <v>3.8321759259259257E-2</v>
      </c>
      <c r="D250" s="25" t="s">
        <v>357</v>
      </c>
      <c r="E250" s="19" t="s">
        <v>35</v>
      </c>
      <c r="F250" s="25" t="s">
        <v>36</v>
      </c>
      <c r="G250" s="25" t="s">
        <v>20</v>
      </c>
      <c r="H250" s="25" t="s">
        <v>198</v>
      </c>
      <c r="I250" s="25">
        <v>129</v>
      </c>
      <c r="J250" s="25" t="s">
        <v>77</v>
      </c>
      <c r="K250" s="25" t="s">
        <v>77</v>
      </c>
    </row>
    <row r="251" spans="1:11">
      <c r="A251" s="2">
        <v>244</v>
      </c>
      <c r="B251" s="2">
        <v>581</v>
      </c>
      <c r="C251" s="24">
        <v>3.847222222222222E-2</v>
      </c>
      <c r="D251" s="25" t="s">
        <v>358</v>
      </c>
      <c r="E251" s="19" t="s">
        <v>40</v>
      </c>
      <c r="F251" s="25" t="s">
        <v>41</v>
      </c>
      <c r="G251" s="25" t="s">
        <v>41</v>
      </c>
      <c r="H251" s="25" t="s">
        <v>108</v>
      </c>
      <c r="I251" s="25">
        <v>139</v>
      </c>
      <c r="J251" s="25" t="s">
        <v>349</v>
      </c>
      <c r="K251" s="25">
        <v>215</v>
      </c>
    </row>
    <row r="252" spans="1:11">
      <c r="A252" s="2">
        <v>245</v>
      </c>
      <c r="B252" s="2">
        <v>228</v>
      </c>
      <c r="C252" s="24">
        <v>3.8518518518518521E-2</v>
      </c>
      <c r="D252" s="25" t="s">
        <v>359</v>
      </c>
      <c r="E252" s="19" t="s">
        <v>90</v>
      </c>
      <c r="F252" s="25" t="s">
        <v>91</v>
      </c>
      <c r="G252" s="25" t="s">
        <v>31</v>
      </c>
      <c r="H252" s="25" t="s">
        <v>223</v>
      </c>
      <c r="I252" s="25">
        <v>138</v>
      </c>
      <c r="J252" s="25" t="s">
        <v>209</v>
      </c>
      <c r="K252" s="25">
        <v>216</v>
      </c>
    </row>
    <row r="253" spans="1:11">
      <c r="A253" s="2">
        <v>246</v>
      </c>
      <c r="B253" s="2">
        <v>461</v>
      </c>
      <c r="C253" s="24">
        <v>3.861111111111111E-2</v>
      </c>
      <c r="D253" s="25" t="s">
        <v>360</v>
      </c>
      <c r="E253" s="19" t="s">
        <v>46</v>
      </c>
      <c r="F253" s="25" t="s">
        <v>47</v>
      </c>
      <c r="G253" s="25" t="s">
        <v>47</v>
      </c>
      <c r="H253" s="25" t="s">
        <v>208</v>
      </c>
      <c r="I253" s="25">
        <v>137</v>
      </c>
      <c r="J253" s="25" t="s">
        <v>220</v>
      </c>
      <c r="K253" s="25">
        <v>217</v>
      </c>
    </row>
    <row r="254" spans="1:11">
      <c r="A254" s="2">
        <v>247</v>
      </c>
      <c r="B254" s="2">
        <v>301</v>
      </c>
      <c r="C254" s="24">
        <v>3.8622685185185184E-2</v>
      </c>
      <c r="D254" s="25" t="s">
        <v>361</v>
      </c>
      <c r="E254" s="19" t="s">
        <v>65</v>
      </c>
      <c r="F254" s="25" t="s">
        <v>66</v>
      </c>
      <c r="G254" s="25" t="s">
        <v>67</v>
      </c>
      <c r="H254" s="25" t="s">
        <v>113</v>
      </c>
      <c r="I254" s="25">
        <v>128</v>
      </c>
      <c r="J254" s="25" t="s">
        <v>182</v>
      </c>
      <c r="K254" s="25">
        <v>218</v>
      </c>
    </row>
    <row r="255" spans="1:11">
      <c r="A255" s="2">
        <v>248</v>
      </c>
      <c r="B255" s="2">
        <v>380</v>
      </c>
      <c r="C255" s="24">
        <v>3.8726851851851853E-2</v>
      </c>
      <c r="D255" s="25" t="s">
        <v>362</v>
      </c>
      <c r="E255" s="19" t="s">
        <v>62</v>
      </c>
      <c r="F255" s="25" t="s">
        <v>63</v>
      </c>
      <c r="G255" s="25" t="s">
        <v>63</v>
      </c>
      <c r="H255" s="25" t="s">
        <v>83</v>
      </c>
      <c r="I255" s="25">
        <v>127</v>
      </c>
      <c r="J255" s="25" t="s">
        <v>194</v>
      </c>
      <c r="K255" s="25">
        <v>219</v>
      </c>
    </row>
    <row r="256" spans="1:11">
      <c r="A256" s="2">
        <v>249</v>
      </c>
      <c r="B256" s="2">
        <v>31</v>
      </c>
      <c r="C256" s="24">
        <v>3.8738425925925926E-2</v>
      </c>
      <c r="D256" s="25" t="s">
        <v>363</v>
      </c>
      <c r="E256" s="19" t="s">
        <v>59</v>
      </c>
      <c r="F256" s="25" t="s">
        <v>60</v>
      </c>
      <c r="G256" s="25" t="s">
        <v>60</v>
      </c>
      <c r="H256" s="25" t="s">
        <v>223</v>
      </c>
      <c r="I256" s="25">
        <v>136</v>
      </c>
      <c r="J256" s="25" t="s">
        <v>265</v>
      </c>
      <c r="K256" s="25">
        <v>220</v>
      </c>
    </row>
    <row r="257" spans="1:11">
      <c r="A257" s="2">
        <v>250</v>
      </c>
      <c r="B257" s="2">
        <v>16</v>
      </c>
      <c r="C257" s="24">
        <v>3.876157407407408E-2</v>
      </c>
      <c r="D257" s="25" t="s">
        <v>364</v>
      </c>
      <c r="E257" s="19" t="s">
        <v>59</v>
      </c>
      <c r="F257" s="25" t="s">
        <v>60</v>
      </c>
      <c r="G257" s="25" t="s">
        <v>60</v>
      </c>
      <c r="H257" s="25" t="s">
        <v>152</v>
      </c>
      <c r="I257" s="25">
        <v>135</v>
      </c>
      <c r="J257" s="25" t="s">
        <v>153</v>
      </c>
      <c r="K257" s="25">
        <v>221</v>
      </c>
    </row>
    <row r="258" spans="1:11">
      <c r="A258" s="2">
        <v>251</v>
      </c>
      <c r="B258" s="2">
        <v>195</v>
      </c>
      <c r="C258" s="24">
        <v>3.8831018518518515E-2</v>
      </c>
      <c r="D258" s="25" t="s">
        <v>365</v>
      </c>
      <c r="E258" s="19" t="s">
        <v>103</v>
      </c>
      <c r="F258" s="25" t="s">
        <v>104</v>
      </c>
      <c r="G258" s="25" t="s">
        <v>104</v>
      </c>
      <c r="H258" s="25" t="s">
        <v>113</v>
      </c>
      <c r="I258" s="25">
        <v>126</v>
      </c>
      <c r="J258" s="25" t="s">
        <v>149</v>
      </c>
      <c r="K258" s="25">
        <v>222</v>
      </c>
    </row>
    <row r="259" spans="1:11">
      <c r="A259" s="2">
        <v>252</v>
      </c>
      <c r="B259" s="2">
        <v>513</v>
      </c>
      <c r="C259" s="24">
        <v>3.888888888888889E-2</v>
      </c>
      <c r="D259" s="25" t="s">
        <v>366</v>
      </c>
      <c r="E259" s="19" t="s">
        <v>24</v>
      </c>
      <c r="F259" s="25" t="s">
        <v>25</v>
      </c>
      <c r="G259" s="25" t="s">
        <v>26</v>
      </c>
      <c r="H259" s="25" t="s">
        <v>223</v>
      </c>
      <c r="I259" s="25">
        <v>134</v>
      </c>
      <c r="J259" s="25" t="s">
        <v>265</v>
      </c>
      <c r="K259" s="25">
        <v>223</v>
      </c>
    </row>
    <row r="260" spans="1:11">
      <c r="A260" s="2">
        <v>253</v>
      </c>
      <c r="B260" s="2">
        <v>25</v>
      </c>
      <c r="C260" s="24">
        <v>3.9027777777777779E-2</v>
      </c>
      <c r="D260" s="25" t="s">
        <v>367</v>
      </c>
      <c r="E260" s="19" t="s">
        <v>59</v>
      </c>
      <c r="F260" s="25" t="s">
        <v>60</v>
      </c>
      <c r="G260" s="25" t="s">
        <v>60</v>
      </c>
      <c r="H260" s="25" t="s">
        <v>208</v>
      </c>
      <c r="I260" s="25">
        <v>133</v>
      </c>
      <c r="J260" s="25" t="s">
        <v>200</v>
      </c>
      <c r="K260" s="25">
        <v>224</v>
      </c>
    </row>
    <row r="261" spans="1:11">
      <c r="A261" s="2">
        <v>254</v>
      </c>
      <c r="B261" s="2">
        <v>230</v>
      </c>
      <c r="C261" s="24">
        <v>3.920138888888889E-2</v>
      </c>
      <c r="D261" s="25" t="s">
        <v>368</v>
      </c>
      <c r="E261" s="19" t="s">
        <v>90</v>
      </c>
      <c r="F261" s="25" t="s">
        <v>91</v>
      </c>
      <c r="G261" s="25" t="s">
        <v>31</v>
      </c>
      <c r="H261" s="25" t="s">
        <v>180</v>
      </c>
      <c r="I261" s="25">
        <v>132</v>
      </c>
      <c r="J261" s="25" t="s">
        <v>349</v>
      </c>
      <c r="K261" s="25">
        <v>225</v>
      </c>
    </row>
    <row r="262" spans="1:11">
      <c r="A262" s="2">
        <v>255</v>
      </c>
      <c r="B262" s="2">
        <v>362</v>
      </c>
      <c r="C262" s="24">
        <v>3.9224537037037037E-2</v>
      </c>
      <c r="D262" s="25" t="s">
        <v>369</v>
      </c>
      <c r="E262" s="19" t="s">
        <v>121</v>
      </c>
      <c r="F262" s="25" t="s">
        <v>122</v>
      </c>
      <c r="G262" s="25" t="s">
        <v>122</v>
      </c>
      <c r="H262" s="25" t="s">
        <v>308</v>
      </c>
      <c r="I262" s="25">
        <v>131</v>
      </c>
      <c r="J262" s="25" t="s">
        <v>309</v>
      </c>
      <c r="K262" s="25">
        <v>226</v>
      </c>
    </row>
    <row r="263" spans="1:11">
      <c r="A263" s="2">
        <v>256</v>
      </c>
      <c r="B263" s="2">
        <v>669</v>
      </c>
      <c r="C263" s="24">
        <v>3.9224537037037037E-2</v>
      </c>
      <c r="D263" s="25" t="s">
        <v>370</v>
      </c>
      <c r="E263" s="19" t="s">
        <v>87</v>
      </c>
      <c r="F263" s="25" t="s">
        <v>88</v>
      </c>
      <c r="G263" s="25" t="s">
        <v>67</v>
      </c>
      <c r="H263" s="25" t="s">
        <v>113</v>
      </c>
      <c r="I263" s="25">
        <v>125</v>
      </c>
      <c r="J263" s="25" t="s">
        <v>204</v>
      </c>
      <c r="K263" s="25">
        <v>227</v>
      </c>
    </row>
    <row r="264" spans="1:11">
      <c r="A264" s="2">
        <v>257</v>
      </c>
      <c r="B264" s="2">
        <v>655</v>
      </c>
      <c r="C264" s="24">
        <v>3.9328703703703706E-2</v>
      </c>
      <c r="D264" s="25" t="s">
        <v>371</v>
      </c>
      <c r="E264" s="19" t="s">
        <v>87</v>
      </c>
      <c r="F264" s="25" t="s">
        <v>88</v>
      </c>
      <c r="G264" s="25" t="s">
        <v>67</v>
      </c>
      <c r="H264" s="25" t="s">
        <v>51</v>
      </c>
      <c r="I264" s="25">
        <v>124</v>
      </c>
      <c r="J264" s="25" t="s">
        <v>254</v>
      </c>
      <c r="K264" s="25">
        <v>228</v>
      </c>
    </row>
    <row r="265" spans="1:11">
      <c r="A265" s="2">
        <v>258</v>
      </c>
      <c r="B265" s="2">
        <v>475</v>
      </c>
      <c r="C265" s="24">
        <v>3.9328703703703706E-2</v>
      </c>
      <c r="D265" s="25" t="s">
        <v>372</v>
      </c>
      <c r="E265" s="19" t="s">
        <v>46</v>
      </c>
      <c r="F265" s="25" t="s">
        <v>47</v>
      </c>
      <c r="G265" s="25" t="s">
        <v>47</v>
      </c>
      <c r="H265" s="25" t="s">
        <v>152</v>
      </c>
      <c r="I265" s="25">
        <v>130</v>
      </c>
      <c r="J265" s="25" t="s">
        <v>153</v>
      </c>
      <c r="K265" s="25">
        <v>229</v>
      </c>
    </row>
    <row r="266" spans="1:11">
      <c r="A266" s="2">
        <v>259</v>
      </c>
      <c r="B266" s="2">
        <v>660</v>
      </c>
      <c r="C266" s="24">
        <v>3.9375E-2</v>
      </c>
      <c r="D266" s="25" t="s">
        <v>373</v>
      </c>
      <c r="E266" s="19" t="s">
        <v>87</v>
      </c>
      <c r="F266" s="25" t="s">
        <v>88</v>
      </c>
      <c r="G266" s="25" t="s">
        <v>67</v>
      </c>
      <c r="H266" s="25" t="s">
        <v>51</v>
      </c>
      <c r="I266" s="25">
        <v>123</v>
      </c>
      <c r="J266" s="25" t="s">
        <v>262</v>
      </c>
      <c r="K266" s="25">
        <v>230</v>
      </c>
    </row>
    <row r="267" spans="1:11">
      <c r="A267" s="2">
        <v>260</v>
      </c>
      <c r="B267" s="2">
        <v>320</v>
      </c>
      <c r="C267" s="24">
        <v>3.9421296296296295E-2</v>
      </c>
      <c r="D267" s="25" t="s">
        <v>374</v>
      </c>
      <c r="E267" s="19" t="s">
        <v>118</v>
      </c>
      <c r="F267" s="25" t="s">
        <v>119</v>
      </c>
      <c r="G267" s="25" t="s">
        <v>119</v>
      </c>
      <c r="H267" s="25" t="s">
        <v>233</v>
      </c>
      <c r="I267" s="25">
        <v>122</v>
      </c>
      <c r="J267" s="25" t="s">
        <v>84</v>
      </c>
      <c r="K267" s="25">
        <v>231</v>
      </c>
    </row>
    <row r="268" spans="1:11">
      <c r="A268" s="2">
        <v>261</v>
      </c>
      <c r="B268" s="2">
        <v>300</v>
      </c>
      <c r="C268" s="24">
        <v>3.9606481481481479E-2</v>
      </c>
      <c r="D268" s="25" t="s">
        <v>375</v>
      </c>
      <c r="E268" s="19" t="s">
        <v>65</v>
      </c>
      <c r="F268" s="25" t="s">
        <v>66</v>
      </c>
      <c r="G268" s="25" t="s">
        <v>67</v>
      </c>
      <c r="H268" s="25" t="s">
        <v>223</v>
      </c>
      <c r="I268" s="25">
        <v>129</v>
      </c>
      <c r="J268" s="25" t="s">
        <v>172</v>
      </c>
      <c r="K268" s="25">
        <v>232</v>
      </c>
    </row>
    <row r="269" spans="1:11">
      <c r="A269" s="2">
        <v>262</v>
      </c>
      <c r="B269" s="2">
        <v>441</v>
      </c>
      <c r="C269" s="24">
        <v>3.9641203703703706E-2</v>
      </c>
      <c r="D269" s="25" t="s">
        <v>376</v>
      </c>
      <c r="E269" s="19" t="s">
        <v>377</v>
      </c>
      <c r="F269" s="25" t="s">
        <v>378</v>
      </c>
      <c r="G269" s="25" t="s">
        <v>378</v>
      </c>
      <c r="H269" s="25" t="s">
        <v>113</v>
      </c>
      <c r="I269" s="25">
        <v>121</v>
      </c>
      <c r="J269" s="25" t="s">
        <v>52</v>
      </c>
      <c r="K269" s="25">
        <v>233</v>
      </c>
    </row>
    <row r="270" spans="1:11">
      <c r="A270" s="2">
        <v>263</v>
      </c>
      <c r="B270" s="2">
        <v>253</v>
      </c>
      <c r="C270" s="24">
        <v>3.9675925925925927E-2</v>
      </c>
      <c r="D270" s="25" t="s">
        <v>379</v>
      </c>
      <c r="E270" s="19" t="s">
        <v>299</v>
      </c>
      <c r="F270" s="25" t="s">
        <v>300</v>
      </c>
      <c r="G270" s="25" t="s">
        <v>31</v>
      </c>
      <c r="H270" s="25" t="s">
        <v>57</v>
      </c>
      <c r="I270" s="25">
        <v>120</v>
      </c>
      <c r="J270" s="25" t="s">
        <v>77</v>
      </c>
      <c r="K270" s="25" t="s">
        <v>77</v>
      </c>
    </row>
    <row r="271" spans="1:11">
      <c r="A271" s="2">
        <v>264</v>
      </c>
      <c r="B271" s="2">
        <v>657</v>
      </c>
      <c r="C271" s="24">
        <v>3.982638888888889E-2</v>
      </c>
      <c r="D271" s="25" t="s">
        <v>380</v>
      </c>
      <c r="E271" s="19" t="s">
        <v>87</v>
      </c>
      <c r="F271" s="25" t="s">
        <v>88</v>
      </c>
      <c r="G271" s="25" t="s">
        <v>67</v>
      </c>
      <c r="H271" s="25" t="s">
        <v>152</v>
      </c>
      <c r="I271" s="25">
        <v>128</v>
      </c>
      <c r="J271" s="25" t="s">
        <v>153</v>
      </c>
      <c r="K271" s="25">
        <v>234</v>
      </c>
    </row>
    <row r="272" spans="1:11">
      <c r="A272" s="2">
        <v>265</v>
      </c>
      <c r="B272" s="2">
        <v>448</v>
      </c>
      <c r="C272" s="24">
        <v>3.9942129629629626E-2</v>
      </c>
      <c r="D272" s="25" t="s">
        <v>381</v>
      </c>
      <c r="E272" s="19" t="s">
        <v>46</v>
      </c>
      <c r="F272" s="25" t="s">
        <v>47</v>
      </c>
      <c r="G272" s="25" t="s">
        <v>47</v>
      </c>
      <c r="H272" s="25" t="s">
        <v>223</v>
      </c>
      <c r="I272" s="25">
        <v>127</v>
      </c>
      <c r="J272" s="25" t="s">
        <v>382</v>
      </c>
      <c r="K272" s="25">
        <v>235</v>
      </c>
    </row>
    <row r="273" spans="1:11">
      <c r="A273" s="2">
        <v>266</v>
      </c>
      <c r="B273" s="2">
        <v>285</v>
      </c>
      <c r="C273" s="24">
        <v>4.0231481481481479E-2</v>
      </c>
      <c r="D273" s="25" t="s">
        <v>383</v>
      </c>
      <c r="E273" s="19" t="s">
        <v>177</v>
      </c>
      <c r="F273" s="25" t="s">
        <v>178</v>
      </c>
      <c r="G273" s="25" t="s">
        <v>31</v>
      </c>
      <c r="H273" s="25" t="s">
        <v>21</v>
      </c>
      <c r="I273" s="25">
        <v>119</v>
      </c>
      <c r="J273" s="25" t="s">
        <v>77</v>
      </c>
      <c r="K273" s="25" t="s">
        <v>77</v>
      </c>
    </row>
    <row r="274" spans="1:11">
      <c r="A274" s="2">
        <v>267</v>
      </c>
      <c r="B274" s="2">
        <v>165</v>
      </c>
      <c r="C274" s="24">
        <v>4.0289351851851847E-2</v>
      </c>
      <c r="D274" s="25" t="s">
        <v>384</v>
      </c>
      <c r="E274" s="19" t="s">
        <v>103</v>
      </c>
      <c r="F274" s="25" t="s">
        <v>104</v>
      </c>
      <c r="G274" s="25" t="s">
        <v>104</v>
      </c>
      <c r="H274" s="25" t="s">
        <v>171</v>
      </c>
      <c r="I274" s="25">
        <v>126</v>
      </c>
      <c r="J274" s="25" t="s">
        <v>109</v>
      </c>
      <c r="K274" s="25">
        <v>236</v>
      </c>
    </row>
    <row r="275" spans="1:11">
      <c r="A275" s="2">
        <v>268</v>
      </c>
      <c r="B275" s="2">
        <v>176</v>
      </c>
      <c r="C275" s="24">
        <v>4.0312499999999994E-2</v>
      </c>
      <c r="D275" s="25" t="s">
        <v>385</v>
      </c>
      <c r="E275" s="19" t="s">
        <v>103</v>
      </c>
      <c r="F275" s="25" t="s">
        <v>104</v>
      </c>
      <c r="G275" s="25" t="s">
        <v>104</v>
      </c>
      <c r="H275" s="25" t="s">
        <v>180</v>
      </c>
      <c r="I275" s="25">
        <v>125</v>
      </c>
      <c r="J275" s="25" t="s">
        <v>139</v>
      </c>
      <c r="K275" s="25">
        <v>237</v>
      </c>
    </row>
    <row r="276" spans="1:11">
      <c r="A276" s="2">
        <v>269</v>
      </c>
      <c r="B276" s="2">
        <v>557</v>
      </c>
      <c r="C276" s="24">
        <v>4.0335648148148148E-2</v>
      </c>
      <c r="D276" s="25" t="s">
        <v>386</v>
      </c>
      <c r="E276" s="19" t="s">
        <v>40</v>
      </c>
      <c r="F276" s="25" t="s">
        <v>41</v>
      </c>
      <c r="G276" s="25" t="s">
        <v>41</v>
      </c>
      <c r="H276" s="25" t="s">
        <v>308</v>
      </c>
      <c r="I276" s="25">
        <v>124</v>
      </c>
      <c r="J276" s="25" t="s">
        <v>153</v>
      </c>
      <c r="K276" s="25">
        <v>238</v>
      </c>
    </row>
    <row r="277" spans="1:11">
      <c r="A277" s="2">
        <v>270</v>
      </c>
      <c r="B277" s="2">
        <v>172</v>
      </c>
      <c r="C277" s="24">
        <v>4.0358796296296295E-2</v>
      </c>
      <c r="D277" s="25" t="s">
        <v>387</v>
      </c>
      <c r="E277" s="19" t="s">
        <v>103</v>
      </c>
      <c r="F277" s="25" t="s">
        <v>104</v>
      </c>
      <c r="G277" s="25" t="s">
        <v>104</v>
      </c>
      <c r="H277" s="25" t="s">
        <v>208</v>
      </c>
      <c r="I277" s="25">
        <v>123</v>
      </c>
      <c r="J277" s="25" t="s">
        <v>265</v>
      </c>
      <c r="K277" s="25">
        <v>239</v>
      </c>
    </row>
    <row r="278" spans="1:11">
      <c r="A278" s="2">
        <v>271</v>
      </c>
      <c r="B278" s="2">
        <v>180</v>
      </c>
      <c r="C278" s="24">
        <v>4.0451388888888891E-2</v>
      </c>
      <c r="D278" s="25" t="s">
        <v>388</v>
      </c>
      <c r="E278" s="19" t="s">
        <v>103</v>
      </c>
      <c r="F278" s="25" t="s">
        <v>104</v>
      </c>
      <c r="G278" s="25" t="s">
        <v>104</v>
      </c>
      <c r="H278" s="25" t="s">
        <v>223</v>
      </c>
      <c r="I278" s="25">
        <v>122</v>
      </c>
      <c r="J278" s="25" t="s">
        <v>200</v>
      </c>
      <c r="K278" s="25">
        <v>240</v>
      </c>
    </row>
    <row r="279" spans="1:11">
      <c r="A279" s="2">
        <v>272</v>
      </c>
      <c r="B279" s="2">
        <v>667</v>
      </c>
      <c r="C279" s="24">
        <v>4.0613425925925928E-2</v>
      </c>
      <c r="D279" s="25" t="s">
        <v>389</v>
      </c>
      <c r="E279" s="19" t="s">
        <v>87</v>
      </c>
      <c r="F279" s="25" t="s">
        <v>88</v>
      </c>
      <c r="G279" s="25" t="s">
        <v>67</v>
      </c>
      <c r="H279" s="25" t="s">
        <v>208</v>
      </c>
      <c r="I279" s="25">
        <v>121</v>
      </c>
      <c r="J279" s="25" t="s">
        <v>220</v>
      </c>
      <c r="K279" s="25">
        <v>241</v>
      </c>
    </row>
    <row r="280" spans="1:11">
      <c r="A280" s="2">
        <v>273</v>
      </c>
      <c r="B280" s="2">
        <v>187</v>
      </c>
      <c r="C280" s="24">
        <v>4.0625000000000001E-2</v>
      </c>
      <c r="D280" s="25" t="s">
        <v>390</v>
      </c>
      <c r="E280" s="19" t="s">
        <v>103</v>
      </c>
      <c r="F280" s="25" t="s">
        <v>104</v>
      </c>
      <c r="G280" s="25" t="s">
        <v>104</v>
      </c>
      <c r="H280" s="25" t="s">
        <v>171</v>
      </c>
      <c r="I280" s="25">
        <v>120</v>
      </c>
      <c r="J280" s="25" t="s">
        <v>267</v>
      </c>
      <c r="K280" s="25">
        <v>242</v>
      </c>
    </row>
    <row r="281" spans="1:11">
      <c r="A281" s="2">
        <v>274</v>
      </c>
      <c r="B281" s="2">
        <v>614</v>
      </c>
      <c r="C281" s="24">
        <v>4.0798611111111112E-2</v>
      </c>
      <c r="D281" s="25" t="s">
        <v>391</v>
      </c>
      <c r="E281" s="19" t="s">
        <v>35</v>
      </c>
      <c r="F281" s="25" t="s">
        <v>36</v>
      </c>
      <c r="G281" s="25" t="s">
        <v>20</v>
      </c>
      <c r="H281" s="25" t="s">
        <v>392</v>
      </c>
      <c r="I281" s="25">
        <v>119</v>
      </c>
      <c r="J281" s="25" t="s">
        <v>200</v>
      </c>
      <c r="K281" s="25">
        <v>243</v>
      </c>
    </row>
    <row r="282" spans="1:11">
      <c r="A282" s="2">
        <v>275</v>
      </c>
      <c r="B282" s="2">
        <v>337</v>
      </c>
      <c r="C282" s="24">
        <v>4.0833333333333333E-2</v>
      </c>
      <c r="D282" s="25" t="s">
        <v>393</v>
      </c>
      <c r="E282" s="19" t="s">
        <v>118</v>
      </c>
      <c r="F282" s="25" t="s">
        <v>119</v>
      </c>
      <c r="G282" s="25" t="s">
        <v>119</v>
      </c>
      <c r="H282" s="25" t="s">
        <v>233</v>
      </c>
      <c r="I282" s="25">
        <v>118</v>
      </c>
      <c r="J282" s="25" t="s">
        <v>194</v>
      </c>
      <c r="K282" s="25">
        <v>244</v>
      </c>
    </row>
    <row r="283" spans="1:11">
      <c r="A283" s="2">
        <v>276</v>
      </c>
      <c r="B283" s="2">
        <v>249</v>
      </c>
      <c r="C283" s="24">
        <v>4.1030092592592597E-2</v>
      </c>
      <c r="D283" s="25" t="s">
        <v>394</v>
      </c>
      <c r="E283" s="19" t="s">
        <v>299</v>
      </c>
      <c r="F283" s="25" t="s">
        <v>300</v>
      </c>
      <c r="G283" s="25" t="s">
        <v>31</v>
      </c>
      <c r="H283" s="25" t="s">
        <v>138</v>
      </c>
      <c r="I283" s="25">
        <v>118</v>
      </c>
      <c r="J283" s="25" t="s">
        <v>382</v>
      </c>
      <c r="K283" s="25">
        <v>245</v>
      </c>
    </row>
    <row r="284" spans="1:11">
      <c r="A284" s="2">
        <v>277</v>
      </c>
      <c r="B284" s="2">
        <v>744</v>
      </c>
      <c r="C284" s="24">
        <v>4.1122685185185186E-2</v>
      </c>
      <c r="D284" s="25" t="s">
        <v>395</v>
      </c>
      <c r="E284" s="19" t="s">
        <v>43</v>
      </c>
      <c r="F284" s="25" t="s">
        <v>44</v>
      </c>
      <c r="G284" s="25" t="s">
        <v>44</v>
      </c>
      <c r="H284" s="25" t="s">
        <v>171</v>
      </c>
      <c r="I284" s="25">
        <v>117</v>
      </c>
      <c r="J284" s="25" t="s">
        <v>172</v>
      </c>
      <c r="K284" s="25">
        <v>246</v>
      </c>
    </row>
    <row r="285" spans="1:11">
      <c r="A285" s="2">
        <v>278</v>
      </c>
      <c r="B285" s="2">
        <v>433</v>
      </c>
      <c r="C285" s="24">
        <v>4.1377314814814818E-2</v>
      </c>
      <c r="D285" s="25" t="s">
        <v>396</v>
      </c>
      <c r="E285" s="19" t="s">
        <v>377</v>
      </c>
      <c r="F285" s="25" t="s">
        <v>378</v>
      </c>
      <c r="G285" s="25" t="s">
        <v>378</v>
      </c>
      <c r="H285" s="25" t="s">
        <v>51</v>
      </c>
      <c r="I285" s="25">
        <v>117</v>
      </c>
      <c r="J285" s="25" t="s">
        <v>135</v>
      </c>
      <c r="K285" s="25">
        <v>247</v>
      </c>
    </row>
    <row r="286" spans="1:11">
      <c r="A286" s="2">
        <v>279</v>
      </c>
      <c r="B286" s="2">
        <v>58</v>
      </c>
      <c r="C286" s="24">
        <v>4.162037037037037E-2</v>
      </c>
      <c r="D286" s="25" t="s">
        <v>397</v>
      </c>
      <c r="E286" s="19" t="s">
        <v>59</v>
      </c>
      <c r="F286" s="25" t="s">
        <v>60</v>
      </c>
      <c r="G286" s="25" t="s">
        <v>60</v>
      </c>
      <c r="H286" s="25" t="s">
        <v>171</v>
      </c>
      <c r="I286" s="25">
        <v>116</v>
      </c>
      <c r="J286" s="25" t="s">
        <v>267</v>
      </c>
      <c r="K286" s="25">
        <v>248</v>
      </c>
    </row>
    <row r="287" spans="1:11">
      <c r="A287" s="2">
        <v>280</v>
      </c>
      <c r="B287" s="2">
        <v>34</v>
      </c>
      <c r="C287" s="24">
        <v>4.1666666666666664E-2</v>
      </c>
      <c r="D287" s="25" t="s">
        <v>398</v>
      </c>
      <c r="E287" s="19" t="s">
        <v>59</v>
      </c>
      <c r="F287" s="25" t="s">
        <v>60</v>
      </c>
      <c r="G287" s="25" t="s">
        <v>60</v>
      </c>
      <c r="H287" s="25" t="s">
        <v>223</v>
      </c>
      <c r="I287" s="25">
        <v>115</v>
      </c>
      <c r="J287" s="25" t="s">
        <v>349</v>
      </c>
      <c r="K287" s="25">
        <v>249</v>
      </c>
    </row>
    <row r="288" spans="1:11">
      <c r="A288" s="2">
        <v>281</v>
      </c>
      <c r="B288" s="2">
        <v>158</v>
      </c>
      <c r="C288" s="24">
        <v>4.1863425925925929E-2</v>
      </c>
      <c r="D288" s="25" t="s">
        <v>399</v>
      </c>
      <c r="E288" s="19" t="s">
        <v>103</v>
      </c>
      <c r="F288" s="25" t="s">
        <v>104</v>
      </c>
      <c r="G288" s="25" t="s">
        <v>104</v>
      </c>
      <c r="H288" s="25" t="s">
        <v>392</v>
      </c>
      <c r="I288" s="25">
        <v>114</v>
      </c>
      <c r="J288" s="25" t="s">
        <v>153</v>
      </c>
      <c r="K288" s="25">
        <v>250</v>
      </c>
    </row>
    <row r="289" spans="1:11">
      <c r="A289" s="2">
        <v>282</v>
      </c>
      <c r="B289" s="2">
        <v>663</v>
      </c>
      <c r="C289" s="24">
        <v>4.189814814814815E-2</v>
      </c>
      <c r="D289" s="25" t="s">
        <v>400</v>
      </c>
      <c r="E289" s="19" t="s">
        <v>87</v>
      </c>
      <c r="F289" s="25" t="s">
        <v>88</v>
      </c>
      <c r="G289" s="25" t="s">
        <v>67</v>
      </c>
      <c r="H289" s="25" t="s">
        <v>198</v>
      </c>
      <c r="I289" s="25">
        <v>116</v>
      </c>
      <c r="J289" s="25" t="s">
        <v>77</v>
      </c>
      <c r="K289" s="25" t="s">
        <v>77</v>
      </c>
    </row>
    <row r="290" spans="1:11">
      <c r="A290" s="2">
        <v>283</v>
      </c>
      <c r="B290" s="2">
        <v>750</v>
      </c>
      <c r="C290" s="24">
        <v>4.1932870370370377E-2</v>
      </c>
      <c r="D290" s="25" t="s">
        <v>401</v>
      </c>
      <c r="E290" s="19" t="s">
        <v>59</v>
      </c>
      <c r="F290" s="25" t="s">
        <v>60</v>
      </c>
      <c r="G290" s="25" t="s">
        <v>60</v>
      </c>
      <c r="H290" s="25" t="s">
        <v>180</v>
      </c>
      <c r="I290" s="25">
        <v>113</v>
      </c>
      <c r="J290" s="25" t="s">
        <v>382</v>
      </c>
      <c r="K290" s="25">
        <v>251</v>
      </c>
    </row>
    <row r="291" spans="1:11">
      <c r="A291" s="2">
        <v>284</v>
      </c>
      <c r="B291" s="2">
        <v>18</v>
      </c>
      <c r="C291" s="24">
        <v>4.2013888888888885E-2</v>
      </c>
      <c r="D291" s="25" t="s">
        <v>402</v>
      </c>
      <c r="E291" s="19" t="s">
        <v>59</v>
      </c>
      <c r="F291" s="25" t="s">
        <v>60</v>
      </c>
      <c r="G291" s="25" t="s">
        <v>60</v>
      </c>
      <c r="H291" s="25" t="s">
        <v>113</v>
      </c>
      <c r="I291" s="25">
        <v>115</v>
      </c>
      <c r="J291" s="25" t="s">
        <v>204</v>
      </c>
      <c r="K291" s="25">
        <v>252</v>
      </c>
    </row>
    <row r="292" spans="1:11">
      <c r="A292" s="2">
        <v>285</v>
      </c>
      <c r="B292" s="2">
        <v>70</v>
      </c>
      <c r="C292" s="24">
        <v>4.2025462962962966E-2</v>
      </c>
      <c r="D292" s="25" t="s">
        <v>403</v>
      </c>
      <c r="E292" s="19" t="s">
        <v>59</v>
      </c>
      <c r="F292" s="25" t="s">
        <v>60</v>
      </c>
      <c r="G292" s="25" t="s">
        <v>60</v>
      </c>
      <c r="H292" s="25" t="s">
        <v>138</v>
      </c>
      <c r="I292" s="25">
        <v>112</v>
      </c>
      <c r="J292" s="25" t="s">
        <v>77</v>
      </c>
      <c r="K292" s="25" t="s">
        <v>77</v>
      </c>
    </row>
    <row r="293" spans="1:11">
      <c r="A293" s="2">
        <v>286</v>
      </c>
      <c r="B293" s="2">
        <v>604</v>
      </c>
      <c r="C293" s="24">
        <v>4.2175925925925922E-2</v>
      </c>
      <c r="D293" s="25" t="s">
        <v>404</v>
      </c>
      <c r="E293" s="19" t="s">
        <v>40</v>
      </c>
      <c r="F293" s="25" t="s">
        <v>41</v>
      </c>
      <c r="G293" s="25" t="s">
        <v>41</v>
      </c>
      <c r="H293" s="25" t="s">
        <v>208</v>
      </c>
      <c r="I293" s="25">
        <v>111</v>
      </c>
      <c r="J293" s="25" t="s">
        <v>209</v>
      </c>
      <c r="K293" s="25">
        <v>253</v>
      </c>
    </row>
    <row r="294" spans="1:11">
      <c r="A294" s="2">
        <v>287</v>
      </c>
      <c r="B294" s="2">
        <v>428</v>
      </c>
      <c r="C294" s="24">
        <v>4.2187499999999996E-2</v>
      </c>
      <c r="D294" s="25" t="s">
        <v>405</v>
      </c>
      <c r="E294" s="19" t="s">
        <v>43</v>
      </c>
      <c r="F294" s="25" t="s">
        <v>44</v>
      </c>
      <c r="G294" s="25" t="s">
        <v>44</v>
      </c>
      <c r="H294" s="25" t="s">
        <v>57</v>
      </c>
      <c r="I294" s="25">
        <v>114</v>
      </c>
      <c r="J294" s="25" t="s">
        <v>97</v>
      </c>
      <c r="K294" s="25">
        <v>254</v>
      </c>
    </row>
    <row r="295" spans="1:11">
      <c r="A295" s="2">
        <v>288</v>
      </c>
      <c r="B295" s="2">
        <v>564</v>
      </c>
      <c r="C295" s="24">
        <v>4.2187499999999996E-2</v>
      </c>
      <c r="D295" s="25" t="s">
        <v>406</v>
      </c>
      <c r="E295" s="19" t="s">
        <v>40</v>
      </c>
      <c r="F295" s="25" t="s">
        <v>41</v>
      </c>
      <c r="G295" s="25" t="s">
        <v>41</v>
      </c>
      <c r="H295" s="25" t="s">
        <v>138</v>
      </c>
      <c r="I295" s="25">
        <v>110</v>
      </c>
      <c r="J295" s="25" t="s">
        <v>382</v>
      </c>
      <c r="K295" s="25">
        <v>255</v>
      </c>
    </row>
    <row r="296" spans="1:11">
      <c r="A296" s="2">
        <v>289</v>
      </c>
      <c r="B296" s="2">
        <v>130</v>
      </c>
      <c r="C296" s="24">
        <v>4.2349537037037033E-2</v>
      </c>
      <c r="D296" s="25" t="s">
        <v>407</v>
      </c>
      <c r="E296" s="19" t="s">
        <v>49</v>
      </c>
      <c r="F296" s="25" t="s">
        <v>50</v>
      </c>
      <c r="G296" s="25" t="s">
        <v>50</v>
      </c>
      <c r="H296" s="25" t="s">
        <v>208</v>
      </c>
      <c r="I296" s="25">
        <v>109</v>
      </c>
      <c r="J296" s="25" t="s">
        <v>209</v>
      </c>
      <c r="K296" s="25">
        <v>256</v>
      </c>
    </row>
    <row r="297" spans="1:11">
      <c r="A297" s="2">
        <v>290</v>
      </c>
      <c r="B297" s="2">
        <v>635</v>
      </c>
      <c r="C297" s="24">
        <v>4.2418981481481481E-2</v>
      </c>
      <c r="D297" s="25" t="s">
        <v>408</v>
      </c>
      <c r="E297" s="19" t="s">
        <v>35</v>
      </c>
      <c r="F297" s="25" t="s">
        <v>36</v>
      </c>
      <c r="G297" s="25" t="s">
        <v>20</v>
      </c>
      <c r="H297" s="25" t="s">
        <v>392</v>
      </c>
      <c r="I297" s="25">
        <v>108</v>
      </c>
      <c r="J297" s="25" t="s">
        <v>267</v>
      </c>
      <c r="K297" s="25">
        <v>257</v>
      </c>
    </row>
    <row r="298" spans="1:11">
      <c r="A298" s="2">
        <v>291</v>
      </c>
      <c r="B298" s="2">
        <v>97</v>
      </c>
      <c r="C298" s="24">
        <v>4.2476851851851849E-2</v>
      </c>
      <c r="D298" s="25" t="s">
        <v>409</v>
      </c>
      <c r="E298" s="19" t="s">
        <v>29</v>
      </c>
      <c r="F298" s="25" t="s">
        <v>30</v>
      </c>
      <c r="G298" s="25" t="s">
        <v>31</v>
      </c>
      <c r="H298" s="25" t="s">
        <v>308</v>
      </c>
      <c r="I298" s="25">
        <v>107</v>
      </c>
      <c r="J298" s="25" t="s">
        <v>153</v>
      </c>
      <c r="K298" s="25">
        <v>258</v>
      </c>
    </row>
    <row r="299" spans="1:11">
      <c r="A299" s="2">
        <v>292</v>
      </c>
      <c r="B299" s="2">
        <v>451</v>
      </c>
      <c r="C299" s="24">
        <v>4.2511574074074077E-2</v>
      </c>
      <c r="D299" s="25" t="s">
        <v>410</v>
      </c>
      <c r="E299" s="19" t="s">
        <v>46</v>
      </c>
      <c r="F299" s="25" t="s">
        <v>47</v>
      </c>
      <c r="G299" s="25" t="s">
        <v>47</v>
      </c>
      <c r="H299" s="25" t="s">
        <v>57</v>
      </c>
      <c r="I299" s="25">
        <v>113</v>
      </c>
      <c r="J299" s="25" t="s">
        <v>77</v>
      </c>
      <c r="K299" s="25" t="s">
        <v>77</v>
      </c>
    </row>
    <row r="300" spans="1:11">
      <c r="A300" s="2">
        <v>293</v>
      </c>
      <c r="B300" s="2">
        <v>472</v>
      </c>
      <c r="C300" s="24">
        <v>4.2557870370370371E-2</v>
      </c>
      <c r="D300" s="25" t="s">
        <v>411</v>
      </c>
      <c r="E300" s="19" t="s">
        <v>46</v>
      </c>
      <c r="F300" s="25" t="s">
        <v>47</v>
      </c>
      <c r="G300" s="25" t="s">
        <v>47</v>
      </c>
      <c r="H300" s="25" t="s">
        <v>108</v>
      </c>
      <c r="I300" s="25">
        <v>106</v>
      </c>
      <c r="J300" s="25" t="s">
        <v>77</v>
      </c>
      <c r="K300" s="25" t="s">
        <v>77</v>
      </c>
    </row>
    <row r="301" spans="1:11">
      <c r="A301" s="2">
        <v>294</v>
      </c>
      <c r="B301" s="2">
        <v>325</v>
      </c>
      <c r="C301" s="24">
        <v>4.2708333333333327E-2</v>
      </c>
      <c r="D301" s="25" t="s">
        <v>412</v>
      </c>
      <c r="E301" s="19" t="s">
        <v>118</v>
      </c>
      <c r="F301" s="25" t="s">
        <v>119</v>
      </c>
      <c r="G301" s="25" t="s">
        <v>119</v>
      </c>
      <c r="H301" s="25" t="s">
        <v>51</v>
      </c>
      <c r="I301" s="25">
        <v>112</v>
      </c>
      <c r="J301" s="25" t="s">
        <v>52</v>
      </c>
      <c r="K301" s="25">
        <v>259</v>
      </c>
    </row>
    <row r="302" spans="1:11">
      <c r="A302" s="2">
        <v>295</v>
      </c>
      <c r="B302" s="2">
        <v>582</v>
      </c>
      <c r="C302" s="24">
        <v>4.280092592592593E-2</v>
      </c>
      <c r="D302" s="25" t="s">
        <v>413</v>
      </c>
      <c r="E302" s="19" t="s">
        <v>40</v>
      </c>
      <c r="F302" s="25" t="s">
        <v>41</v>
      </c>
      <c r="G302" s="25" t="s">
        <v>41</v>
      </c>
      <c r="H302" s="25" t="s">
        <v>208</v>
      </c>
      <c r="I302" s="25">
        <v>105</v>
      </c>
      <c r="J302" s="25" t="s">
        <v>265</v>
      </c>
      <c r="K302" s="25">
        <v>260</v>
      </c>
    </row>
    <row r="303" spans="1:11">
      <c r="A303" s="2">
        <v>296</v>
      </c>
      <c r="B303" s="2">
        <v>480</v>
      </c>
      <c r="C303" s="24">
        <v>4.2881944444444438E-2</v>
      </c>
      <c r="D303" s="25" t="s">
        <v>414</v>
      </c>
      <c r="E303" s="19" t="s">
        <v>46</v>
      </c>
      <c r="F303" s="25" t="s">
        <v>47</v>
      </c>
      <c r="G303" s="25" t="s">
        <v>47</v>
      </c>
      <c r="H303" s="25" t="s">
        <v>152</v>
      </c>
      <c r="I303" s="25">
        <v>104</v>
      </c>
      <c r="J303" s="25" t="s">
        <v>309</v>
      </c>
      <c r="K303" s="25">
        <v>261</v>
      </c>
    </row>
    <row r="304" spans="1:11">
      <c r="A304" s="2">
        <v>297</v>
      </c>
      <c r="B304" s="2">
        <v>286</v>
      </c>
      <c r="C304" s="24">
        <v>4.3067129629629629E-2</v>
      </c>
      <c r="D304" s="25" t="s">
        <v>415</v>
      </c>
      <c r="E304" s="19" t="s">
        <v>177</v>
      </c>
      <c r="F304" s="25" t="s">
        <v>178</v>
      </c>
      <c r="G304" s="25" t="s">
        <v>31</v>
      </c>
      <c r="H304" s="25" t="s">
        <v>208</v>
      </c>
      <c r="I304" s="25">
        <v>103</v>
      </c>
      <c r="J304" s="25" t="s">
        <v>265</v>
      </c>
      <c r="K304" s="25">
        <v>262</v>
      </c>
    </row>
    <row r="305" spans="1:11">
      <c r="A305" s="2">
        <v>298</v>
      </c>
      <c r="B305" s="2">
        <v>479</v>
      </c>
      <c r="C305" s="24">
        <v>4.3159722222222224E-2</v>
      </c>
      <c r="D305" s="25" t="s">
        <v>416</v>
      </c>
      <c r="E305" s="19" t="s">
        <v>46</v>
      </c>
      <c r="F305" s="25" t="s">
        <v>47</v>
      </c>
      <c r="G305" s="25" t="s">
        <v>47</v>
      </c>
      <c r="H305" s="25" t="s">
        <v>308</v>
      </c>
      <c r="I305" s="25">
        <v>102</v>
      </c>
      <c r="J305" s="25" t="s">
        <v>77</v>
      </c>
      <c r="K305" s="25" t="s">
        <v>77</v>
      </c>
    </row>
    <row r="306" spans="1:11">
      <c r="A306" s="2">
        <v>299</v>
      </c>
      <c r="B306" s="2">
        <v>262</v>
      </c>
      <c r="C306" s="24">
        <v>4.3252314814814813E-2</v>
      </c>
      <c r="D306" s="25" t="s">
        <v>417</v>
      </c>
      <c r="E306" s="19" t="s">
        <v>54</v>
      </c>
      <c r="F306" s="25" t="s">
        <v>55</v>
      </c>
      <c r="G306" s="25" t="s">
        <v>26</v>
      </c>
      <c r="H306" s="25" t="s">
        <v>180</v>
      </c>
      <c r="I306" s="25">
        <v>101</v>
      </c>
      <c r="J306" s="25" t="s">
        <v>220</v>
      </c>
      <c r="K306" s="25">
        <v>263</v>
      </c>
    </row>
    <row r="307" spans="1:11">
      <c r="A307" s="2">
        <v>300</v>
      </c>
      <c r="B307" s="2">
        <v>751</v>
      </c>
      <c r="C307" s="24">
        <v>4.3275462962962967E-2</v>
      </c>
      <c r="D307" s="25" t="s">
        <v>418</v>
      </c>
      <c r="E307" s="19" t="s">
        <v>65</v>
      </c>
      <c r="F307" s="25" t="s">
        <v>66</v>
      </c>
      <c r="G307" s="25" t="s">
        <v>67</v>
      </c>
      <c r="H307" s="25" t="s">
        <v>113</v>
      </c>
      <c r="I307" s="25">
        <v>111</v>
      </c>
      <c r="J307" s="25" t="s">
        <v>77</v>
      </c>
      <c r="K307" s="25" t="s">
        <v>77</v>
      </c>
    </row>
    <row r="308" spans="1:11">
      <c r="A308" s="2">
        <v>301</v>
      </c>
      <c r="B308" s="2">
        <v>315</v>
      </c>
      <c r="C308" s="24">
        <v>4.3333333333333335E-2</v>
      </c>
      <c r="D308" s="25" t="s">
        <v>419</v>
      </c>
      <c r="E308" s="19" t="s">
        <v>65</v>
      </c>
      <c r="F308" s="25" t="s">
        <v>66</v>
      </c>
      <c r="G308" s="25" t="s">
        <v>67</v>
      </c>
      <c r="H308" s="25" t="s">
        <v>308</v>
      </c>
      <c r="I308" s="25">
        <v>100</v>
      </c>
      <c r="J308" s="25" t="s">
        <v>309</v>
      </c>
      <c r="K308" s="25">
        <v>264</v>
      </c>
    </row>
    <row r="309" spans="1:11">
      <c r="A309" s="2">
        <v>302</v>
      </c>
      <c r="B309" s="2">
        <v>174</v>
      </c>
      <c r="C309" s="24">
        <v>4.3495370370370372E-2</v>
      </c>
      <c r="D309" s="25" t="s">
        <v>420</v>
      </c>
      <c r="E309" s="19" t="s">
        <v>103</v>
      </c>
      <c r="F309" s="25" t="s">
        <v>104</v>
      </c>
      <c r="G309" s="25" t="s">
        <v>104</v>
      </c>
      <c r="H309" s="25" t="s">
        <v>108</v>
      </c>
      <c r="I309" s="25">
        <v>99</v>
      </c>
      <c r="J309" s="25" t="s">
        <v>349</v>
      </c>
      <c r="K309" s="25">
        <v>265</v>
      </c>
    </row>
    <row r="310" spans="1:11">
      <c r="A310" s="2">
        <v>303</v>
      </c>
      <c r="B310" s="2">
        <v>166</v>
      </c>
      <c r="C310" s="24">
        <v>4.3541666666666666E-2</v>
      </c>
      <c r="D310" s="25" t="s">
        <v>421</v>
      </c>
      <c r="E310" s="19" t="s">
        <v>103</v>
      </c>
      <c r="F310" s="25" t="s">
        <v>104</v>
      </c>
      <c r="G310" s="25" t="s">
        <v>104</v>
      </c>
      <c r="H310" s="25" t="s">
        <v>223</v>
      </c>
      <c r="I310" s="25">
        <v>98</v>
      </c>
      <c r="J310" s="25" t="s">
        <v>382</v>
      </c>
      <c r="K310" s="25">
        <v>266</v>
      </c>
    </row>
    <row r="311" spans="1:11">
      <c r="A311" s="2">
        <v>304</v>
      </c>
      <c r="B311" s="2">
        <v>468</v>
      </c>
      <c r="C311" s="24">
        <v>4.3784722222222218E-2</v>
      </c>
      <c r="D311" s="25" t="s">
        <v>422</v>
      </c>
      <c r="E311" s="19" t="s">
        <v>46</v>
      </c>
      <c r="F311" s="25" t="s">
        <v>47</v>
      </c>
      <c r="G311" s="25" t="s">
        <v>47</v>
      </c>
      <c r="H311" s="25" t="s">
        <v>308</v>
      </c>
      <c r="I311" s="25">
        <v>97</v>
      </c>
      <c r="J311" s="25" t="s">
        <v>77</v>
      </c>
      <c r="K311" s="25" t="s">
        <v>77</v>
      </c>
    </row>
    <row r="312" spans="1:11">
      <c r="A312" s="2">
        <v>305</v>
      </c>
      <c r="B312" s="2">
        <v>583</v>
      </c>
      <c r="C312" s="24">
        <v>4.3842592592592593E-2</v>
      </c>
      <c r="D312" s="25" t="s">
        <v>423</v>
      </c>
      <c r="E312" s="19" t="s">
        <v>40</v>
      </c>
      <c r="F312" s="25" t="s">
        <v>41</v>
      </c>
      <c r="G312" s="25" t="s">
        <v>41</v>
      </c>
      <c r="H312" s="25" t="s">
        <v>83</v>
      </c>
      <c r="I312" s="25">
        <v>110</v>
      </c>
      <c r="J312" s="25" t="s">
        <v>194</v>
      </c>
      <c r="K312" s="25">
        <v>267</v>
      </c>
    </row>
    <row r="313" spans="1:11">
      <c r="A313" s="2">
        <v>306</v>
      </c>
      <c r="B313" s="2">
        <v>304</v>
      </c>
      <c r="C313" s="24">
        <v>4.4027777777777777E-2</v>
      </c>
      <c r="D313" s="25" t="s">
        <v>424</v>
      </c>
      <c r="E313" s="19" t="s">
        <v>65</v>
      </c>
      <c r="F313" s="25" t="s">
        <v>66</v>
      </c>
      <c r="G313" s="25" t="s">
        <v>67</v>
      </c>
      <c r="H313" s="25" t="s">
        <v>113</v>
      </c>
      <c r="I313" s="25">
        <v>109</v>
      </c>
      <c r="J313" s="25" t="s">
        <v>77</v>
      </c>
      <c r="K313" s="25" t="s">
        <v>77</v>
      </c>
    </row>
    <row r="314" spans="1:11">
      <c r="A314" s="2">
        <v>307</v>
      </c>
      <c r="B314" s="2">
        <v>62</v>
      </c>
      <c r="C314" s="24">
        <v>4.4467592592592593E-2</v>
      </c>
      <c r="D314" s="25" t="s">
        <v>425</v>
      </c>
      <c r="E314" s="19" t="s">
        <v>59</v>
      </c>
      <c r="F314" s="25" t="s">
        <v>60</v>
      </c>
      <c r="G314" s="25" t="s">
        <v>60</v>
      </c>
      <c r="H314" s="25" t="s">
        <v>83</v>
      </c>
      <c r="I314" s="25">
        <v>108</v>
      </c>
      <c r="J314" s="25" t="s">
        <v>254</v>
      </c>
      <c r="K314" s="25">
        <v>268</v>
      </c>
    </row>
    <row r="315" spans="1:11">
      <c r="A315" s="2">
        <v>308</v>
      </c>
      <c r="B315" s="2">
        <v>444</v>
      </c>
      <c r="C315" s="24">
        <v>4.5150462962962962E-2</v>
      </c>
      <c r="D315" s="25" t="s">
        <v>426</v>
      </c>
      <c r="E315" s="19" t="s">
        <v>46</v>
      </c>
      <c r="F315" s="25" t="s">
        <v>47</v>
      </c>
      <c r="G315" s="25" t="s">
        <v>47</v>
      </c>
      <c r="H315" s="25" t="s">
        <v>108</v>
      </c>
      <c r="I315" s="25">
        <v>96</v>
      </c>
      <c r="J315" s="25" t="s">
        <v>77</v>
      </c>
      <c r="K315" s="25" t="s">
        <v>77</v>
      </c>
    </row>
    <row r="316" spans="1:11">
      <c r="A316" s="2">
        <v>309</v>
      </c>
      <c r="B316" s="2">
        <v>68</v>
      </c>
      <c r="C316" s="24">
        <v>4.5254629629629624E-2</v>
      </c>
      <c r="D316" s="25" t="s">
        <v>427</v>
      </c>
      <c r="E316" s="19" t="s">
        <v>59</v>
      </c>
      <c r="F316" s="25" t="s">
        <v>60</v>
      </c>
      <c r="G316" s="25" t="s">
        <v>60</v>
      </c>
      <c r="H316" s="25" t="s">
        <v>198</v>
      </c>
      <c r="I316" s="25">
        <v>107</v>
      </c>
      <c r="J316" s="25" t="s">
        <v>262</v>
      </c>
      <c r="K316" s="25">
        <v>269</v>
      </c>
    </row>
    <row r="317" spans="1:11">
      <c r="A317" s="2">
        <v>310</v>
      </c>
      <c r="B317" s="2">
        <v>210</v>
      </c>
      <c r="C317" s="24">
        <v>4.5266203703703704E-2</v>
      </c>
      <c r="D317" s="25" t="s">
        <v>428</v>
      </c>
      <c r="E317" s="19" t="s">
        <v>90</v>
      </c>
      <c r="F317" s="25" t="s">
        <v>91</v>
      </c>
      <c r="G317" s="25" t="s">
        <v>31</v>
      </c>
      <c r="H317" s="25" t="s">
        <v>180</v>
      </c>
      <c r="I317" s="25">
        <v>95</v>
      </c>
      <c r="J317" s="25" t="s">
        <v>77</v>
      </c>
      <c r="K317" s="25" t="s">
        <v>77</v>
      </c>
    </row>
    <row r="318" spans="1:11">
      <c r="A318" s="2">
        <v>311</v>
      </c>
      <c r="B318" s="2">
        <v>245</v>
      </c>
      <c r="C318" s="24">
        <v>4.5370370370370366E-2</v>
      </c>
      <c r="D318" s="25" t="s">
        <v>429</v>
      </c>
      <c r="E318" s="19" t="s">
        <v>90</v>
      </c>
      <c r="F318" s="25" t="s">
        <v>91</v>
      </c>
      <c r="G318" s="25" t="s">
        <v>31</v>
      </c>
      <c r="H318" s="25" t="s">
        <v>108</v>
      </c>
      <c r="I318" s="25">
        <v>94</v>
      </c>
      <c r="J318" s="25" t="s">
        <v>77</v>
      </c>
      <c r="K318" s="25" t="s">
        <v>77</v>
      </c>
    </row>
    <row r="319" spans="1:11">
      <c r="A319" s="2">
        <v>312</v>
      </c>
      <c r="B319" s="2">
        <v>126</v>
      </c>
      <c r="C319" s="24">
        <v>4.5439814814814815E-2</v>
      </c>
      <c r="D319" s="25" t="s">
        <v>430</v>
      </c>
      <c r="E319" s="19" t="s">
        <v>49</v>
      </c>
      <c r="F319" s="25" t="s">
        <v>50</v>
      </c>
      <c r="G319" s="25" t="s">
        <v>50</v>
      </c>
      <c r="H319" s="25" t="s">
        <v>392</v>
      </c>
      <c r="I319" s="25">
        <v>93</v>
      </c>
      <c r="J319" s="25" t="s">
        <v>265</v>
      </c>
      <c r="K319" s="25">
        <v>270</v>
      </c>
    </row>
    <row r="320" spans="1:11">
      <c r="A320" s="2">
        <v>313</v>
      </c>
      <c r="B320" s="2">
        <v>436</v>
      </c>
      <c r="C320" s="24">
        <v>4.5624999999999999E-2</v>
      </c>
      <c r="D320" s="25" t="s">
        <v>431</v>
      </c>
      <c r="E320" s="19" t="s">
        <v>377</v>
      </c>
      <c r="F320" s="25" t="s">
        <v>378</v>
      </c>
      <c r="G320" s="25" t="s">
        <v>378</v>
      </c>
      <c r="H320" s="25" t="s">
        <v>113</v>
      </c>
      <c r="I320" s="25">
        <v>106</v>
      </c>
      <c r="J320" s="25" t="s">
        <v>149</v>
      </c>
      <c r="K320" s="25">
        <v>271</v>
      </c>
    </row>
    <row r="321" spans="1:11">
      <c r="A321" s="2">
        <v>314</v>
      </c>
      <c r="B321" s="2">
        <v>414</v>
      </c>
      <c r="C321" s="24">
        <v>4.6168981481481484E-2</v>
      </c>
      <c r="D321" s="25" t="s">
        <v>432</v>
      </c>
      <c r="E321" s="19" t="s">
        <v>43</v>
      </c>
      <c r="F321" s="25" t="s">
        <v>44</v>
      </c>
      <c r="G321" s="25" t="s">
        <v>44</v>
      </c>
      <c r="H321" s="25" t="s">
        <v>113</v>
      </c>
      <c r="I321" s="25">
        <v>105</v>
      </c>
      <c r="J321" s="25" t="s">
        <v>52</v>
      </c>
      <c r="K321" s="25">
        <v>272</v>
      </c>
    </row>
    <row r="322" spans="1:11">
      <c r="A322" s="2">
        <v>315</v>
      </c>
      <c r="B322" s="2">
        <v>665</v>
      </c>
      <c r="C322" s="24">
        <v>4.6377314814814809E-2</v>
      </c>
      <c r="D322" s="25" t="s">
        <v>433</v>
      </c>
      <c r="E322" s="19" t="s">
        <v>87</v>
      </c>
      <c r="F322" s="25" t="s">
        <v>88</v>
      </c>
      <c r="G322" s="25" t="s">
        <v>67</v>
      </c>
      <c r="H322" s="25" t="s">
        <v>113</v>
      </c>
      <c r="I322" s="25">
        <v>104</v>
      </c>
      <c r="J322" s="25" t="s">
        <v>77</v>
      </c>
      <c r="K322" s="25" t="s">
        <v>77</v>
      </c>
    </row>
    <row r="323" spans="1:11">
      <c r="A323" s="2">
        <v>316</v>
      </c>
      <c r="B323" s="2">
        <v>622</v>
      </c>
      <c r="C323" s="24">
        <v>4.6458333333333331E-2</v>
      </c>
      <c r="D323" s="25" t="s">
        <v>434</v>
      </c>
      <c r="E323" s="19" t="s">
        <v>35</v>
      </c>
      <c r="F323" s="25" t="s">
        <v>36</v>
      </c>
      <c r="G323" s="25" t="s">
        <v>20</v>
      </c>
      <c r="H323" s="25" t="s">
        <v>152</v>
      </c>
      <c r="I323" s="25">
        <v>92</v>
      </c>
      <c r="J323" s="25" t="s">
        <v>349</v>
      </c>
      <c r="K323" s="25">
        <v>273</v>
      </c>
    </row>
    <row r="324" spans="1:11">
      <c r="A324" s="2">
        <v>317</v>
      </c>
      <c r="B324" s="2">
        <v>619</v>
      </c>
      <c r="C324" s="24">
        <v>4.6516203703703705E-2</v>
      </c>
      <c r="D324" s="25" t="s">
        <v>435</v>
      </c>
      <c r="E324" s="19" t="s">
        <v>35</v>
      </c>
      <c r="F324" s="25" t="s">
        <v>36</v>
      </c>
      <c r="G324" s="25" t="s">
        <v>20</v>
      </c>
      <c r="H324" s="25" t="s">
        <v>223</v>
      </c>
      <c r="I324" s="25">
        <v>91</v>
      </c>
      <c r="J324" s="25" t="s">
        <v>382</v>
      </c>
      <c r="K324" s="25">
        <v>274</v>
      </c>
    </row>
    <row r="325" spans="1:11">
      <c r="A325" s="2">
        <v>318</v>
      </c>
      <c r="B325" s="2">
        <v>727</v>
      </c>
      <c r="C325" s="24">
        <v>4.6689814814814816E-2</v>
      </c>
      <c r="D325" s="25" t="s">
        <v>436</v>
      </c>
      <c r="E325" s="19">
        <v>0</v>
      </c>
      <c r="F325" s="25" t="s">
        <v>77</v>
      </c>
      <c r="G325" s="25" t="s">
        <v>77</v>
      </c>
      <c r="H325" s="25" t="s">
        <v>108</v>
      </c>
      <c r="I325" s="25" t="s">
        <v>77</v>
      </c>
      <c r="J325" s="25" t="s">
        <v>77</v>
      </c>
      <c r="K325" s="25" t="s">
        <v>77</v>
      </c>
    </row>
    <row r="326" spans="1:11">
      <c r="A326" s="2">
        <v>319</v>
      </c>
      <c r="B326" s="2">
        <v>95</v>
      </c>
      <c r="C326" s="24">
        <v>4.6817129629629632E-2</v>
      </c>
      <c r="D326" s="25" t="s">
        <v>437</v>
      </c>
      <c r="E326" s="19" t="s">
        <v>29</v>
      </c>
      <c r="F326" s="25" t="s">
        <v>30</v>
      </c>
      <c r="G326" s="25" t="s">
        <v>31</v>
      </c>
      <c r="H326" s="25" t="s">
        <v>308</v>
      </c>
      <c r="I326" s="25">
        <v>90</v>
      </c>
      <c r="J326" s="25" t="s">
        <v>309</v>
      </c>
      <c r="K326" s="25">
        <v>275</v>
      </c>
    </row>
    <row r="327" spans="1:11">
      <c r="A327" s="2">
        <v>320</v>
      </c>
      <c r="B327" s="2">
        <v>642</v>
      </c>
      <c r="C327" s="24">
        <v>4.7581018518518516E-2</v>
      </c>
      <c r="D327" s="25" t="s">
        <v>438</v>
      </c>
      <c r="E327" s="19" t="s">
        <v>35</v>
      </c>
      <c r="F327" s="25" t="s">
        <v>36</v>
      </c>
      <c r="G327" s="25" t="s">
        <v>20</v>
      </c>
      <c r="H327" s="25" t="s">
        <v>392</v>
      </c>
      <c r="I327" s="25">
        <v>89</v>
      </c>
      <c r="J327" s="25" t="s">
        <v>77</v>
      </c>
      <c r="K327" s="25" t="s">
        <v>77</v>
      </c>
    </row>
    <row r="328" spans="1:11">
      <c r="A328" s="2">
        <v>321</v>
      </c>
      <c r="B328" s="2">
        <v>66</v>
      </c>
      <c r="C328" s="24">
        <v>4.7662037037037037E-2</v>
      </c>
      <c r="D328" s="25" t="s">
        <v>439</v>
      </c>
      <c r="E328" s="19" t="s">
        <v>59</v>
      </c>
      <c r="F328" s="25" t="s">
        <v>60</v>
      </c>
      <c r="G328" s="25" t="s">
        <v>60</v>
      </c>
      <c r="H328" s="25" t="s">
        <v>223</v>
      </c>
      <c r="I328" s="25">
        <v>88</v>
      </c>
      <c r="J328" s="25" t="s">
        <v>77</v>
      </c>
      <c r="K328" s="25" t="s">
        <v>77</v>
      </c>
    </row>
    <row r="329" spans="1:11">
      <c r="A329" s="2">
        <v>322</v>
      </c>
      <c r="B329" s="2">
        <v>317</v>
      </c>
      <c r="C329" s="24">
        <v>4.7905092592592589E-2</v>
      </c>
      <c r="D329" s="25" t="s">
        <v>440</v>
      </c>
      <c r="E329" s="19" t="s">
        <v>65</v>
      </c>
      <c r="F329" s="25" t="s">
        <v>66</v>
      </c>
      <c r="G329" s="25" t="s">
        <v>67</v>
      </c>
      <c r="H329" s="25" t="s">
        <v>233</v>
      </c>
      <c r="I329" s="25">
        <v>103</v>
      </c>
      <c r="J329" s="25" t="s">
        <v>77</v>
      </c>
      <c r="K329" s="25" t="s">
        <v>77</v>
      </c>
    </row>
    <row r="330" spans="1:11">
      <c r="A330" s="2">
        <v>323</v>
      </c>
      <c r="B330" s="2">
        <v>664</v>
      </c>
      <c r="C330" s="24">
        <v>4.8159722222222222E-2</v>
      </c>
      <c r="D330" s="25" t="s">
        <v>441</v>
      </c>
      <c r="E330" s="19" t="s">
        <v>87</v>
      </c>
      <c r="F330" s="25" t="s">
        <v>88</v>
      </c>
      <c r="G330" s="25" t="s">
        <v>67</v>
      </c>
      <c r="H330" s="25" t="s">
        <v>208</v>
      </c>
      <c r="I330" s="25">
        <v>87</v>
      </c>
      <c r="J330" s="25" t="s">
        <v>109</v>
      </c>
      <c r="K330" s="25">
        <v>276</v>
      </c>
    </row>
    <row r="331" spans="1:11">
      <c r="A331" s="2">
        <v>324</v>
      </c>
      <c r="B331" s="2">
        <v>730</v>
      </c>
      <c r="C331" s="24">
        <v>4.8356481481481479E-2</v>
      </c>
      <c r="D331" s="25" t="s">
        <v>442</v>
      </c>
      <c r="E331" s="19" t="s">
        <v>103</v>
      </c>
      <c r="F331" s="25" t="s">
        <v>104</v>
      </c>
      <c r="G331" s="25" t="s">
        <v>104</v>
      </c>
      <c r="H331" s="25" t="s">
        <v>208</v>
      </c>
      <c r="I331" s="25">
        <v>86</v>
      </c>
      <c r="J331" s="25" t="s">
        <v>77</v>
      </c>
      <c r="K331" s="25" t="s">
        <v>77</v>
      </c>
    </row>
    <row r="332" spans="1:11">
      <c r="A332" s="2">
        <v>325</v>
      </c>
      <c r="B332" s="2">
        <v>294</v>
      </c>
      <c r="C332" s="24">
        <v>4.8657407407407406E-2</v>
      </c>
      <c r="D332" s="25" t="s">
        <v>443</v>
      </c>
      <c r="E332" s="19" t="s">
        <v>65</v>
      </c>
      <c r="F332" s="25" t="s">
        <v>66</v>
      </c>
      <c r="G332" s="25" t="s">
        <v>67</v>
      </c>
      <c r="H332" s="25" t="s">
        <v>171</v>
      </c>
      <c r="I332" s="25">
        <v>85</v>
      </c>
      <c r="J332" s="25" t="s">
        <v>139</v>
      </c>
      <c r="K332" s="25">
        <v>277</v>
      </c>
    </row>
    <row r="333" spans="1:11">
      <c r="A333" s="2">
        <v>326</v>
      </c>
      <c r="B333" s="2">
        <v>305</v>
      </c>
      <c r="C333" s="24">
        <v>4.8668981481481487E-2</v>
      </c>
      <c r="D333" s="25" t="s">
        <v>444</v>
      </c>
      <c r="E333" s="19" t="s">
        <v>65</v>
      </c>
      <c r="F333" s="25" t="s">
        <v>66</v>
      </c>
      <c r="G333" s="25" t="s">
        <v>67</v>
      </c>
      <c r="H333" s="25" t="s">
        <v>171</v>
      </c>
      <c r="I333" s="25">
        <v>84</v>
      </c>
      <c r="J333" s="25" t="s">
        <v>200</v>
      </c>
      <c r="K333" s="25">
        <v>278</v>
      </c>
    </row>
    <row r="334" spans="1:11">
      <c r="A334" s="2">
        <v>327</v>
      </c>
      <c r="B334" s="2">
        <v>442</v>
      </c>
      <c r="C334" s="24">
        <v>4.8668981481481487E-2</v>
      </c>
      <c r="D334" s="25" t="s">
        <v>445</v>
      </c>
      <c r="E334" s="19" t="s">
        <v>377</v>
      </c>
      <c r="F334" s="25" t="s">
        <v>378</v>
      </c>
      <c r="G334" s="25" t="s">
        <v>378</v>
      </c>
      <c r="H334" s="25" t="s">
        <v>180</v>
      </c>
      <c r="I334" s="25">
        <v>83</v>
      </c>
      <c r="J334" s="25" t="s">
        <v>172</v>
      </c>
      <c r="K334" s="25">
        <v>279</v>
      </c>
    </row>
    <row r="335" spans="1:11">
      <c r="A335" s="2">
        <v>328</v>
      </c>
      <c r="B335" s="2">
        <v>634</v>
      </c>
      <c r="C335" s="24">
        <v>4.9074074074074076E-2</v>
      </c>
      <c r="D335" s="25" t="s">
        <v>446</v>
      </c>
      <c r="E335" s="19" t="s">
        <v>35</v>
      </c>
      <c r="F335" s="25" t="s">
        <v>36</v>
      </c>
      <c r="G335" s="25" t="s">
        <v>20</v>
      </c>
      <c r="H335" s="25" t="s">
        <v>308</v>
      </c>
      <c r="I335" s="25">
        <v>82</v>
      </c>
      <c r="J335" s="25" t="s">
        <v>77</v>
      </c>
      <c r="K335" s="25" t="s">
        <v>77</v>
      </c>
    </row>
    <row r="336" spans="1:11">
      <c r="A336" s="2">
        <v>329</v>
      </c>
      <c r="B336" s="2">
        <v>338</v>
      </c>
      <c r="C336" s="24">
        <v>4.9201388888888892E-2</v>
      </c>
      <c r="D336" s="25" t="s">
        <v>447</v>
      </c>
      <c r="E336" s="19" t="s">
        <v>118</v>
      </c>
      <c r="F336" s="25" t="s">
        <v>119</v>
      </c>
      <c r="G336" s="25" t="s">
        <v>119</v>
      </c>
      <c r="H336" s="25" t="s">
        <v>223</v>
      </c>
      <c r="I336" s="25">
        <v>81</v>
      </c>
      <c r="J336" s="25" t="s">
        <v>172</v>
      </c>
      <c r="K336" s="25">
        <v>280</v>
      </c>
    </row>
    <row r="337" spans="1:11">
      <c r="A337" s="2">
        <v>330</v>
      </c>
      <c r="B337" s="2">
        <v>177</v>
      </c>
      <c r="C337" s="24">
        <v>4.9201388888888892E-2</v>
      </c>
      <c r="D337" s="25" t="s">
        <v>448</v>
      </c>
      <c r="E337" s="19" t="s">
        <v>103</v>
      </c>
      <c r="F337" s="25" t="s">
        <v>104</v>
      </c>
      <c r="G337" s="25" t="s">
        <v>104</v>
      </c>
      <c r="H337" s="25" t="s">
        <v>223</v>
      </c>
      <c r="I337" s="25">
        <v>80</v>
      </c>
      <c r="J337" s="25" t="s">
        <v>77</v>
      </c>
      <c r="K337" s="25" t="s">
        <v>77</v>
      </c>
    </row>
    <row r="338" spans="1:11">
      <c r="A338" s="2">
        <v>331</v>
      </c>
      <c r="B338" s="2">
        <v>179</v>
      </c>
      <c r="C338" s="24">
        <v>5.019675925925926E-2</v>
      </c>
      <c r="D338" s="25" t="s">
        <v>449</v>
      </c>
      <c r="E338" s="19" t="s">
        <v>103</v>
      </c>
      <c r="F338" s="25" t="s">
        <v>104</v>
      </c>
      <c r="G338" s="25" t="s">
        <v>104</v>
      </c>
      <c r="H338" s="25" t="s">
        <v>171</v>
      </c>
      <c r="I338" s="25">
        <v>79</v>
      </c>
      <c r="J338" s="25" t="s">
        <v>77</v>
      </c>
      <c r="K338" s="25" t="s">
        <v>77</v>
      </c>
    </row>
    <row r="339" spans="1:11">
      <c r="A339" s="2">
        <v>332</v>
      </c>
      <c r="B339" s="2">
        <v>190</v>
      </c>
      <c r="C339" s="24">
        <v>5.0324074074074077E-2</v>
      </c>
      <c r="D339" s="25" t="s">
        <v>450</v>
      </c>
      <c r="E339" s="19" t="s">
        <v>103</v>
      </c>
      <c r="F339" s="25" t="s">
        <v>104</v>
      </c>
      <c r="G339" s="25" t="s">
        <v>104</v>
      </c>
      <c r="H339" s="25" t="s">
        <v>152</v>
      </c>
      <c r="I339" s="25">
        <v>78</v>
      </c>
      <c r="J339" s="25" t="s">
        <v>309</v>
      </c>
      <c r="K339" s="25">
        <v>281</v>
      </c>
    </row>
    <row r="340" spans="1:11">
      <c r="A340" s="2">
        <v>333</v>
      </c>
      <c r="B340" s="2">
        <v>37</v>
      </c>
      <c r="C340" s="24">
        <v>5.0416666666666665E-2</v>
      </c>
      <c r="D340" s="25" t="s">
        <v>451</v>
      </c>
      <c r="E340" s="19" t="s">
        <v>59</v>
      </c>
      <c r="F340" s="25" t="s">
        <v>60</v>
      </c>
      <c r="G340" s="25" t="s">
        <v>60</v>
      </c>
      <c r="H340" s="25" t="s">
        <v>233</v>
      </c>
      <c r="I340" s="25">
        <v>102</v>
      </c>
      <c r="J340" s="25" t="s">
        <v>77</v>
      </c>
      <c r="K340" s="25" t="s">
        <v>77</v>
      </c>
    </row>
    <row r="341" spans="1:11">
      <c r="A341" s="2">
        <v>334</v>
      </c>
      <c r="B341" s="2">
        <v>96</v>
      </c>
      <c r="C341" s="24">
        <v>5.0625000000000003E-2</v>
      </c>
      <c r="D341" s="25" t="s">
        <v>452</v>
      </c>
      <c r="E341" s="19" t="s">
        <v>29</v>
      </c>
      <c r="F341" s="25" t="s">
        <v>30</v>
      </c>
      <c r="G341" s="25" t="s">
        <v>31</v>
      </c>
      <c r="H341" s="25" t="s">
        <v>223</v>
      </c>
      <c r="I341" s="25">
        <v>77</v>
      </c>
      <c r="J341" s="25" t="s">
        <v>77</v>
      </c>
      <c r="K341" s="25" t="s">
        <v>77</v>
      </c>
    </row>
    <row r="342" spans="1:11">
      <c r="A342" s="2">
        <v>335</v>
      </c>
      <c r="B342" s="2">
        <v>118</v>
      </c>
      <c r="C342" s="24">
        <v>5.0902777777777776E-2</v>
      </c>
      <c r="D342" s="25" t="s">
        <v>453</v>
      </c>
      <c r="E342" s="19" t="s">
        <v>124</v>
      </c>
      <c r="F342" s="25" t="s">
        <v>125</v>
      </c>
      <c r="G342" s="25" t="s">
        <v>31</v>
      </c>
      <c r="H342" s="25" t="s">
        <v>171</v>
      </c>
      <c r="I342" s="25">
        <v>76</v>
      </c>
      <c r="J342" s="25" t="s">
        <v>77</v>
      </c>
      <c r="K342" s="25" t="s">
        <v>77</v>
      </c>
    </row>
    <row r="343" spans="1:11">
      <c r="A343" s="2">
        <v>336</v>
      </c>
      <c r="B343" s="2">
        <v>186</v>
      </c>
      <c r="C343" s="24">
        <v>5.1261574074074077E-2</v>
      </c>
      <c r="D343" s="25" t="s">
        <v>454</v>
      </c>
      <c r="E343" s="19" t="s">
        <v>103</v>
      </c>
      <c r="F343" s="25" t="s">
        <v>104</v>
      </c>
      <c r="G343" s="25" t="s">
        <v>104</v>
      </c>
      <c r="H343" s="25" t="s">
        <v>108</v>
      </c>
      <c r="I343" s="25">
        <v>75</v>
      </c>
      <c r="J343" s="25" t="s">
        <v>77</v>
      </c>
      <c r="K343" s="25" t="s">
        <v>77</v>
      </c>
    </row>
    <row r="344" spans="1:11">
      <c r="A344" s="2">
        <v>337</v>
      </c>
      <c r="B344" s="2">
        <v>192</v>
      </c>
      <c r="C344" s="24">
        <v>5.1446759259259262E-2</v>
      </c>
      <c r="D344" s="25" t="s">
        <v>455</v>
      </c>
      <c r="E344" s="19" t="s">
        <v>103</v>
      </c>
      <c r="F344" s="25" t="s">
        <v>104</v>
      </c>
      <c r="G344" s="25" t="s">
        <v>104</v>
      </c>
      <c r="H344" s="25" t="s">
        <v>171</v>
      </c>
      <c r="I344" s="25">
        <v>74</v>
      </c>
      <c r="J344" s="25" t="s">
        <v>77</v>
      </c>
      <c r="K344" s="25" t="s">
        <v>77</v>
      </c>
    </row>
    <row r="345" spans="1:11">
      <c r="A345" s="2">
        <v>338</v>
      </c>
      <c r="B345" s="2">
        <v>397</v>
      </c>
      <c r="C345" s="24">
        <v>5.258101851851852E-2</v>
      </c>
      <c r="D345" s="25" t="s">
        <v>456</v>
      </c>
      <c r="E345" s="19" t="s">
        <v>62</v>
      </c>
      <c r="F345" s="25" t="s">
        <v>63</v>
      </c>
      <c r="G345" s="25" t="s">
        <v>63</v>
      </c>
      <c r="H345" s="25" t="s">
        <v>308</v>
      </c>
      <c r="I345" s="25">
        <v>73</v>
      </c>
      <c r="J345" s="25" t="s">
        <v>309</v>
      </c>
      <c r="K345" s="25">
        <v>282</v>
      </c>
    </row>
    <row r="346" spans="1:11">
      <c r="A346" s="2">
        <v>339</v>
      </c>
      <c r="B346" s="2">
        <v>464</v>
      </c>
      <c r="C346" s="24">
        <v>5.288194444444444E-2</v>
      </c>
      <c r="D346" s="25" t="s">
        <v>457</v>
      </c>
      <c r="E346" s="19" t="s">
        <v>46</v>
      </c>
      <c r="F346" s="25" t="s">
        <v>47</v>
      </c>
      <c r="G346" s="25" t="s">
        <v>47</v>
      </c>
      <c r="H346" s="25" t="s">
        <v>152</v>
      </c>
      <c r="I346" s="25">
        <v>72</v>
      </c>
      <c r="J346" s="25" t="s">
        <v>77</v>
      </c>
      <c r="K346" s="25" t="s">
        <v>77</v>
      </c>
    </row>
    <row r="347" spans="1:11">
      <c r="A347" s="2">
        <v>340</v>
      </c>
      <c r="B347" s="2">
        <v>729</v>
      </c>
      <c r="C347" s="24">
        <v>5.4259259259259257E-2</v>
      </c>
      <c r="D347" s="25" t="s">
        <v>458</v>
      </c>
      <c r="E347" s="19" t="s">
        <v>90</v>
      </c>
      <c r="F347" s="25" t="s">
        <v>91</v>
      </c>
      <c r="G347" s="25" t="s">
        <v>31</v>
      </c>
      <c r="H347" s="25" t="s">
        <v>208</v>
      </c>
      <c r="I347" s="25">
        <v>71</v>
      </c>
      <c r="J347" s="25" t="s">
        <v>77</v>
      </c>
      <c r="K347" s="25" t="s">
        <v>77</v>
      </c>
    </row>
    <row r="348" spans="1:11">
      <c r="A348" s="2">
        <v>341</v>
      </c>
      <c r="B348" s="2">
        <v>395</v>
      </c>
      <c r="C348" s="24">
        <v>5.634259259259259E-2</v>
      </c>
      <c r="D348" s="25" t="s">
        <v>459</v>
      </c>
      <c r="E348" s="19" t="s">
        <v>62</v>
      </c>
      <c r="F348" s="25" t="s">
        <v>63</v>
      </c>
      <c r="G348" s="25" t="s">
        <v>63</v>
      </c>
      <c r="H348" s="25" t="s">
        <v>233</v>
      </c>
      <c r="I348" s="25">
        <v>101</v>
      </c>
      <c r="J348" s="25" t="s">
        <v>149</v>
      </c>
      <c r="K348" s="25">
        <v>283</v>
      </c>
    </row>
    <row r="349" spans="1:11">
      <c r="A349" s="2">
        <v>342</v>
      </c>
      <c r="B349" s="2">
        <v>591</v>
      </c>
      <c r="C349" s="24">
        <v>7.1145833333333339E-2</v>
      </c>
      <c r="D349" s="25" t="s">
        <v>460</v>
      </c>
      <c r="E349" s="19" t="s">
        <v>40</v>
      </c>
      <c r="F349" s="25" t="s">
        <v>41</v>
      </c>
      <c r="G349" s="25" t="s">
        <v>41</v>
      </c>
      <c r="H349" s="25" t="s">
        <v>51</v>
      </c>
      <c r="I349" s="25">
        <v>100</v>
      </c>
      <c r="J349" s="25" t="s">
        <v>149</v>
      </c>
      <c r="K349" s="25">
        <v>284</v>
      </c>
    </row>
    <row r="350" spans="1:11">
      <c r="A350" s="2">
        <v>343</v>
      </c>
      <c r="B350" s="2">
        <v>235</v>
      </c>
      <c r="C350" s="24">
        <v>7.8668981481481479E-2</v>
      </c>
      <c r="D350" s="25" t="s">
        <v>461</v>
      </c>
      <c r="E350" s="19" t="s">
        <v>90</v>
      </c>
      <c r="F350" s="25" t="s">
        <v>91</v>
      </c>
      <c r="G350" s="25" t="s">
        <v>31</v>
      </c>
      <c r="H350" s="25" t="s">
        <v>223</v>
      </c>
      <c r="I350" s="25">
        <v>70</v>
      </c>
      <c r="J350" s="25" t="s">
        <v>77</v>
      </c>
      <c r="K350" s="25" t="s">
        <v>77</v>
      </c>
    </row>
    <row r="352" spans="1:11">
      <c r="A352" s="26" t="s">
        <v>462</v>
      </c>
    </row>
    <row r="353" spans="2:6">
      <c r="B353" s="2">
        <v>541</v>
      </c>
      <c r="D353" s="2" t="s">
        <v>463</v>
      </c>
      <c r="E353" s="4" t="s">
        <v>24</v>
      </c>
      <c r="F353" s="2" t="s">
        <v>25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wksCumMen">
    <tabColor rgb="FF00B050"/>
  </sheetPr>
  <dimension ref="A1:AT445"/>
  <sheetViews>
    <sheetView topLeftCell="C4" workbookViewId="0">
      <pane xSplit="1" ySplit="3" topLeftCell="D7" activePane="bottomRight" state="frozen"/>
      <selection activeCell="C4" sqref="C4"/>
      <selection pane="topRight" activeCell="D4" sqref="D4"/>
      <selection pane="bottomLeft" activeCell="C7" sqref="C7"/>
      <selection pane="bottomRight" activeCell="P3" sqref="P3"/>
    </sheetView>
  </sheetViews>
  <sheetFormatPr defaultRowHeight="12.75" outlineLevelRow="1" outlineLevelCol="1"/>
  <cols>
    <col min="1" max="1" width="7.28515625" style="2" customWidth="1"/>
    <col min="2" max="2" width="8.7109375" style="2" customWidth="1"/>
    <col min="3" max="3" width="22.5703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9.14062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9.140625" style="2" collapsed="1"/>
    <col min="27" max="28" width="9.140625" style="2"/>
    <col min="29" max="29" width="8.85546875" style="2" customWidth="1"/>
    <col min="30" max="33" width="12.28515625" style="2" customWidth="1"/>
    <col min="34" max="35" width="8.85546875" style="2" customWidth="1"/>
    <col min="36" max="43" width="9.140625" style="2"/>
    <col min="44" max="44" width="1.7109375" style="2" customWidth="1"/>
    <col min="45" max="16384" width="9.140625" style="2"/>
  </cols>
  <sheetData>
    <row r="1" spans="1:44" hidden="1" outlineLevel="1">
      <c r="Q1" s="27"/>
      <c r="R1" s="27"/>
      <c r="S1" s="27"/>
      <c r="T1" s="27"/>
      <c r="U1" s="27"/>
      <c r="V1" s="28" t="s">
        <v>464</v>
      </c>
      <c r="W1" s="29" t="s">
        <v>465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>
      <c r="A2" s="2" t="s">
        <v>466</v>
      </c>
      <c r="E2" s="31" t="s">
        <v>467</v>
      </c>
      <c r="F2" s="2" t="b">
        <f>SUM(F6:F332)&gt;0</f>
        <v>1</v>
      </c>
      <c r="J2" s="31" t="s">
        <v>468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897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469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>
      <c r="E3" s="31"/>
      <c r="J3" s="31"/>
      <c r="K3" s="27"/>
      <c r="L3" s="27"/>
      <c r="N3" s="42"/>
      <c r="O3" s="27" t="s">
        <v>470</v>
      </c>
      <c r="P3" s="43">
        <v>2</v>
      </c>
      <c r="Q3" s="44" t="s">
        <v>471</v>
      </c>
      <c r="R3" s="45" t="s">
        <v>472</v>
      </c>
      <c r="U3" s="45" t="s">
        <v>473</v>
      </c>
      <c r="W3" s="29"/>
      <c r="X3" s="27"/>
      <c r="Y3" s="27"/>
      <c r="Z3" s="27"/>
      <c r="AA3" s="27"/>
      <c r="AJ3" s="1" t="s">
        <v>474</v>
      </c>
      <c r="AK3" s="3">
        <f>$D$5-1</f>
        <v>3</v>
      </c>
      <c r="AO3" s="1" t="s">
        <v>475</v>
      </c>
      <c r="AR3" s="30"/>
    </row>
    <row r="4" spans="1:44" s="15" customFormat="1" ht="38.25" customHeight="1" collapsed="1" thickBot="1">
      <c r="A4" s="15" t="s">
        <v>890</v>
      </c>
      <c r="Q4" s="46"/>
      <c r="R4" s="47">
        <f>SUM(R6:R332)</f>
        <v>0</v>
      </c>
      <c r="U4" s="47">
        <f>SUM(U6:U332)</f>
        <v>0</v>
      </c>
      <c r="V4" s="44" t="s">
        <v>476</v>
      </c>
      <c r="AK4" s="44" t="s">
        <v>477</v>
      </c>
      <c r="AR4" s="48" t="s">
        <v>478</v>
      </c>
    </row>
    <row r="5" spans="1:44" s="26" customFormat="1">
      <c r="A5" s="26" t="s">
        <v>479</v>
      </c>
      <c r="D5" s="49">
        <v>4</v>
      </c>
      <c r="K5" s="50" t="str">
        <f>"Total is best " &amp;D5&amp;" races"</f>
        <v>Total is best 4 races</v>
      </c>
      <c r="Q5" s="26" t="s">
        <v>480</v>
      </c>
      <c r="S5" s="51" t="s">
        <v>481</v>
      </c>
      <c r="T5" s="51"/>
      <c r="U5" s="51"/>
      <c r="V5" s="31"/>
      <c r="W5" s="26" t="s">
        <v>482</v>
      </c>
      <c r="AE5" s="26" t="s">
        <v>483</v>
      </c>
      <c r="AH5" s="26" t="s">
        <v>484</v>
      </c>
      <c r="AL5" s="26" t="s">
        <v>485</v>
      </c>
      <c r="AO5" s="44" t="s">
        <v>486</v>
      </c>
      <c r="AR5" s="52"/>
    </row>
    <row r="6" spans="1:44" s="26" customFormat="1" ht="42" customHeight="1">
      <c r="A6" s="26" t="s">
        <v>487</v>
      </c>
      <c r="B6" s="53" t="s">
        <v>488</v>
      </c>
      <c r="C6" s="26" t="s">
        <v>489</v>
      </c>
      <c r="D6" s="54" t="s">
        <v>490</v>
      </c>
      <c r="E6" s="54" t="s">
        <v>491</v>
      </c>
      <c r="F6" s="54" t="s">
        <v>492</v>
      </c>
      <c r="G6" s="54" t="s">
        <v>493</v>
      </c>
      <c r="H6" s="54" t="s">
        <v>494</v>
      </c>
      <c r="I6" s="54" t="s">
        <v>495</v>
      </c>
      <c r="J6" s="54" t="s">
        <v>496</v>
      </c>
      <c r="K6" s="54" t="s">
        <v>497</v>
      </c>
      <c r="L6" s="55" t="s">
        <v>498</v>
      </c>
      <c r="M6" s="55" t="s">
        <v>499</v>
      </c>
      <c r="N6" s="56" t="s">
        <v>500</v>
      </c>
      <c r="O6" s="20" t="s">
        <v>501</v>
      </c>
      <c r="P6" s="55" t="s">
        <v>502</v>
      </c>
      <c r="Q6" s="54" t="s">
        <v>503</v>
      </c>
      <c r="R6" s="57" t="s">
        <v>472</v>
      </c>
      <c r="S6" s="20" t="s">
        <v>504</v>
      </c>
      <c r="T6" s="20" t="s">
        <v>505</v>
      </c>
      <c r="U6" s="20" t="s">
        <v>506</v>
      </c>
      <c r="V6" s="57" t="s">
        <v>507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508</v>
      </c>
      <c r="AE6" s="22" t="s">
        <v>509</v>
      </c>
      <c r="AF6" s="22" t="s">
        <v>510</v>
      </c>
      <c r="AG6" s="22" t="s">
        <v>511</v>
      </c>
      <c r="AH6" s="58" t="s">
        <v>512</v>
      </c>
      <c r="AI6" s="58" t="s">
        <v>513</v>
      </c>
      <c r="AJ6" s="22" t="s">
        <v>514</v>
      </c>
      <c r="AK6" s="22" t="s">
        <v>515</v>
      </c>
      <c r="AL6" s="22" t="s">
        <v>509</v>
      </c>
      <c r="AM6" s="22" t="s">
        <v>510</v>
      </c>
      <c r="AN6" s="22" t="s">
        <v>511</v>
      </c>
      <c r="AO6" s="22" t="s">
        <v>509</v>
      </c>
      <c r="AP6" s="22" t="s">
        <v>510</v>
      </c>
      <c r="AQ6" s="22" t="s">
        <v>511</v>
      </c>
      <c r="AR6" s="52"/>
    </row>
    <row r="7" spans="1:44" s="26" customFormat="1">
      <c r="C7" s="26" t="s">
        <v>516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21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889</v>
      </c>
      <c r="AP7" s="38">
        <v>877</v>
      </c>
      <c r="AQ7" s="38">
        <v>862</v>
      </c>
      <c r="AR7" s="52"/>
    </row>
    <row r="8" spans="1:44" s="26" customFormat="1">
      <c r="A8" s="1">
        <v>1</v>
      </c>
      <c r="B8" s="1">
        <v>1</v>
      </c>
      <c r="C8" s="1" t="s">
        <v>17</v>
      </c>
      <c r="D8" s="29" t="s">
        <v>19</v>
      </c>
      <c r="E8" s="29">
        <v>300</v>
      </c>
      <c r="F8" s="29">
        <v>300</v>
      </c>
      <c r="G8" s="54"/>
      <c r="H8" s="54"/>
      <c r="I8" s="54"/>
      <c r="J8" s="54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600</v>
      </c>
      <c r="L8" s="32" t="s">
        <v>898</v>
      </c>
      <c r="M8" s="32" t="s">
        <v>22</v>
      </c>
      <c r="N8" s="33">
        <f>K8+(ROW(K8)-ROW(K$6))/10000</f>
        <v>600.00019999999995</v>
      </c>
      <c r="O8" s="32">
        <f>COUNT(E8:J8)</f>
        <v>2</v>
      </c>
      <c r="P8" s="32">
        <f ca="1">IF(AND(O8=1,OFFSET(D8,0,P$3)&gt;0),"Y",0)</f>
        <v>0</v>
      </c>
      <c r="Q8" s="34" t="s">
        <v>21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600.32999999999993</v>
      </c>
      <c r="T8" s="36">
        <f>K8+W8/1000+IF($D$5&gt;=2,X8/10000,0)+IF($D$5&gt;=3,Y8/100000,0)+IF($D$5&gt;=4,Z8/1000000,0)+IF($D$5&gt;=5,AA8/10000000,0)+IF($D$5&gt;=6,AB8/100000000,0)</f>
        <v>600.32999999999993</v>
      </c>
      <c r="U8" s="35">
        <f>1-(S8=T8)</f>
        <v>0</v>
      </c>
      <c r="V8" s="35">
        <f>K8+W8/1000+X8/10000+Y8/100000+Z8/1000000+AA8/10000000+AB8/100000000</f>
        <v>600.32999999999993</v>
      </c>
      <c r="W8" s="29">
        <v>300</v>
      </c>
      <c r="X8" s="29">
        <v>300</v>
      </c>
      <c r="Y8" s="54"/>
      <c r="Z8" s="54"/>
      <c r="AA8" s="54"/>
      <c r="AB8" s="54"/>
      <c r="AL8" s="40"/>
      <c r="AM8" s="40"/>
      <c r="AN8" s="40"/>
      <c r="AO8" s="59"/>
      <c r="AP8" s="59"/>
      <c r="AQ8" s="59"/>
      <c r="AR8" s="52"/>
    </row>
    <row r="9" spans="1:44" s="26" customFormat="1">
      <c r="A9" s="1">
        <v>2</v>
      </c>
      <c r="B9" s="1">
        <v>2</v>
      </c>
      <c r="C9" s="1" t="s">
        <v>38</v>
      </c>
      <c r="D9" s="29" t="s">
        <v>25</v>
      </c>
      <c r="E9" s="29">
        <v>293</v>
      </c>
      <c r="F9" s="29">
        <v>296</v>
      </c>
      <c r="G9" s="54"/>
      <c r="H9" s="54"/>
      <c r="I9" s="54"/>
      <c r="J9" s="54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589</v>
      </c>
      <c r="L9" s="32" t="s">
        <v>898</v>
      </c>
      <c r="M9" s="32" t="s">
        <v>37</v>
      </c>
      <c r="N9" s="33">
        <f>K9+(ROW(K9)-ROW(K$6))/10000</f>
        <v>589.00030000000004</v>
      </c>
      <c r="O9" s="32">
        <f>COUNT(E9:J9)</f>
        <v>2</v>
      </c>
      <c r="P9" s="32">
        <f ca="1">IF(AND(O9=1,OFFSET(D9,0,P$3)&gt;0),"Y",0)</f>
        <v>0</v>
      </c>
      <c r="Q9" s="34" t="s">
        <v>21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589.32529999999997</v>
      </c>
      <c r="T9" s="36">
        <f>K9+W9/1000+IF($D$5&gt;=2,X9/10000,0)+IF($D$5&gt;=3,Y9/100000,0)+IF($D$5&gt;=4,Z9/1000000,0)+IF($D$5&gt;=5,AA9/10000000,0)+IF($D$5&gt;=6,AB9/100000000,0)</f>
        <v>589.32530000000008</v>
      </c>
      <c r="U9" s="35">
        <f>1-(S9=T9)</f>
        <v>0</v>
      </c>
      <c r="V9" s="35">
        <f>K9+W9/1000+X9/10000+Y9/100000+Z9/1000000+AA9/10000000+AB9/100000000</f>
        <v>589.32530000000008</v>
      </c>
      <c r="W9" s="29">
        <v>296</v>
      </c>
      <c r="X9" s="29">
        <v>293</v>
      </c>
      <c r="Y9" s="54"/>
      <c r="Z9" s="54"/>
      <c r="AA9" s="54"/>
      <c r="AB9" s="54"/>
      <c r="AL9" s="40"/>
      <c r="AM9" s="40"/>
      <c r="AN9" s="40"/>
      <c r="AO9" s="59"/>
      <c r="AP9" s="59"/>
      <c r="AQ9" s="59"/>
      <c r="AR9" s="52"/>
    </row>
    <row r="10" spans="1:44" s="26" customFormat="1">
      <c r="A10" s="1">
        <v>3</v>
      </c>
      <c r="B10" s="1">
        <v>3</v>
      </c>
      <c r="C10" s="1" t="s">
        <v>45</v>
      </c>
      <c r="D10" s="29" t="s">
        <v>47</v>
      </c>
      <c r="E10" s="29">
        <v>294</v>
      </c>
      <c r="F10" s="29">
        <v>293</v>
      </c>
      <c r="G10" s="54"/>
      <c r="H10" s="54"/>
      <c r="I10" s="54"/>
      <c r="J10" s="54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587</v>
      </c>
      <c r="L10" s="32" t="s">
        <v>898</v>
      </c>
      <c r="M10" s="32" t="s">
        <v>70</v>
      </c>
      <c r="N10" s="33">
        <f>K10+(ROW(K10)-ROW(K$6))/10000</f>
        <v>587.00040000000001</v>
      </c>
      <c r="O10" s="32">
        <f>COUNT(E10:J10)</f>
        <v>2</v>
      </c>
      <c r="P10" s="32">
        <f ca="1">IF(AND(O10=1,OFFSET(D10,0,P$3)&gt;0),"Y",0)</f>
        <v>0</v>
      </c>
      <c r="Q10" s="34" t="s">
        <v>21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587.32330000000002</v>
      </c>
      <c r="T10" s="36">
        <f>K10+W10/1000+IF($D$5&gt;=2,X10/10000,0)+IF($D$5&gt;=3,Y10/100000,0)+IF($D$5&gt;=4,Z10/1000000,0)+IF($D$5&gt;=5,AA10/10000000,0)+IF($D$5&gt;=6,AB10/100000000,0)</f>
        <v>587.32330000000002</v>
      </c>
      <c r="U10" s="35">
        <f>1-(S10=T10)</f>
        <v>0</v>
      </c>
      <c r="V10" s="35">
        <f>K10+W10/1000+X10/10000+Y10/100000+Z10/1000000+AA10/10000000+AB10/100000000</f>
        <v>587.32330000000002</v>
      </c>
      <c r="W10" s="29">
        <v>294</v>
      </c>
      <c r="X10" s="29">
        <v>293</v>
      </c>
      <c r="Y10" s="54"/>
      <c r="Z10" s="54"/>
      <c r="AA10" s="54"/>
      <c r="AB10" s="54"/>
      <c r="AL10" s="40"/>
      <c r="AM10" s="40"/>
      <c r="AN10" s="40"/>
      <c r="AO10" s="59"/>
      <c r="AP10" s="59"/>
      <c r="AQ10" s="59"/>
      <c r="AR10" s="52"/>
    </row>
    <row r="11" spans="1:44" s="26" customFormat="1">
      <c r="A11" s="1">
        <v>4</v>
      </c>
      <c r="B11" s="1">
        <v>4</v>
      </c>
      <c r="C11" s="1" t="s">
        <v>101</v>
      </c>
      <c r="D11" s="29" t="s">
        <v>30</v>
      </c>
      <c r="E11" s="29">
        <v>274</v>
      </c>
      <c r="F11" s="29">
        <v>267</v>
      </c>
      <c r="G11" s="54"/>
      <c r="H11" s="54"/>
      <c r="I11" s="54"/>
      <c r="J11" s="54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541</v>
      </c>
      <c r="L11" s="32" t="s">
        <v>898</v>
      </c>
      <c r="M11" s="32"/>
      <c r="N11" s="33">
        <f>K11+(ROW(K11)-ROW(K$6))/10000</f>
        <v>541.00049999999999</v>
      </c>
      <c r="O11" s="32">
        <f>COUNT(E11:J11)</f>
        <v>2</v>
      </c>
      <c r="P11" s="32">
        <f ca="1">IF(AND(O11=1,OFFSET(D11,0,P$3)&gt;0),"Y",0)</f>
        <v>0</v>
      </c>
      <c r="Q11" s="34" t="s">
        <v>21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541.30070000000001</v>
      </c>
      <c r="T11" s="36">
        <f>K11+W11/1000+IF($D$5&gt;=2,X11/10000,0)+IF($D$5&gt;=3,Y11/100000,0)+IF($D$5&gt;=4,Z11/1000000,0)+IF($D$5&gt;=5,AA11/10000000,0)+IF($D$5&gt;=6,AB11/100000000,0)</f>
        <v>541.30070000000001</v>
      </c>
      <c r="U11" s="35">
        <f>1-(S11=T11)</f>
        <v>0</v>
      </c>
      <c r="V11" s="35">
        <f>K11+W11/1000+X11/10000+Y11/100000+Z11/1000000+AA11/10000000+AB11/100000000</f>
        <v>541.30070000000001</v>
      </c>
      <c r="W11" s="29">
        <v>274</v>
      </c>
      <c r="X11" s="29">
        <v>267</v>
      </c>
      <c r="Y11" s="54"/>
      <c r="Z11" s="54"/>
      <c r="AA11" s="54"/>
      <c r="AB11" s="54"/>
      <c r="AL11" s="40"/>
      <c r="AM11" s="40"/>
      <c r="AN11" s="40"/>
      <c r="AO11" s="59"/>
      <c r="AP11" s="59"/>
      <c r="AQ11" s="59"/>
      <c r="AR11" s="52"/>
    </row>
    <row r="12" spans="1:44" s="26" customFormat="1">
      <c r="A12" s="1">
        <v>5</v>
      </c>
      <c r="B12" s="1">
        <v>5</v>
      </c>
      <c r="C12" s="1" t="s">
        <v>86</v>
      </c>
      <c r="D12" s="29" t="s">
        <v>88</v>
      </c>
      <c r="E12" s="29">
        <v>253</v>
      </c>
      <c r="F12" s="29">
        <v>277</v>
      </c>
      <c r="G12" s="54"/>
      <c r="H12" s="54"/>
      <c r="I12" s="54"/>
      <c r="J12" s="54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530</v>
      </c>
      <c r="L12" s="32" t="s">
        <v>898</v>
      </c>
      <c r="M12" s="32"/>
      <c r="N12" s="33">
        <f>K12+(ROW(K12)-ROW(K$6))/10000</f>
        <v>530.00059999999996</v>
      </c>
      <c r="O12" s="32">
        <f>COUNT(E12:J12)</f>
        <v>2</v>
      </c>
      <c r="P12" s="32">
        <f ca="1">IF(AND(O12=1,OFFSET(D12,0,P$3)&gt;0),"Y",0)</f>
        <v>0</v>
      </c>
      <c r="Q12" s="34" t="s">
        <v>21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530.30229999999995</v>
      </c>
      <c r="T12" s="36">
        <f>K12+W12/1000+IF($D$5&gt;=2,X12/10000,0)+IF($D$5&gt;=3,Y12/100000,0)+IF($D$5&gt;=4,Z12/1000000,0)+IF($D$5&gt;=5,AA12/10000000,0)+IF($D$5&gt;=6,AB12/100000000,0)</f>
        <v>530.30230000000006</v>
      </c>
      <c r="U12" s="35">
        <f>1-(S12=T12)</f>
        <v>0</v>
      </c>
      <c r="V12" s="35">
        <f>K12+W12/1000+X12/10000+Y12/100000+Z12/1000000+AA12/10000000+AB12/100000000</f>
        <v>530.30230000000006</v>
      </c>
      <c r="W12" s="29">
        <v>277</v>
      </c>
      <c r="X12" s="29">
        <v>253</v>
      </c>
      <c r="Y12" s="54"/>
      <c r="Z12" s="54"/>
      <c r="AA12" s="54"/>
      <c r="AB12" s="54"/>
      <c r="AL12" s="40"/>
      <c r="AM12" s="40"/>
      <c r="AN12" s="40"/>
      <c r="AO12" s="59"/>
      <c r="AP12" s="59"/>
      <c r="AQ12" s="59"/>
      <c r="AR12" s="52"/>
    </row>
    <row r="13" spans="1:44" s="26" customFormat="1">
      <c r="A13" s="1">
        <v>6</v>
      </c>
      <c r="B13" s="1">
        <v>6</v>
      </c>
      <c r="C13" s="1" t="s">
        <v>102</v>
      </c>
      <c r="D13" s="29" t="s">
        <v>104</v>
      </c>
      <c r="E13" s="29">
        <v>263</v>
      </c>
      <c r="F13" s="29">
        <v>266</v>
      </c>
      <c r="G13" s="54"/>
      <c r="H13" s="54"/>
      <c r="I13" s="54"/>
      <c r="J13" s="54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529</v>
      </c>
      <c r="L13" s="32" t="s">
        <v>898</v>
      </c>
      <c r="M13" s="32"/>
      <c r="N13" s="33">
        <f>K13+(ROW(K13)-ROW(K$6))/10000</f>
        <v>529.00070000000005</v>
      </c>
      <c r="O13" s="32">
        <f>COUNT(E13:J13)</f>
        <v>2</v>
      </c>
      <c r="P13" s="32">
        <f ca="1">IF(AND(O13=1,OFFSET(D13,0,P$3)&gt;0),"Y",0)</f>
        <v>0</v>
      </c>
      <c r="Q13" s="34" t="s">
        <v>21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529.29229999999995</v>
      </c>
      <c r="T13" s="36">
        <f>K13+W13/1000+IF($D$5&gt;=2,X13/10000,0)+IF($D$5&gt;=3,Y13/100000,0)+IF($D$5&gt;=4,Z13/1000000,0)+IF($D$5&gt;=5,AA13/10000000,0)+IF($D$5&gt;=6,AB13/100000000,0)</f>
        <v>529.29229999999995</v>
      </c>
      <c r="U13" s="35">
        <f>1-(S13=T13)</f>
        <v>0</v>
      </c>
      <c r="V13" s="35">
        <f>K13+W13/1000+X13/10000+Y13/100000+Z13/1000000+AA13/10000000+AB13/100000000</f>
        <v>529.29229999999995</v>
      </c>
      <c r="W13" s="29">
        <v>266</v>
      </c>
      <c r="X13" s="29">
        <v>263</v>
      </c>
      <c r="Y13" s="54"/>
      <c r="Z13" s="54"/>
      <c r="AA13" s="54"/>
      <c r="AB13" s="54"/>
      <c r="AL13" s="40"/>
      <c r="AM13" s="40"/>
      <c r="AN13" s="40"/>
      <c r="AO13" s="59"/>
      <c r="AP13" s="59"/>
      <c r="AQ13" s="59"/>
      <c r="AR13" s="52"/>
    </row>
    <row r="14" spans="1:44" s="26" customFormat="1">
      <c r="A14" s="1">
        <v>7</v>
      </c>
      <c r="B14" s="1">
        <v>7</v>
      </c>
      <c r="C14" s="1" t="s">
        <v>144</v>
      </c>
      <c r="D14" s="29" t="s">
        <v>25</v>
      </c>
      <c r="E14" s="29">
        <v>232</v>
      </c>
      <c r="F14" s="29">
        <v>244</v>
      </c>
      <c r="G14" s="54"/>
      <c r="H14" s="54"/>
      <c r="I14" s="54"/>
      <c r="J14" s="54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476</v>
      </c>
      <c r="L14" s="32" t="s">
        <v>898</v>
      </c>
      <c r="M14" s="32"/>
      <c r="N14" s="33">
        <f>K14+(ROW(K14)-ROW(K$6))/10000</f>
        <v>476.00080000000003</v>
      </c>
      <c r="O14" s="32">
        <f>COUNT(E14:J14)</f>
        <v>2</v>
      </c>
      <c r="P14" s="32">
        <f ca="1">IF(AND(O14=1,OFFSET(D14,0,P$3)&gt;0),"Y",0)</f>
        <v>0</v>
      </c>
      <c r="Q14" s="34" t="s">
        <v>21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476.2672</v>
      </c>
      <c r="T14" s="36">
        <f>K14+W14/1000+IF($D$5&gt;=2,X14/10000,0)+IF($D$5&gt;=3,Y14/100000,0)+IF($D$5&gt;=4,Z14/1000000,0)+IF($D$5&gt;=5,AA14/10000000,0)+IF($D$5&gt;=6,AB14/100000000,0)</f>
        <v>476.2672</v>
      </c>
      <c r="U14" s="35">
        <f>1-(S14=T14)</f>
        <v>0</v>
      </c>
      <c r="V14" s="35">
        <f>K14+W14/1000+X14/10000+Y14/100000+Z14/1000000+AA14/10000000+AB14/100000000</f>
        <v>476.2672</v>
      </c>
      <c r="W14" s="29">
        <v>244</v>
      </c>
      <c r="X14" s="29">
        <v>232</v>
      </c>
      <c r="Y14" s="54"/>
      <c r="Z14" s="54"/>
      <c r="AA14" s="54"/>
      <c r="AB14" s="54"/>
      <c r="AL14" s="40"/>
      <c r="AM14" s="40"/>
      <c r="AN14" s="40"/>
      <c r="AO14" s="59"/>
      <c r="AP14" s="59"/>
      <c r="AQ14" s="59"/>
      <c r="AR14" s="52"/>
    </row>
    <row r="15" spans="1:44" s="26" customFormat="1">
      <c r="A15" s="1">
        <v>8</v>
      </c>
      <c r="B15" s="1">
        <v>8</v>
      </c>
      <c r="C15" s="1" t="s">
        <v>241</v>
      </c>
      <c r="D15" s="29" t="s">
        <v>30</v>
      </c>
      <c r="E15" s="29">
        <v>214</v>
      </c>
      <c r="F15" s="29">
        <v>192</v>
      </c>
      <c r="G15" s="54"/>
      <c r="H15" s="54"/>
      <c r="I15" s="54"/>
      <c r="J15" s="54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406</v>
      </c>
      <c r="L15" s="32" t="s">
        <v>898</v>
      </c>
      <c r="M15" s="32"/>
      <c r="N15" s="33">
        <f>K15+(ROW(K15)-ROW(K$6))/10000</f>
        <v>406.0009</v>
      </c>
      <c r="O15" s="32">
        <f>COUNT(E15:J15)</f>
        <v>2</v>
      </c>
      <c r="P15" s="32">
        <f ca="1">IF(AND(O15=1,OFFSET(D15,0,P$3)&gt;0),"Y",0)</f>
        <v>0</v>
      </c>
      <c r="Q15" s="34" t="s">
        <v>21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406.23320000000001</v>
      </c>
      <c r="T15" s="36">
        <f>K15+W15/1000+IF($D$5&gt;=2,X15/10000,0)+IF($D$5&gt;=3,Y15/100000,0)+IF($D$5&gt;=4,Z15/1000000,0)+IF($D$5&gt;=5,AA15/10000000,0)+IF($D$5&gt;=6,AB15/100000000,0)</f>
        <v>406.23320000000001</v>
      </c>
      <c r="U15" s="35">
        <f>1-(S15=T15)</f>
        <v>0</v>
      </c>
      <c r="V15" s="35">
        <f>K15+W15/1000+X15/10000+Y15/100000+Z15/1000000+AA15/10000000+AB15/100000000</f>
        <v>406.23320000000001</v>
      </c>
      <c r="W15" s="29">
        <v>214</v>
      </c>
      <c r="X15" s="29">
        <v>192</v>
      </c>
      <c r="Y15" s="54"/>
      <c r="Z15" s="54"/>
      <c r="AA15" s="54"/>
      <c r="AB15" s="54"/>
      <c r="AL15" s="40"/>
      <c r="AM15" s="40"/>
      <c r="AN15" s="40"/>
      <c r="AO15" s="59"/>
      <c r="AP15" s="59"/>
      <c r="AQ15" s="59"/>
      <c r="AR15" s="52"/>
    </row>
    <row r="16" spans="1:44" s="26" customFormat="1">
      <c r="A16" s="1">
        <v>9</v>
      </c>
      <c r="B16" s="1">
        <v>9</v>
      </c>
      <c r="C16" s="1" t="s">
        <v>283</v>
      </c>
      <c r="D16" s="29" t="s">
        <v>44</v>
      </c>
      <c r="E16" s="29">
        <v>191</v>
      </c>
      <c r="F16" s="29">
        <v>169</v>
      </c>
      <c r="G16" s="54"/>
      <c r="H16" s="54"/>
      <c r="I16" s="54"/>
      <c r="J16" s="54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360</v>
      </c>
      <c r="L16" s="32" t="s">
        <v>898</v>
      </c>
      <c r="M16" s="32"/>
      <c r="N16" s="33">
        <f>K16+(ROW(K16)-ROW(K$6))/10000</f>
        <v>360.00099999999998</v>
      </c>
      <c r="O16" s="32">
        <f>COUNT(E16:J16)</f>
        <v>2</v>
      </c>
      <c r="P16" s="32">
        <f ca="1">IF(AND(O16=1,OFFSET(D16,0,P$3)&gt;0),"Y",0)</f>
        <v>0</v>
      </c>
      <c r="Q16" s="34" t="s">
        <v>21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360.2079</v>
      </c>
      <c r="T16" s="36">
        <f>K16+W16/1000+IF($D$5&gt;=2,X16/10000,0)+IF($D$5&gt;=3,Y16/100000,0)+IF($D$5&gt;=4,Z16/1000000,0)+IF($D$5&gt;=5,AA16/10000000,0)+IF($D$5&gt;=6,AB16/100000000,0)</f>
        <v>360.2079</v>
      </c>
      <c r="U16" s="35">
        <f>1-(S16=T16)</f>
        <v>0</v>
      </c>
      <c r="V16" s="35">
        <f>K16+W16/1000+X16/10000+Y16/100000+Z16/1000000+AA16/10000000+AB16/100000000</f>
        <v>360.2079</v>
      </c>
      <c r="W16" s="29">
        <v>191</v>
      </c>
      <c r="X16" s="29">
        <v>169</v>
      </c>
      <c r="Y16" s="54"/>
      <c r="Z16" s="54"/>
      <c r="AA16" s="54"/>
      <c r="AB16" s="54"/>
      <c r="AL16" s="40"/>
      <c r="AM16" s="40"/>
      <c r="AN16" s="40"/>
      <c r="AO16" s="59"/>
      <c r="AP16" s="59"/>
      <c r="AQ16" s="59"/>
      <c r="AR16" s="52"/>
    </row>
    <row r="17" spans="1:44" s="26" customFormat="1">
      <c r="A17" s="1">
        <v>10</v>
      </c>
      <c r="B17" s="1">
        <v>10</v>
      </c>
      <c r="C17" s="1" t="s">
        <v>270</v>
      </c>
      <c r="D17" s="29" t="s">
        <v>47</v>
      </c>
      <c r="E17" s="29">
        <v>151</v>
      </c>
      <c r="F17" s="29">
        <v>177</v>
      </c>
      <c r="G17" s="54"/>
      <c r="H17" s="54"/>
      <c r="I17" s="54"/>
      <c r="J17" s="54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328</v>
      </c>
      <c r="L17" s="32" t="s">
        <v>898</v>
      </c>
      <c r="M17" s="32"/>
      <c r="N17" s="33">
        <f>K17+(ROW(K17)-ROW(K$6))/10000</f>
        <v>328.00110000000001</v>
      </c>
      <c r="O17" s="32">
        <f>COUNT(E17:J17)</f>
        <v>2</v>
      </c>
      <c r="P17" s="32">
        <f ca="1">IF(AND(O17=1,OFFSET(D17,0,P$3)&gt;0),"Y",0)</f>
        <v>0</v>
      </c>
      <c r="Q17" s="34" t="s">
        <v>21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328.19209999999998</v>
      </c>
      <c r="T17" s="36">
        <f>K17+W17/1000+IF($D$5&gt;=2,X17/10000,0)+IF($D$5&gt;=3,Y17/100000,0)+IF($D$5&gt;=4,Z17/1000000,0)+IF($D$5&gt;=5,AA17/10000000,0)+IF($D$5&gt;=6,AB17/100000000,0)</f>
        <v>328.19210000000004</v>
      </c>
      <c r="U17" s="35">
        <f>1-(S17=T17)</f>
        <v>0</v>
      </c>
      <c r="V17" s="35">
        <f>K17+W17/1000+X17/10000+Y17/100000+Z17/1000000+AA17/10000000+AB17/100000000</f>
        <v>328.19210000000004</v>
      </c>
      <c r="W17" s="29">
        <v>177</v>
      </c>
      <c r="X17" s="29">
        <v>151</v>
      </c>
      <c r="Y17" s="54"/>
      <c r="Z17" s="54"/>
      <c r="AA17" s="54"/>
      <c r="AB17" s="54"/>
      <c r="AL17" s="40"/>
      <c r="AM17" s="40"/>
      <c r="AN17" s="40"/>
      <c r="AO17" s="59"/>
      <c r="AP17" s="59"/>
      <c r="AQ17" s="59"/>
      <c r="AR17" s="52"/>
    </row>
    <row r="18" spans="1:44" s="26" customFormat="1">
      <c r="A18" s="1">
        <v>11</v>
      </c>
      <c r="B18" s="1">
        <v>11</v>
      </c>
      <c r="C18" s="1" t="s">
        <v>34</v>
      </c>
      <c r="D18" s="29" t="s">
        <v>36</v>
      </c>
      <c r="E18" s="29"/>
      <c r="F18" s="29">
        <v>297</v>
      </c>
      <c r="G18" s="54"/>
      <c r="H18" s="54"/>
      <c r="I18" s="54"/>
      <c r="J18" s="54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297</v>
      </c>
      <c r="L18" s="32" t="s">
        <v>898</v>
      </c>
      <c r="M18" s="32"/>
      <c r="N18" s="33">
        <f>K18+(ROW(K18)-ROW(K$6))/10000</f>
        <v>297.00119999999998</v>
      </c>
      <c r="O18" s="32">
        <f>COUNT(E18:J18)</f>
        <v>1</v>
      </c>
      <c r="P18" s="32" t="str">
        <f ca="1">IF(AND(O18=1,OFFSET(D18,0,P$3)&gt;0),"Y",0)</f>
        <v>Y</v>
      </c>
      <c r="Q18" s="34" t="s">
        <v>21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297.29699999999997</v>
      </c>
      <c r="T18" s="36">
        <f>K18+W18/1000+IF($D$5&gt;=2,X18/10000,0)+IF($D$5&gt;=3,Y18/100000,0)+IF($D$5&gt;=4,Z18/1000000,0)+IF($D$5&gt;=5,AA18/10000000,0)+IF($D$5&gt;=6,AB18/100000000,0)</f>
        <v>297.29700000000003</v>
      </c>
      <c r="U18" s="35">
        <f>1-(S18=T18)</f>
        <v>0</v>
      </c>
      <c r="V18" s="35">
        <f>K18+W18/1000+X18/10000+Y18/100000+Z18/1000000+AA18/10000000+AB18/100000000</f>
        <v>297.29700000000003</v>
      </c>
      <c r="W18" s="29">
        <v>297</v>
      </c>
      <c r="X18" s="29"/>
      <c r="Y18" s="54"/>
      <c r="Z18" s="54"/>
      <c r="AA18" s="54"/>
      <c r="AB18" s="54"/>
      <c r="AL18" s="40"/>
      <c r="AM18" s="40"/>
      <c r="AN18" s="40"/>
      <c r="AO18" s="59"/>
      <c r="AP18" s="59"/>
      <c r="AQ18" s="59"/>
      <c r="AR18" s="52"/>
    </row>
    <row r="19" spans="1:44" s="26" customFormat="1">
      <c r="A19" s="1">
        <v>12</v>
      </c>
      <c r="B19" s="1">
        <v>12</v>
      </c>
      <c r="C19" s="1" t="s">
        <v>68</v>
      </c>
      <c r="D19" s="29" t="s">
        <v>47</v>
      </c>
      <c r="E19" s="29"/>
      <c r="F19" s="29">
        <v>286</v>
      </c>
      <c r="G19" s="54"/>
      <c r="H19" s="54"/>
      <c r="I19" s="54"/>
      <c r="J19" s="54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286</v>
      </c>
      <c r="L19" s="32" t="s">
        <v>898</v>
      </c>
      <c r="M19" s="32"/>
      <c r="N19" s="33">
        <f>K19+(ROW(K19)-ROW(K$6))/10000</f>
        <v>286.00130000000001</v>
      </c>
      <c r="O19" s="32">
        <f>COUNT(E19:J19)</f>
        <v>1</v>
      </c>
      <c r="P19" s="32" t="str">
        <f ca="1">IF(AND(O19=1,OFFSET(D19,0,P$3)&gt;0),"Y",0)</f>
        <v>Y</v>
      </c>
      <c r="Q19" s="34" t="s">
        <v>21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286.28599999999994</v>
      </c>
      <c r="T19" s="36">
        <f>K19+W19/1000+IF($D$5&gt;=2,X19/10000,0)+IF($D$5&gt;=3,Y19/100000,0)+IF($D$5&gt;=4,Z19/1000000,0)+IF($D$5&gt;=5,AA19/10000000,0)+IF($D$5&gt;=6,AB19/100000000,0)</f>
        <v>286.286</v>
      </c>
      <c r="U19" s="35">
        <f>1-(S19=T19)</f>
        <v>0</v>
      </c>
      <c r="V19" s="35">
        <f>K19+W19/1000+X19/10000+Y19/100000+Z19/1000000+AA19/10000000+AB19/100000000</f>
        <v>286.286</v>
      </c>
      <c r="W19" s="29">
        <v>286</v>
      </c>
      <c r="X19" s="29"/>
      <c r="Y19" s="54"/>
      <c r="Z19" s="54"/>
      <c r="AA19" s="54"/>
      <c r="AB19" s="54"/>
      <c r="AL19" s="40"/>
      <c r="AM19" s="40"/>
      <c r="AN19" s="40"/>
      <c r="AO19" s="59"/>
      <c r="AP19" s="59"/>
      <c r="AQ19" s="59"/>
      <c r="AR19" s="52"/>
    </row>
    <row r="20" spans="1:44" s="26" customFormat="1">
      <c r="A20" s="1">
        <v>13</v>
      </c>
      <c r="B20" s="1">
        <v>13</v>
      </c>
      <c r="C20" s="1" t="s">
        <v>517</v>
      </c>
      <c r="D20" s="29" t="s">
        <v>25</v>
      </c>
      <c r="E20" s="29">
        <v>276</v>
      </c>
      <c r="F20" s="29"/>
      <c r="G20" s="54"/>
      <c r="H20" s="54"/>
      <c r="I20" s="54"/>
      <c r="J20" s="54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276</v>
      </c>
      <c r="L20" s="32" t="s">
        <v>898</v>
      </c>
      <c r="M20" s="32"/>
      <c r="N20" s="33">
        <f>K20+(ROW(K20)-ROW(K$6))/10000</f>
        <v>276.00139999999999</v>
      </c>
      <c r="O20" s="32">
        <f>COUNT(E20:J20)</f>
        <v>1</v>
      </c>
      <c r="P20" s="32">
        <f ca="1">IF(AND(O20=1,OFFSET(D20,0,P$3)&gt;0),"Y",0)</f>
        <v>0</v>
      </c>
      <c r="Q20" s="34" t="s">
        <v>21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276.27599999999995</v>
      </c>
      <c r="T20" s="36">
        <f>K20+W20/1000+IF($D$5&gt;=2,X20/10000,0)+IF($D$5&gt;=3,Y20/100000,0)+IF($D$5&gt;=4,Z20/1000000,0)+IF($D$5&gt;=5,AA20/10000000,0)+IF($D$5&gt;=6,AB20/100000000,0)</f>
        <v>276.27600000000001</v>
      </c>
      <c r="U20" s="35">
        <f>1-(S20=T20)</f>
        <v>0</v>
      </c>
      <c r="V20" s="35">
        <f>K20+W20/1000+X20/10000+Y20/100000+Z20/1000000+AA20/10000000+AB20/100000000</f>
        <v>276.27600000000001</v>
      </c>
      <c r="W20" s="29">
        <v>276</v>
      </c>
      <c r="X20" s="29"/>
      <c r="Y20" s="54"/>
      <c r="Z20" s="54"/>
      <c r="AA20" s="54"/>
      <c r="AB20" s="54"/>
      <c r="AL20" s="40"/>
      <c r="AM20" s="40"/>
      <c r="AN20" s="40"/>
      <c r="AO20" s="59"/>
      <c r="AP20" s="59"/>
      <c r="AQ20" s="59"/>
      <c r="AR20" s="52"/>
    </row>
    <row r="21" spans="1:44" s="26" customFormat="1">
      <c r="A21" s="1">
        <v>14</v>
      </c>
      <c r="B21" s="1">
        <v>14</v>
      </c>
      <c r="C21" s="1" t="s">
        <v>89</v>
      </c>
      <c r="D21" s="29" t="s">
        <v>91</v>
      </c>
      <c r="E21" s="29"/>
      <c r="F21" s="29">
        <v>276</v>
      </c>
      <c r="G21" s="54"/>
      <c r="H21" s="54"/>
      <c r="I21" s="54"/>
      <c r="J21" s="54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276</v>
      </c>
      <c r="L21" s="32" t="s">
        <v>898</v>
      </c>
      <c r="M21" s="32"/>
      <c r="N21" s="33">
        <f>K21+(ROW(K21)-ROW(K$6))/10000</f>
        <v>276.00150000000002</v>
      </c>
      <c r="O21" s="32">
        <f>COUNT(E21:J21)</f>
        <v>1</v>
      </c>
      <c r="P21" s="32" t="str">
        <f ca="1">IF(AND(O21=1,OFFSET(D21,0,P$3)&gt;0),"Y",0)</f>
        <v>Y</v>
      </c>
      <c r="Q21" s="34" t="s">
        <v>21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276.27599999999995</v>
      </c>
      <c r="T21" s="36">
        <f>K21+W21/1000+IF($D$5&gt;=2,X21/10000,0)+IF($D$5&gt;=3,Y21/100000,0)+IF($D$5&gt;=4,Z21/1000000,0)+IF($D$5&gt;=5,AA21/10000000,0)+IF($D$5&gt;=6,AB21/100000000,0)</f>
        <v>276.27600000000001</v>
      </c>
      <c r="U21" s="35">
        <f>1-(S21=T21)</f>
        <v>0</v>
      </c>
      <c r="V21" s="35">
        <f>K21+W21/1000+X21/10000+Y21/100000+Z21/1000000+AA21/10000000+AB21/100000000</f>
        <v>276.27600000000001</v>
      </c>
      <c r="W21" s="29">
        <v>276</v>
      </c>
      <c r="X21" s="29"/>
      <c r="Y21" s="54"/>
      <c r="Z21" s="54"/>
      <c r="AA21" s="54"/>
      <c r="AB21" s="54"/>
      <c r="AL21" s="40"/>
      <c r="AM21" s="40"/>
      <c r="AN21" s="40"/>
      <c r="AO21" s="59"/>
      <c r="AP21" s="59"/>
      <c r="AQ21" s="59"/>
      <c r="AR21" s="52"/>
    </row>
    <row r="22" spans="1:44" s="26" customFormat="1">
      <c r="A22" s="1">
        <v>15</v>
      </c>
      <c r="B22" s="1">
        <v>15</v>
      </c>
      <c r="C22" s="1" t="s">
        <v>518</v>
      </c>
      <c r="D22" s="29" t="s">
        <v>91</v>
      </c>
      <c r="E22" s="29">
        <v>268</v>
      </c>
      <c r="F22" s="29"/>
      <c r="G22" s="54"/>
      <c r="H22" s="54"/>
      <c r="I22" s="54"/>
      <c r="J22" s="54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268</v>
      </c>
      <c r="L22" s="32" t="s">
        <v>898</v>
      </c>
      <c r="M22" s="32"/>
      <c r="N22" s="33">
        <f>K22+(ROW(K22)-ROW(K$6))/10000</f>
        <v>268.0016</v>
      </c>
      <c r="O22" s="32">
        <f>COUNT(E22:J22)</f>
        <v>1</v>
      </c>
      <c r="P22" s="32">
        <f ca="1">IF(AND(O22=1,OFFSET(D22,0,P$3)&gt;0),"Y",0)</f>
        <v>0</v>
      </c>
      <c r="Q22" s="34" t="s">
        <v>21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268.26799999999997</v>
      </c>
      <c r="T22" s="36">
        <f>K22+W22/1000+IF($D$5&gt;=2,X22/10000,0)+IF($D$5&gt;=3,Y22/100000,0)+IF($D$5&gt;=4,Z22/1000000,0)+IF($D$5&gt;=5,AA22/10000000,0)+IF($D$5&gt;=6,AB22/100000000,0)</f>
        <v>268.26799999999997</v>
      </c>
      <c r="U22" s="35">
        <f>1-(S22=T22)</f>
        <v>0</v>
      </c>
      <c r="V22" s="35">
        <f>K22+W22/1000+X22/10000+Y22/100000+Z22/1000000+AA22/10000000+AB22/100000000</f>
        <v>268.26799999999997</v>
      </c>
      <c r="W22" s="29">
        <v>268</v>
      </c>
      <c r="X22" s="29"/>
      <c r="Y22" s="54"/>
      <c r="Z22" s="54"/>
      <c r="AA22" s="54"/>
      <c r="AB22" s="54"/>
      <c r="AL22" s="40"/>
      <c r="AM22" s="40"/>
      <c r="AN22" s="40"/>
      <c r="AO22" s="59"/>
      <c r="AP22" s="59"/>
      <c r="AQ22" s="59"/>
      <c r="AR22" s="52"/>
    </row>
    <row r="23" spans="1:44" s="26" customFormat="1">
      <c r="A23" s="1">
        <v>16</v>
      </c>
      <c r="B23" s="1">
        <v>16</v>
      </c>
      <c r="C23" s="1" t="s">
        <v>519</v>
      </c>
      <c r="D23" s="29" t="s">
        <v>47</v>
      </c>
      <c r="E23" s="29">
        <v>265</v>
      </c>
      <c r="F23" s="29"/>
      <c r="G23" s="54"/>
      <c r="H23" s="54"/>
      <c r="I23" s="54"/>
      <c r="J23" s="54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265</v>
      </c>
      <c r="L23" s="32" t="s">
        <v>898</v>
      </c>
      <c r="M23" s="32"/>
      <c r="N23" s="33">
        <f>K23+(ROW(K23)-ROW(K$6))/10000</f>
        <v>265.00170000000003</v>
      </c>
      <c r="O23" s="32">
        <f>COUNT(E23:J23)</f>
        <v>1</v>
      </c>
      <c r="P23" s="32">
        <f ca="1">IF(AND(O23=1,OFFSET(D23,0,P$3)&gt;0),"Y",0)</f>
        <v>0</v>
      </c>
      <c r="Q23" s="34" t="s">
        <v>21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265.26499999999999</v>
      </c>
      <c r="T23" s="36">
        <f>K23+W23/1000+IF($D$5&gt;=2,X23/10000,0)+IF($D$5&gt;=3,Y23/100000,0)+IF($D$5&gt;=4,Z23/1000000,0)+IF($D$5&gt;=5,AA23/10000000,0)+IF($D$5&gt;=6,AB23/100000000,0)</f>
        <v>265.26499999999999</v>
      </c>
      <c r="U23" s="35">
        <f>1-(S23=T23)</f>
        <v>0</v>
      </c>
      <c r="V23" s="35">
        <f>K23+W23/1000+X23/10000+Y23/100000+Z23/1000000+AA23/10000000+AB23/100000000</f>
        <v>265.26499999999999</v>
      </c>
      <c r="W23" s="29">
        <v>265</v>
      </c>
      <c r="X23" s="29"/>
      <c r="Y23" s="54"/>
      <c r="Z23" s="54"/>
      <c r="AA23" s="54"/>
      <c r="AB23" s="54"/>
      <c r="AL23" s="40"/>
      <c r="AM23" s="40"/>
      <c r="AN23" s="40"/>
      <c r="AO23" s="59"/>
      <c r="AP23" s="59"/>
      <c r="AQ23" s="59"/>
      <c r="AR23" s="52"/>
    </row>
    <row r="24" spans="1:44" s="26" customFormat="1">
      <c r="A24" s="1">
        <v>17</v>
      </c>
      <c r="B24" s="1">
        <v>17</v>
      </c>
      <c r="C24" s="1" t="s">
        <v>520</v>
      </c>
      <c r="D24" s="29" t="s">
        <v>25</v>
      </c>
      <c r="E24" s="29">
        <v>264</v>
      </c>
      <c r="F24" s="29"/>
      <c r="G24" s="54"/>
      <c r="H24" s="54"/>
      <c r="I24" s="54"/>
      <c r="J24" s="54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264</v>
      </c>
      <c r="L24" s="32" t="s">
        <v>898</v>
      </c>
      <c r="M24" s="32"/>
      <c r="N24" s="33">
        <f>K24+(ROW(K24)-ROW(K$6))/10000</f>
        <v>264.0018</v>
      </c>
      <c r="O24" s="32">
        <f>COUNT(E24:J24)</f>
        <v>1</v>
      </c>
      <c r="P24" s="32">
        <f ca="1">IF(AND(O24=1,OFFSET(D24,0,P$3)&gt;0),"Y",0)</f>
        <v>0</v>
      </c>
      <c r="Q24" s="34" t="s">
        <v>21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264.26399999999995</v>
      </c>
      <c r="T24" s="36">
        <f>K24+W24/1000+IF($D$5&gt;=2,X24/10000,0)+IF($D$5&gt;=3,Y24/100000,0)+IF($D$5&gt;=4,Z24/1000000,0)+IF($D$5&gt;=5,AA24/10000000,0)+IF($D$5&gt;=6,AB24/100000000,0)</f>
        <v>264.26400000000001</v>
      </c>
      <c r="U24" s="35">
        <f>1-(S24=T24)</f>
        <v>0</v>
      </c>
      <c r="V24" s="35">
        <f>K24+W24/1000+X24/10000+Y24/100000+Z24/1000000+AA24/10000000+AB24/100000000</f>
        <v>264.26400000000001</v>
      </c>
      <c r="W24" s="29">
        <v>264</v>
      </c>
      <c r="X24" s="29"/>
      <c r="Y24" s="54"/>
      <c r="Z24" s="54"/>
      <c r="AA24" s="54"/>
      <c r="AB24" s="54"/>
      <c r="AL24" s="40"/>
      <c r="AM24" s="40"/>
      <c r="AN24" s="40"/>
      <c r="AO24" s="59"/>
      <c r="AP24" s="59"/>
      <c r="AQ24" s="59"/>
      <c r="AR24" s="52"/>
    </row>
    <row r="25" spans="1:44" s="26" customFormat="1">
      <c r="A25" s="1">
        <v>18</v>
      </c>
      <c r="B25" s="1">
        <v>18</v>
      </c>
      <c r="C25" s="1" t="s">
        <v>521</v>
      </c>
      <c r="D25" s="29" t="s">
        <v>41</v>
      </c>
      <c r="E25" s="29">
        <v>258</v>
      </c>
      <c r="F25" s="29"/>
      <c r="G25" s="54"/>
      <c r="H25" s="54"/>
      <c r="I25" s="54"/>
      <c r="J25" s="54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258</v>
      </c>
      <c r="L25" s="32" t="s">
        <v>898</v>
      </c>
      <c r="M25" s="32"/>
      <c r="N25" s="33">
        <f>K25+(ROW(K25)-ROW(K$6))/10000</f>
        <v>258.00189999999998</v>
      </c>
      <c r="O25" s="32">
        <f>COUNT(E25:J25)</f>
        <v>1</v>
      </c>
      <c r="P25" s="32">
        <f ca="1">IF(AND(O25=1,OFFSET(D25,0,P$3)&gt;0),"Y",0)</f>
        <v>0</v>
      </c>
      <c r="Q25" s="34" t="s">
        <v>21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258.25799999999998</v>
      </c>
      <c r="T25" s="36">
        <f>K25+W25/1000+IF($D$5&gt;=2,X25/10000,0)+IF($D$5&gt;=3,Y25/100000,0)+IF($D$5&gt;=4,Z25/1000000,0)+IF($D$5&gt;=5,AA25/10000000,0)+IF($D$5&gt;=6,AB25/100000000,0)</f>
        <v>258.25799999999998</v>
      </c>
      <c r="U25" s="35">
        <f>1-(S25=T25)</f>
        <v>0</v>
      </c>
      <c r="V25" s="35">
        <f>K25+W25/1000+X25/10000+Y25/100000+Z25/1000000+AA25/10000000+AB25/100000000</f>
        <v>258.25799999999998</v>
      </c>
      <c r="W25" s="29">
        <v>258</v>
      </c>
      <c r="X25" s="29"/>
      <c r="Y25" s="54"/>
      <c r="Z25" s="54"/>
      <c r="AA25" s="54"/>
      <c r="AB25" s="54"/>
      <c r="AL25" s="40"/>
      <c r="AM25" s="40"/>
      <c r="AN25" s="40"/>
      <c r="AO25" s="59"/>
      <c r="AP25" s="59"/>
      <c r="AQ25" s="59"/>
      <c r="AR25" s="52"/>
    </row>
    <row r="26" spans="1:44" s="26" customFormat="1">
      <c r="A26" s="1">
        <v>19</v>
      </c>
      <c r="B26" s="1">
        <v>19</v>
      </c>
      <c r="C26" s="1" t="s">
        <v>128</v>
      </c>
      <c r="D26" s="29" t="s">
        <v>30</v>
      </c>
      <c r="E26" s="29"/>
      <c r="F26" s="29">
        <v>254</v>
      </c>
      <c r="G26" s="54"/>
      <c r="H26" s="54"/>
      <c r="I26" s="54"/>
      <c r="J26" s="54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254</v>
      </c>
      <c r="L26" s="32" t="s">
        <v>898</v>
      </c>
      <c r="M26" s="32"/>
      <c r="N26" s="33">
        <f>K26+(ROW(K26)-ROW(K$6))/10000</f>
        <v>254.00200000000001</v>
      </c>
      <c r="O26" s="32">
        <f>COUNT(E26:J26)</f>
        <v>1</v>
      </c>
      <c r="P26" s="32" t="str">
        <f ca="1">IF(AND(O26=1,OFFSET(D26,0,P$3)&gt;0),"Y",0)</f>
        <v>Y</v>
      </c>
      <c r="Q26" s="34" t="s">
        <v>21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254.25399999999996</v>
      </c>
      <c r="T26" s="36">
        <f>K26+W26/1000+IF($D$5&gt;=2,X26/10000,0)+IF($D$5&gt;=3,Y26/100000,0)+IF($D$5&gt;=4,Z26/1000000,0)+IF($D$5&gt;=5,AA26/10000000,0)+IF($D$5&gt;=6,AB26/100000000,0)</f>
        <v>254.25399999999999</v>
      </c>
      <c r="U26" s="35">
        <f>1-(S26=T26)</f>
        <v>0</v>
      </c>
      <c r="V26" s="35">
        <f>K26+W26/1000+X26/10000+Y26/100000+Z26/1000000+AA26/10000000+AB26/100000000</f>
        <v>254.25399999999999</v>
      </c>
      <c r="W26" s="29">
        <v>254</v>
      </c>
      <c r="X26" s="29"/>
      <c r="Y26" s="54"/>
      <c r="Z26" s="54"/>
      <c r="AA26" s="54"/>
      <c r="AB26" s="54"/>
      <c r="AL26" s="40"/>
      <c r="AM26" s="40"/>
      <c r="AN26" s="40"/>
      <c r="AO26" s="59"/>
      <c r="AP26" s="59"/>
      <c r="AQ26" s="59"/>
      <c r="AR26" s="52"/>
    </row>
    <row r="27" spans="1:44" s="26" customFormat="1">
      <c r="A27" s="1">
        <v>20</v>
      </c>
      <c r="B27" s="1">
        <v>20</v>
      </c>
      <c r="C27" s="1" t="s">
        <v>129</v>
      </c>
      <c r="D27" s="29" t="s">
        <v>44</v>
      </c>
      <c r="E27" s="29"/>
      <c r="F27" s="29">
        <v>253</v>
      </c>
      <c r="G27" s="54"/>
      <c r="H27" s="54"/>
      <c r="I27" s="54"/>
      <c r="J27" s="54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253</v>
      </c>
      <c r="L27" s="32" t="s">
        <v>898</v>
      </c>
      <c r="M27" s="32"/>
      <c r="N27" s="33">
        <f>K27+(ROW(K27)-ROW(K$6))/10000</f>
        <v>253.00210000000001</v>
      </c>
      <c r="O27" s="32">
        <f>COUNT(E27:J27)</f>
        <v>1</v>
      </c>
      <c r="P27" s="32" t="str">
        <f ca="1">IF(AND(O27=1,OFFSET(D27,0,P$3)&gt;0),"Y",0)</f>
        <v>Y</v>
      </c>
      <c r="Q27" s="34" t="s">
        <v>21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253.25299999999999</v>
      </c>
      <c r="T27" s="36">
        <f>K27+W27/1000+IF($D$5&gt;=2,X27/10000,0)+IF($D$5&gt;=3,Y27/100000,0)+IF($D$5&gt;=4,Z27/1000000,0)+IF($D$5&gt;=5,AA27/10000000,0)+IF($D$5&gt;=6,AB27/100000000,0)</f>
        <v>253.25299999999999</v>
      </c>
      <c r="U27" s="35">
        <f>1-(S27=T27)</f>
        <v>0</v>
      </c>
      <c r="V27" s="35">
        <f>K27+W27/1000+X27/10000+Y27/100000+Z27/1000000+AA27/10000000+AB27/100000000</f>
        <v>253.25299999999999</v>
      </c>
      <c r="W27" s="29">
        <v>253</v>
      </c>
      <c r="X27" s="29"/>
      <c r="Y27" s="54"/>
      <c r="Z27" s="54"/>
      <c r="AA27" s="54"/>
      <c r="AB27" s="54"/>
      <c r="AL27" s="40"/>
      <c r="AM27" s="40"/>
      <c r="AN27" s="40"/>
      <c r="AO27" s="59"/>
      <c r="AP27" s="59"/>
      <c r="AQ27" s="59"/>
      <c r="AR27" s="52"/>
    </row>
    <row r="28" spans="1:44" s="26" customFormat="1">
      <c r="A28" s="1">
        <v>21</v>
      </c>
      <c r="B28" s="1">
        <v>21</v>
      </c>
      <c r="C28" s="1" t="s">
        <v>142</v>
      </c>
      <c r="D28" s="29" t="s">
        <v>47</v>
      </c>
      <c r="E28" s="29"/>
      <c r="F28" s="29">
        <v>246</v>
      </c>
      <c r="G28" s="54"/>
      <c r="H28" s="54"/>
      <c r="I28" s="54"/>
      <c r="J28" s="54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246</v>
      </c>
      <c r="L28" s="32" t="s">
        <v>898</v>
      </c>
      <c r="M28" s="32"/>
      <c r="N28" s="33">
        <f>K28+(ROW(K28)-ROW(K$6))/10000</f>
        <v>246.00219999999999</v>
      </c>
      <c r="O28" s="32">
        <f>COUNT(E28:J28)</f>
        <v>1</v>
      </c>
      <c r="P28" s="32" t="str">
        <f ca="1">IF(AND(O28=1,OFFSET(D28,0,P$3)&gt;0),"Y",0)</f>
        <v>Y</v>
      </c>
      <c r="Q28" s="34" t="s">
        <v>21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246.24599999999998</v>
      </c>
      <c r="T28" s="36">
        <f>K28+W28/1000+IF($D$5&gt;=2,X28/10000,0)+IF($D$5&gt;=3,Y28/100000,0)+IF($D$5&gt;=4,Z28/1000000,0)+IF($D$5&gt;=5,AA28/10000000,0)+IF($D$5&gt;=6,AB28/100000000,0)</f>
        <v>246.24600000000001</v>
      </c>
      <c r="U28" s="35">
        <f>1-(S28=T28)</f>
        <v>0</v>
      </c>
      <c r="V28" s="35">
        <f>K28+W28/1000+X28/10000+Y28/100000+Z28/1000000+AA28/10000000+AB28/100000000</f>
        <v>246.24600000000001</v>
      </c>
      <c r="W28" s="29">
        <v>246</v>
      </c>
      <c r="X28" s="29"/>
      <c r="Y28" s="54"/>
      <c r="Z28" s="54"/>
      <c r="AA28" s="54"/>
      <c r="AB28" s="54"/>
      <c r="AL28" s="40"/>
      <c r="AM28" s="40"/>
      <c r="AN28" s="40"/>
      <c r="AO28" s="59"/>
      <c r="AP28" s="59"/>
      <c r="AQ28" s="59"/>
      <c r="AR28" s="52"/>
    </row>
    <row r="29" spans="1:44" s="26" customFormat="1">
      <c r="A29" s="1">
        <v>22</v>
      </c>
      <c r="B29" s="1">
        <v>22</v>
      </c>
      <c r="C29" s="1" t="s">
        <v>383</v>
      </c>
      <c r="D29" s="29" t="s">
        <v>178</v>
      </c>
      <c r="E29" s="29">
        <v>127</v>
      </c>
      <c r="F29" s="29">
        <v>119</v>
      </c>
      <c r="G29" s="54"/>
      <c r="H29" s="54"/>
      <c r="I29" s="54"/>
      <c r="J29" s="54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246</v>
      </c>
      <c r="L29" s="32" t="s">
        <v>898</v>
      </c>
      <c r="M29" s="32"/>
      <c r="N29" s="33">
        <f>K29+(ROW(K29)-ROW(K$6))/10000</f>
        <v>246.00229999999999</v>
      </c>
      <c r="O29" s="32">
        <f>COUNT(E29:J29)</f>
        <v>2</v>
      </c>
      <c r="P29" s="32">
        <f ca="1">IF(AND(O29=1,OFFSET(D29,0,P$3)&gt;0),"Y",0)</f>
        <v>0</v>
      </c>
      <c r="Q29" s="34" t="s">
        <v>21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246.13889999999998</v>
      </c>
      <c r="T29" s="36">
        <f>K29+W29/1000+IF($D$5&gt;=2,X29/10000,0)+IF($D$5&gt;=3,Y29/100000,0)+IF($D$5&gt;=4,Z29/1000000,0)+IF($D$5&gt;=5,AA29/10000000,0)+IF($D$5&gt;=6,AB29/100000000,0)</f>
        <v>246.13890000000001</v>
      </c>
      <c r="U29" s="35">
        <f>1-(S29=T29)</f>
        <v>0</v>
      </c>
      <c r="V29" s="35">
        <f>K29+W29/1000+X29/10000+Y29/100000+Z29/1000000+AA29/10000000+AB29/100000000</f>
        <v>246.13890000000001</v>
      </c>
      <c r="W29" s="29">
        <v>127</v>
      </c>
      <c r="X29" s="29">
        <v>119</v>
      </c>
      <c r="Y29" s="54"/>
      <c r="Z29" s="54"/>
      <c r="AA29" s="54"/>
      <c r="AB29" s="54"/>
      <c r="AL29" s="40"/>
      <c r="AM29" s="40"/>
      <c r="AN29" s="40"/>
      <c r="AO29" s="59"/>
      <c r="AP29" s="59"/>
      <c r="AQ29" s="59"/>
      <c r="AR29" s="52"/>
    </row>
    <row r="30" spans="1:44" s="26" customFormat="1">
      <c r="A30" s="1">
        <v>23</v>
      </c>
      <c r="B30" s="1">
        <v>23</v>
      </c>
      <c r="C30" s="1" t="s">
        <v>522</v>
      </c>
      <c r="D30" s="29" t="s">
        <v>60</v>
      </c>
      <c r="E30" s="29">
        <v>231</v>
      </c>
      <c r="F30" s="29"/>
      <c r="G30" s="54"/>
      <c r="H30" s="54"/>
      <c r="I30" s="54"/>
      <c r="J30" s="54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231</v>
      </c>
      <c r="L30" s="32" t="s">
        <v>898</v>
      </c>
      <c r="M30" s="32"/>
      <c r="N30" s="33">
        <f>K30+(ROW(K30)-ROW(K$6))/10000</f>
        <v>231.00239999999999</v>
      </c>
      <c r="O30" s="32">
        <f>COUNT(E30:J30)</f>
        <v>1</v>
      </c>
      <c r="P30" s="32">
        <f ca="1">IF(AND(O30=1,OFFSET(D30,0,P$3)&gt;0),"Y",0)</f>
        <v>0</v>
      </c>
      <c r="Q30" s="34" t="s">
        <v>21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231.23099999999997</v>
      </c>
      <c r="T30" s="36">
        <f>K30+W30/1000+IF($D$5&gt;=2,X30/10000,0)+IF($D$5&gt;=3,Y30/100000,0)+IF($D$5&gt;=4,Z30/1000000,0)+IF($D$5&gt;=5,AA30/10000000,0)+IF($D$5&gt;=6,AB30/100000000,0)</f>
        <v>231.23099999999999</v>
      </c>
      <c r="U30" s="35">
        <f>1-(S30=T30)</f>
        <v>0</v>
      </c>
      <c r="V30" s="35">
        <f>K30+W30/1000+X30/10000+Y30/100000+Z30/1000000+AA30/10000000+AB30/100000000</f>
        <v>231.23099999999999</v>
      </c>
      <c r="W30" s="29">
        <v>231</v>
      </c>
      <c r="X30" s="29"/>
      <c r="Y30" s="54"/>
      <c r="Z30" s="54"/>
      <c r="AA30" s="54"/>
      <c r="AB30" s="54"/>
      <c r="AL30" s="40"/>
      <c r="AM30" s="40"/>
      <c r="AN30" s="40"/>
      <c r="AO30" s="59"/>
      <c r="AP30" s="59"/>
      <c r="AQ30" s="59"/>
      <c r="AR30" s="52"/>
    </row>
    <row r="31" spans="1:44" s="26" customFormat="1">
      <c r="A31" s="1">
        <v>24</v>
      </c>
      <c r="B31" s="1">
        <v>24</v>
      </c>
      <c r="C31" s="1" t="s">
        <v>203</v>
      </c>
      <c r="D31" s="29" t="s">
        <v>36</v>
      </c>
      <c r="E31" s="29"/>
      <c r="F31" s="29">
        <v>213</v>
      </c>
      <c r="G31" s="54"/>
      <c r="H31" s="54"/>
      <c r="I31" s="54"/>
      <c r="J31" s="54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213</v>
      </c>
      <c r="L31" s="32" t="s">
        <v>898</v>
      </c>
      <c r="M31" s="32"/>
      <c r="N31" s="33">
        <f>K31+(ROW(K31)-ROW(K$6))/10000</f>
        <v>213.0025</v>
      </c>
      <c r="O31" s="32">
        <f>COUNT(E31:J31)</f>
        <v>1</v>
      </c>
      <c r="P31" s="32" t="str">
        <f ca="1">IF(AND(O31=1,OFFSET(D31,0,P$3)&gt;0),"Y",0)</f>
        <v>Y</v>
      </c>
      <c r="Q31" s="34" t="s">
        <v>21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213.21299999999997</v>
      </c>
      <c r="T31" s="36">
        <f>K31+W31/1000+IF($D$5&gt;=2,X31/10000,0)+IF($D$5&gt;=3,Y31/100000,0)+IF($D$5&gt;=4,Z31/1000000,0)+IF($D$5&gt;=5,AA31/10000000,0)+IF($D$5&gt;=6,AB31/100000000,0)</f>
        <v>213.21299999999999</v>
      </c>
      <c r="U31" s="35">
        <f>1-(S31=T31)</f>
        <v>0</v>
      </c>
      <c r="V31" s="35">
        <f>K31+W31/1000+X31/10000+Y31/100000+Z31/1000000+AA31/10000000+AB31/100000000</f>
        <v>213.21299999999999</v>
      </c>
      <c r="W31" s="29">
        <v>213</v>
      </c>
      <c r="X31" s="29"/>
      <c r="Y31" s="54"/>
      <c r="Z31" s="54"/>
      <c r="AA31" s="54"/>
      <c r="AB31" s="54"/>
      <c r="AL31" s="40"/>
      <c r="AM31" s="40"/>
      <c r="AN31" s="40"/>
      <c r="AO31" s="59"/>
      <c r="AP31" s="59"/>
      <c r="AQ31" s="59"/>
      <c r="AR31" s="52"/>
    </row>
    <row r="32" spans="1:44" s="26" customFormat="1">
      <c r="A32" s="1">
        <v>25</v>
      </c>
      <c r="B32" s="1">
        <v>25</v>
      </c>
      <c r="C32" s="1" t="s">
        <v>463</v>
      </c>
      <c r="D32" s="29" t="s">
        <v>25</v>
      </c>
      <c r="E32" s="29">
        <v>187</v>
      </c>
      <c r="F32" s="29"/>
      <c r="G32" s="54"/>
      <c r="H32" s="54"/>
      <c r="I32" s="54"/>
      <c r="J32" s="54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187</v>
      </c>
      <c r="L32" s="32" t="s">
        <v>898</v>
      </c>
      <c r="M32" s="32"/>
      <c r="N32" s="33">
        <f>K32+(ROW(K32)-ROW(K$6))/10000</f>
        <v>187.0026</v>
      </c>
      <c r="O32" s="32">
        <f>COUNT(E32:J32)</f>
        <v>1</v>
      </c>
      <c r="P32" s="32">
        <f ca="1">IF(AND(O32=1,OFFSET(D32,0,P$3)&gt;0),"Y",0)</f>
        <v>0</v>
      </c>
      <c r="Q32" s="34" t="s">
        <v>21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187.18699999999998</v>
      </c>
      <c r="T32" s="36">
        <f>K32+W32/1000+IF($D$5&gt;=2,X32/10000,0)+IF($D$5&gt;=3,Y32/100000,0)+IF($D$5&gt;=4,Z32/1000000,0)+IF($D$5&gt;=5,AA32/10000000,0)+IF($D$5&gt;=6,AB32/100000000,0)</f>
        <v>187.18700000000001</v>
      </c>
      <c r="U32" s="35">
        <f>1-(S32=T32)</f>
        <v>0</v>
      </c>
      <c r="V32" s="35">
        <f>K32+W32/1000+X32/10000+Y32/100000+Z32/1000000+AA32/10000000+AB32/100000000</f>
        <v>187.18700000000001</v>
      </c>
      <c r="W32" s="29">
        <v>187</v>
      </c>
      <c r="X32" s="29"/>
      <c r="Y32" s="54"/>
      <c r="Z32" s="54"/>
      <c r="AA32" s="54"/>
      <c r="AB32" s="54"/>
      <c r="AL32" s="40"/>
      <c r="AM32" s="40"/>
      <c r="AN32" s="40"/>
      <c r="AO32" s="59"/>
      <c r="AP32" s="59"/>
      <c r="AQ32" s="59"/>
      <c r="AR32" s="52"/>
    </row>
    <row r="33" spans="1:46" s="26" customFormat="1">
      <c r="A33" s="1">
        <v>26</v>
      </c>
      <c r="B33" s="1">
        <v>26</v>
      </c>
      <c r="C33" s="1" t="s">
        <v>252</v>
      </c>
      <c r="D33" s="29" t="s">
        <v>119</v>
      </c>
      <c r="E33" s="29"/>
      <c r="F33" s="29">
        <v>186</v>
      </c>
      <c r="G33" s="54"/>
      <c r="H33" s="54"/>
      <c r="I33" s="54"/>
      <c r="J33" s="54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186</v>
      </c>
      <c r="L33" s="32" t="s">
        <v>898</v>
      </c>
      <c r="M33" s="32"/>
      <c r="N33" s="33">
        <f>K33+(ROW(K33)-ROW(K$6))/10000</f>
        <v>186.0027</v>
      </c>
      <c r="O33" s="32">
        <f>COUNT(E33:J33)</f>
        <v>1</v>
      </c>
      <c r="P33" s="32" t="str">
        <f ca="1">IF(AND(O33=1,OFFSET(D33,0,P$3)&gt;0),"Y",0)</f>
        <v>Y</v>
      </c>
      <c r="Q33" s="34" t="s">
        <v>21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186.18599999999998</v>
      </c>
      <c r="T33" s="36">
        <f>K33+W33/1000+IF($D$5&gt;=2,X33/10000,0)+IF($D$5&gt;=3,Y33/100000,0)+IF($D$5&gt;=4,Z33/1000000,0)+IF($D$5&gt;=5,AA33/10000000,0)+IF($D$5&gt;=6,AB33/100000000,0)</f>
        <v>186.18600000000001</v>
      </c>
      <c r="U33" s="35">
        <f>1-(S33=T33)</f>
        <v>0</v>
      </c>
      <c r="V33" s="35">
        <f>K33+W33/1000+X33/10000+Y33/100000+Z33/1000000+AA33/10000000+AB33/100000000</f>
        <v>186.18600000000001</v>
      </c>
      <c r="W33" s="29">
        <v>186</v>
      </c>
      <c r="X33" s="29"/>
      <c r="Y33" s="54"/>
      <c r="Z33" s="54"/>
      <c r="AA33" s="54"/>
      <c r="AB33" s="54"/>
      <c r="AL33" s="40"/>
      <c r="AM33" s="40"/>
      <c r="AN33" s="40"/>
      <c r="AO33" s="59"/>
      <c r="AP33" s="59"/>
      <c r="AQ33" s="59"/>
      <c r="AR33" s="52"/>
    </row>
    <row r="34" spans="1:46" s="26" customFormat="1">
      <c r="A34" s="1">
        <v>27</v>
      </c>
      <c r="B34" s="1">
        <v>27</v>
      </c>
      <c r="C34" s="1" t="s">
        <v>255</v>
      </c>
      <c r="D34" s="29" t="s">
        <v>50</v>
      </c>
      <c r="E34" s="29"/>
      <c r="F34" s="29">
        <v>184</v>
      </c>
      <c r="G34" s="54"/>
      <c r="H34" s="54"/>
      <c r="I34" s="54"/>
      <c r="J34" s="54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184</v>
      </c>
      <c r="L34" s="32" t="s">
        <v>898</v>
      </c>
      <c r="M34" s="32"/>
      <c r="N34" s="33">
        <f>K34+(ROW(K34)-ROW(K$6))/10000</f>
        <v>184.00280000000001</v>
      </c>
      <c r="O34" s="32">
        <f>COUNT(E34:J34)</f>
        <v>1</v>
      </c>
      <c r="P34" s="32" t="str">
        <f ca="1">IF(AND(O34=1,OFFSET(D34,0,P$3)&gt;0),"Y",0)</f>
        <v>Y</v>
      </c>
      <c r="Q34" s="34" t="s">
        <v>21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184.18399999999997</v>
      </c>
      <c r="T34" s="36">
        <f>K34+W34/1000+IF($D$5&gt;=2,X34/10000,0)+IF($D$5&gt;=3,Y34/100000,0)+IF($D$5&gt;=4,Z34/1000000,0)+IF($D$5&gt;=5,AA34/10000000,0)+IF($D$5&gt;=6,AB34/100000000,0)</f>
        <v>184.184</v>
      </c>
      <c r="U34" s="35">
        <f>1-(S34=T34)</f>
        <v>0</v>
      </c>
      <c r="V34" s="35">
        <f>K34+W34/1000+X34/10000+Y34/100000+Z34/1000000+AA34/10000000+AB34/100000000</f>
        <v>184.184</v>
      </c>
      <c r="W34" s="29">
        <v>184</v>
      </c>
      <c r="X34" s="29"/>
      <c r="Y34" s="54"/>
      <c r="Z34" s="54"/>
      <c r="AA34" s="54"/>
      <c r="AB34" s="54"/>
      <c r="AL34" s="40"/>
      <c r="AM34" s="40"/>
      <c r="AN34" s="40"/>
      <c r="AO34" s="59"/>
      <c r="AP34" s="59"/>
      <c r="AQ34" s="59"/>
      <c r="AR34" s="52"/>
    </row>
    <row r="35" spans="1:46" s="26" customFormat="1">
      <c r="A35" s="1">
        <v>28</v>
      </c>
      <c r="B35" s="1">
        <v>28</v>
      </c>
      <c r="C35" s="1" t="s">
        <v>261</v>
      </c>
      <c r="D35" s="29" t="s">
        <v>178</v>
      </c>
      <c r="E35" s="29"/>
      <c r="F35" s="29">
        <v>181</v>
      </c>
      <c r="G35" s="54"/>
      <c r="H35" s="54"/>
      <c r="I35" s="54"/>
      <c r="J35" s="54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181</v>
      </c>
      <c r="L35" s="32" t="s">
        <v>898</v>
      </c>
      <c r="M35" s="32"/>
      <c r="N35" s="33">
        <f>K35+(ROW(K35)-ROW(K$6))/10000</f>
        <v>181.00290000000001</v>
      </c>
      <c r="O35" s="32">
        <f>COUNT(E35:J35)</f>
        <v>1</v>
      </c>
      <c r="P35" s="32" t="str">
        <f ca="1">IF(AND(O35=1,OFFSET(D35,0,P$3)&gt;0),"Y",0)</f>
        <v>Y</v>
      </c>
      <c r="Q35" s="34" t="s">
        <v>21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181.18099999999998</v>
      </c>
      <c r="T35" s="36">
        <f>K35+W35/1000+IF($D$5&gt;=2,X35/10000,0)+IF($D$5&gt;=3,Y35/100000,0)+IF($D$5&gt;=4,Z35/1000000,0)+IF($D$5&gt;=5,AA35/10000000,0)+IF($D$5&gt;=6,AB35/100000000,0)</f>
        <v>181.18100000000001</v>
      </c>
      <c r="U35" s="35">
        <f>1-(S35=T35)</f>
        <v>0</v>
      </c>
      <c r="V35" s="35">
        <f>K35+W35/1000+X35/10000+Y35/100000+Z35/1000000+AA35/10000000+AB35/100000000</f>
        <v>181.18100000000001</v>
      </c>
      <c r="W35" s="29">
        <v>181</v>
      </c>
      <c r="X35" s="29"/>
      <c r="Y35" s="54"/>
      <c r="Z35" s="54"/>
      <c r="AA35" s="54"/>
      <c r="AB35" s="54"/>
      <c r="AL35" s="40"/>
      <c r="AM35" s="40"/>
      <c r="AN35" s="40"/>
      <c r="AO35" s="59"/>
      <c r="AP35" s="59"/>
      <c r="AQ35" s="59"/>
      <c r="AR35" s="52"/>
    </row>
    <row r="36" spans="1:46" s="26" customFormat="1">
      <c r="A36" s="1">
        <v>29</v>
      </c>
      <c r="B36" s="1">
        <v>29</v>
      </c>
      <c r="C36" s="1" t="s">
        <v>269</v>
      </c>
      <c r="D36" s="29" t="s">
        <v>91</v>
      </c>
      <c r="E36" s="29"/>
      <c r="F36" s="29">
        <v>178</v>
      </c>
      <c r="G36" s="54"/>
      <c r="H36" s="54"/>
      <c r="I36" s="54"/>
      <c r="J36" s="54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178</v>
      </c>
      <c r="L36" s="32" t="s">
        <v>898</v>
      </c>
      <c r="M36" s="32"/>
      <c r="N36" s="33">
        <f>K36+(ROW(K36)-ROW(K$6))/10000</f>
        <v>178.00299999999999</v>
      </c>
      <c r="O36" s="32">
        <f>COUNT(E36:J36)</f>
        <v>1</v>
      </c>
      <c r="P36" s="32" t="str">
        <f ca="1">IF(AND(O36=1,OFFSET(D36,0,P$3)&gt;0),"Y",0)</f>
        <v>Y</v>
      </c>
      <c r="Q36" s="34" t="s">
        <v>21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178.17799999999997</v>
      </c>
      <c r="T36" s="36">
        <f>K36+W36/1000+IF($D$5&gt;=2,X36/10000,0)+IF($D$5&gt;=3,Y36/100000,0)+IF($D$5&gt;=4,Z36/1000000,0)+IF($D$5&gt;=5,AA36/10000000,0)+IF($D$5&gt;=6,AB36/100000000,0)</f>
        <v>178.178</v>
      </c>
      <c r="U36" s="35">
        <f>1-(S36=T36)</f>
        <v>0</v>
      </c>
      <c r="V36" s="35">
        <f>K36+W36/1000+X36/10000+Y36/100000+Z36/1000000+AA36/10000000+AB36/100000000</f>
        <v>178.178</v>
      </c>
      <c r="W36" s="29">
        <v>178</v>
      </c>
      <c r="X36" s="29"/>
      <c r="Y36" s="54"/>
      <c r="Z36" s="54"/>
      <c r="AA36" s="54"/>
      <c r="AB36" s="54"/>
      <c r="AL36" s="40"/>
      <c r="AM36" s="40"/>
      <c r="AN36" s="40"/>
      <c r="AO36" s="59"/>
      <c r="AP36" s="59"/>
      <c r="AQ36" s="59"/>
      <c r="AR36" s="52"/>
    </row>
    <row r="37" spans="1:46" s="26" customFormat="1">
      <c r="A37" s="1">
        <v>30</v>
      </c>
      <c r="B37" s="1">
        <v>30</v>
      </c>
      <c r="C37" s="1" t="s">
        <v>301</v>
      </c>
      <c r="D37" s="29" t="s">
        <v>104</v>
      </c>
      <c r="E37" s="29"/>
      <c r="F37" s="29">
        <v>161</v>
      </c>
      <c r="G37" s="54"/>
      <c r="H37" s="54"/>
      <c r="I37" s="54"/>
      <c r="J37" s="54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161</v>
      </c>
      <c r="L37" s="32" t="s">
        <v>898</v>
      </c>
      <c r="M37" s="32"/>
      <c r="N37" s="33">
        <f>K37+(ROW(K37)-ROW(K$6))/10000</f>
        <v>161.00309999999999</v>
      </c>
      <c r="O37" s="32">
        <f>COUNT(E37:J37)</f>
        <v>1</v>
      </c>
      <c r="P37" s="32" t="str">
        <f ca="1">IF(AND(O37=1,OFFSET(D37,0,P$3)&gt;0),"Y",0)</f>
        <v>Y</v>
      </c>
      <c r="Q37" s="34" t="s">
        <v>21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161.16099999999997</v>
      </c>
      <c r="T37" s="36">
        <f>K37+W37/1000+IF($D$5&gt;=2,X37/10000,0)+IF($D$5&gt;=3,Y37/100000,0)+IF($D$5&gt;=4,Z37/1000000,0)+IF($D$5&gt;=5,AA37/10000000,0)+IF($D$5&gt;=6,AB37/100000000,0)</f>
        <v>161.161</v>
      </c>
      <c r="U37" s="35">
        <f>1-(S37=T37)</f>
        <v>0</v>
      </c>
      <c r="V37" s="35">
        <f>K37+W37/1000+X37/10000+Y37/100000+Z37/1000000+AA37/10000000+AB37/100000000</f>
        <v>161.161</v>
      </c>
      <c r="W37" s="29">
        <v>161</v>
      </c>
      <c r="X37" s="29"/>
      <c r="Y37" s="54"/>
      <c r="Z37" s="54"/>
      <c r="AA37" s="54"/>
      <c r="AB37" s="54"/>
      <c r="AL37" s="40"/>
      <c r="AM37" s="40"/>
      <c r="AN37" s="40"/>
      <c r="AO37" s="59"/>
      <c r="AP37" s="59"/>
      <c r="AQ37" s="59"/>
      <c r="AR37" s="52"/>
    </row>
    <row r="38" spans="1:46" s="26" customFormat="1">
      <c r="A38" s="1">
        <v>31</v>
      </c>
      <c r="B38" s="1">
        <v>31</v>
      </c>
      <c r="C38" s="1" t="s">
        <v>523</v>
      </c>
      <c r="D38" s="29" t="s">
        <v>25</v>
      </c>
      <c r="E38" s="29">
        <v>146</v>
      </c>
      <c r="F38" s="29"/>
      <c r="G38" s="54"/>
      <c r="H38" s="54"/>
      <c r="I38" s="54"/>
      <c r="J38" s="54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146</v>
      </c>
      <c r="L38" s="32" t="s">
        <v>898</v>
      </c>
      <c r="M38" s="32"/>
      <c r="N38" s="33">
        <f>K38+(ROW(K38)-ROW(K$6))/10000</f>
        <v>146.00319999999999</v>
      </c>
      <c r="O38" s="32">
        <f>COUNT(E38:J38)</f>
        <v>1</v>
      </c>
      <c r="P38" s="32">
        <f ca="1">IF(AND(O38=1,OFFSET(D38,0,P$3)&gt;0),"Y",0)</f>
        <v>0</v>
      </c>
      <c r="Q38" s="34" t="s">
        <v>21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146.14599999999999</v>
      </c>
      <c r="T38" s="36">
        <f>K38+W38/1000+IF($D$5&gt;=2,X38/10000,0)+IF($D$5&gt;=3,Y38/100000,0)+IF($D$5&gt;=4,Z38/1000000,0)+IF($D$5&gt;=5,AA38/10000000,0)+IF($D$5&gt;=6,AB38/100000000,0)</f>
        <v>146.14599999999999</v>
      </c>
      <c r="U38" s="35">
        <f>1-(S38=T38)</f>
        <v>0</v>
      </c>
      <c r="V38" s="35">
        <f>K38+W38/1000+X38/10000+Y38/100000+Z38/1000000+AA38/10000000+AB38/100000000</f>
        <v>146.14599999999999</v>
      </c>
      <c r="W38" s="29">
        <v>146</v>
      </c>
      <c r="X38" s="29"/>
      <c r="Y38" s="54"/>
      <c r="Z38" s="54"/>
      <c r="AA38" s="54"/>
      <c r="AB38" s="54"/>
      <c r="AL38" s="40"/>
      <c r="AM38" s="40"/>
      <c r="AN38" s="40"/>
      <c r="AO38" s="59"/>
      <c r="AP38" s="59"/>
      <c r="AQ38" s="59"/>
      <c r="AR38" s="52"/>
    </row>
    <row r="39" spans="1:46" s="26" customFormat="1" ht="3" customHeight="1">
      <c r="A39" s="1"/>
      <c r="B39" s="1"/>
      <c r="C39" s="1"/>
      <c r="D39" s="29"/>
      <c r="E39" s="29"/>
      <c r="F39" s="29"/>
      <c r="G39" s="29"/>
      <c r="H39" s="29"/>
      <c r="I39" s="29"/>
      <c r="J39" s="29"/>
      <c r="K39" s="32"/>
      <c r="L39" s="27"/>
      <c r="M39" s="27"/>
      <c r="N39" s="32"/>
      <c r="O39" s="27"/>
      <c r="P39" s="27"/>
      <c r="R39" s="60"/>
      <c r="S39" s="60"/>
      <c r="T39" s="60"/>
      <c r="U39" s="60"/>
      <c r="V39" s="35"/>
      <c r="W39" s="29"/>
      <c r="X39" s="29"/>
      <c r="Y39" s="54"/>
      <c r="Z39" s="54"/>
      <c r="AA39" s="54"/>
      <c r="AB39" s="54"/>
      <c r="AH39" s="2"/>
      <c r="AI39" s="2"/>
      <c r="AL39" s="40"/>
      <c r="AM39" s="40"/>
      <c r="AN39" s="40"/>
      <c r="AO39" s="40"/>
      <c r="AP39" s="40"/>
      <c r="AQ39" s="40"/>
      <c r="AR39" s="52"/>
      <c r="AT39" s="1"/>
    </row>
    <row r="40" spans="1:46" s="26" customFormat="1">
      <c r="A40" s="1"/>
      <c r="B40" s="1"/>
      <c r="C40" s="1"/>
      <c r="D40" s="29"/>
      <c r="E40" s="29"/>
      <c r="F40" s="29"/>
      <c r="G40" s="29"/>
      <c r="H40" s="29"/>
      <c r="I40" s="29"/>
      <c r="J40" s="29"/>
      <c r="K40" s="32"/>
      <c r="L40" s="27"/>
      <c r="M40" s="27"/>
      <c r="N40" s="32"/>
      <c r="O40" s="27"/>
      <c r="P40" s="27"/>
      <c r="R40" s="60"/>
      <c r="S40" s="60"/>
      <c r="T40" s="60"/>
      <c r="U40" s="60"/>
      <c r="V40" s="35"/>
      <c r="W40" s="29"/>
      <c r="X40" s="29"/>
      <c r="Y40" s="54"/>
      <c r="Z40" s="54"/>
      <c r="AA40" s="54"/>
      <c r="AB40" s="54"/>
      <c r="AH40" s="2"/>
      <c r="AI40" s="2"/>
      <c r="AL40" s="40"/>
      <c r="AM40" s="40"/>
      <c r="AN40" s="40"/>
      <c r="AO40" s="40"/>
      <c r="AP40" s="40"/>
      <c r="AQ40" s="40"/>
      <c r="AR40" s="52"/>
      <c r="AT40" s="1"/>
    </row>
    <row r="41" spans="1:46" s="26" customFormat="1" ht="15">
      <c r="A41" s="1"/>
      <c r="B41" s="1"/>
      <c r="C41" s="61" t="s">
        <v>27</v>
      </c>
      <c r="D41" s="29"/>
      <c r="E41" s="29"/>
      <c r="F41" s="29"/>
      <c r="G41" s="29"/>
      <c r="H41" s="29"/>
      <c r="I41" s="29"/>
      <c r="J41" s="29"/>
      <c r="K41" s="32"/>
      <c r="L41" s="27"/>
      <c r="M41" s="27"/>
      <c r="N41" s="32"/>
      <c r="O41" s="27"/>
      <c r="P41" s="27"/>
      <c r="Q41" s="54" t="str">
        <f>C41</f>
        <v>M35</v>
      </c>
      <c r="R41" s="60"/>
      <c r="S41" s="60"/>
      <c r="T41" s="60"/>
      <c r="U41" s="60"/>
      <c r="V41" s="35"/>
      <c r="W41" s="29"/>
      <c r="X41" s="29"/>
      <c r="Y41" s="54"/>
      <c r="Z41" s="54"/>
      <c r="AA41" s="54"/>
      <c r="AB41" s="54"/>
      <c r="AH41" s="2"/>
      <c r="AI41" s="2"/>
      <c r="AL41" s="40"/>
      <c r="AM41" s="40"/>
      <c r="AN41" s="40"/>
      <c r="AO41" s="38">
        <v>900</v>
      </c>
      <c r="AP41" s="38">
        <v>888</v>
      </c>
      <c r="AQ41" s="38">
        <v>880</v>
      </c>
      <c r="AR41" s="52"/>
      <c r="AT41" s="1"/>
    </row>
    <row r="42" spans="1:46" s="26" customFormat="1" ht="15">
      <c r="A42" s="1">
        <v>1</v>
      </c>
      <c r="B42" s="1">
        <v>1</v>
      </c>
      <c r="C42" s="62" t="s">
        <v>23</v>
      </c>
      <c r="D42" s="29" t="s">
        <v>25</v>
      </c>
      <c r="E42" s="29">
        <v>296</v>
      </c>
      <c r="F42" s="29">
        <v>299</v>
      </c>
      <c r="G42" s="29"/>
      <c r="H42" s="29"/>
      <c r="I42" s="29"/>
      <c r="J42" s="29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595</v>
      </c>
      <c r="L42" s="32" t="s">
        <v>898</v>
      </c>
      <c r="M42" s="32" t="s">
        <v>524</v>
      </c>
      <c r="N42" s="33">
        <f>K42+(ROW(K42)-ROW(K$6))/10000</f>
        <v>595.00360000000001</v>
      </c>
      <c r="O42" s="32">
        <f>COUNT(E42:J42)</f>
        <v>2</v>
      </c>
      <c r="P42" s="32">
        <f ca="1">IF(AND(O42=1,OFFSET(D42,0,P$3)&gt;0),"Y",0)</f>
        <v>0</v>
      </c>
      <c r="Q42" s="34" t="s">
        <v>27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595.32860000000005</v>
      </c>
      <c r="T42" s="36">
        <f>K42+W42/1000+IF($D$5&gt;=2,X42/10000,0)+IF($D$5&gt;=3,Y42/100000,0)+IF($D$5&gt;=4,Z42/1000000,0)+IF($D$5&gt;=5,AA42/10000000,0)+IF($D$5&gt;=6,AB42/100000000,0)</f>
        <v>595.32859999999994</v>
      </c>
      <c r="U42" s="35">
        <f>1-(S42=T42)</f>
        <v>0</v>
      </c>
      <c r="V42" s="35">
        <f>K42+W42/1000+X42/10000+Y42/100000+Z42/1000000+AA42/10000000+AB42/100000000</f>
        <v>595.32859999999994</v>
      </c>
      <c r="W42" s="29">
        <v>299</v>
      </c>
      <c r="X42" s="29">
        <v>296</v>
      </c>
      <c r="Y42" s="29"/>
      <c r="Z42" s="29"/>
      <c r="AA42" s="29"/>
      <c r="AB42" s="29"/>
      <c r="AH42" s="2"/>
      <c r="AI42" s="2"/>
      <c r="AL42" s="40"/>
      <c r="AM42" s="40"/>
      <c r="AN42" s="40"/>
      <c r="AO42" s="59"/>
      <c r="AP42" s="59"/>
      <c r="AQ42" s="59"/>
      <c r="AR42" s="52"/>
      <c r="AT42" s="1"/>
    </row>
    <row r="43" spans="1:46" s="26" customFormat="1" ht="15">
      <c r="A43" s="1">
        <v>2</v>
      </c>
      <c r="B43" s="1">
        <v>2</v>
      </c>
      <c r="C43" s="62" t="s">
        <v>80</v>
      </c>
      <c r="D43" s="29" t="s">
        <v>25</v>
      </c>
      <c r="E43" s="29">
        <v>292</v>
      </c>
      <c r="F43" s="29">
        <v>280</v>
      </c>
      <c r="G43" s="29"/>
      <c r="H43" s="29"/>
      <c r="I43" s="29"/>
      <c r="J43" s="29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572</v>
      </c>
      <c r="L43" s="32" t="s">
        <v>898</v>
      </c>
      <c r="M43" s="32" t="s">
        <v>525</v>
      </c>
      <c r="N43" s="33">
        <f>K43+(ROW(K43)-ROW(K$6))/10000</f>
        <v>572.00369999999998</v>
      </c>
      <c r="O43" s="32">
        <f>COUNT(E43:J43)</f>
        <v>2</v>
      </c>
      <c r="P43" s="32">
        <f ca="1">IF(AND(O43=1,OFFSET(D43,0,P$3)&gt;0),"Y",0)</f>
        <v>0</v>
      </c>
      <c r="Q43" s="34" t="s">
        <v>27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572.31999999999994</v>
      </c>
      <c r="T43" s="36">
        <f>K43+W43/1000+IF($D$5&gt;=2,X43/10000,0)+IF($D$5&gt;=3,Y43/100000,0)+IF($D$5&gt;=4,Z43/1000000,0)+IF($D$5&gt;=5,AA43/10000000,0)+IF($D$5&gt;=6,AB43/100000000,0)</f>
        <v>572.32000000000005</v>
      </c>
      <c r="U43" s="35">
        <f>1-(S43=T43)</f>
        <v>0</v>
      </c>
      <c r="V43" s="35">
        <f>K43+W43/1000+X43/10000+Y43/100000+Z43/1000000+AA43/10000000+AB43/100000000</f>
        <v>572.32000000000005</v>
      </c>
      <c r="W43" s="29">
        <v>292</v>
      </c>
      <c r="X43" s="29">
        <v>280</v>
      </c>
      <c r="Y43" s="29"/>
      <c r="Z43" s="29"/>
      <c r="AA43" s="29"/>
      <c r="AB43" s="29"/>
      <c r="AH43" s="2"/>
      <c r="AI43" s="2"/>
      <c r="AL43" s="40"/>
      <c r="AM43" s="40"/>
      <c r="AN43" s="40"/>
      <c r="AO43" s="59"/>
      <c r="AP43" s="59"/>
      <c r="AQ43" s="59"/>
      <c r="AR43" s="52"/>
      <c r="AT43" s="1"/>
    </row>
    <row r="44" spans="1:46" s="26" customFormat="1" ht="15">
      <c r="A44" s="1">
        <v>3</v>
      </c>
      <c r="B44" s="1">
        <v>3</v>
      </c>
      <c r="C44" s="62" t="s">
        <v>71</v>
      </c>
      <c r="D44" s="29" t="s">
        <v>25</v>
      </c>
      <c r="E44" s="29">
        <v>280</v>
      </c>
      <c r="F44" s="29">
        <v>284</v>
      </c>
      <c r="G44" s="29"/>
      <c r="H44" s="29"/>
      <c r="I44" s="29"/>
      <c r="J44" s="29"/>
      <c r="K44" s="32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564</v>
      </c>
      <c r="L44" s="32" t="s">
        <v>898</v>
      </c>
      <c r="M44" s="32" t="s">
        <v>526</v>
      </c>
      <c r="N44" s="33">
        <f>K44+(ROW(K44)-ROW(K$6))/10000</f>
        <v>564.00379999999996</v>
      </c>
      <c r="O44" s="32">
        <f>COUNT(E44:J44)</f>
        <v>2</v>
      </c>
      <c r="P44" s="32">
        <f ca="1">IF(AND(O44=1,OFFSET(D44,0,P$3)&gt;0),"Y",0)</f>
        <v>0</v>
      </c>
      <c r="Q44" s="34" t="s">
        <v>27</v>
      </c>
      <c r="R44" s="35">
        <f>1-(Q44=Q43)</f>
        <v>0</v>
      </c>
      <c r="S44" s="36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564.31200000000001</v>
      </c>
      <c r="T44" s="36">
        <f>K44+W44/1000+IF($D$5&gt;=2,X44/10000,0)+IF($D$5&gt;=3,Y44/100000,0)+IF($D$5&gt;=4,Z44/1000000,0)+IF($D$5&gt;=5,AA44/10000000,0)+IF($D$5&gt;=6,AB44/100000000,0)</f>
        <v>564.31200000000001</v>
      </c>
      <c r="U44" s="35">
        <f>1-(S44=T44)</f>
        <v>0</v>
      </c>
      <c r="V44" s="35">
        <f>K44+W44/1000+X44/10000+Y44/100000+Z44/1000000+AA44/10000000+AB44/100000000</f>
        <v>564.31200000000001</v>
      </c>
      <c r="W44" s="29">
        <v>284</v>
      </c>
      <c r="X44" s="29">
        <v>280</v>
      </c>
      <c r="Y44" s="29"/>
      <c r="Z44" s="29"/>
      <c r="AA44" s="29"/>
      <c r="AB44" s="29"/>
      <c r="AH44" s="2"/>
      <c r="AI44" s="2"/>
      <c r="AL44" s="40"/>
      <c r="AM44" s="40"/>
      <c r="AN44" s="40"/>
      <c r="AO44" s="59"/>
      <c r="AP44" s="59"/>
      <c r="AQ44" s="59"/>
      <c r="AR44" s="52"/>
      <c r="AT44" s="1"/>
    </row>
    <row r="45" spans="1:46" s="26" customFormat="1" ht="15">
      <c r="A45" s="1">
        <v>4</v>
      </c>
      <c r="B45" s="1">
        <v>4</v>
      </c>
      <c r="C45" s="62" t="s">
        <v>78</v>
      </c>
      <c r="D45" s="29" t="s">
        <v>25</v>
      </c>
      <c r="E45" s="29">
        <v>275</v>
      </c>
      <c r="F45" s="29">
        <v>281</v>
      </c>
      <c r="G45" s="29"/>
      <c r="H45" s="29"/>
      <c r="I45" s="29"/>
      <c r="J45" s="29"/>
      <c r="K45" s="32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556</v>
      </c>
      <c r="L45" s="32" t="s">
        <v>898</v>
      </c>
      <c r="M45" s="32"/>
      <c r="N45" s="33">
        <f>K45+(ROW(K45)-ROW(K$6))/10000</f>
        <v>556.00390000000004</v>
      </c>
      <c r="O45" s="32">
        <f>COUNT(E45:J45)</f>
        <v>2</v>
      </c>
      <c r="P45" s="32">
        <f ca="1">IF(AND(O45=1,OFFSET(D45,0,P$3)&gt;0),"Y",0)</f>
        <v>0</v>
      </c>
      <c r="Q45" s="34" t="s">
        <v>27</v>
      </c>
      <c r="R45" s="35">
        <f>1-(Q45=Q44)</f>
        <v>0</v>
      </c>
      <c r="S45" s="36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556.30849999999987</v>
      </c>
      <c r="T45" s="36">
        <f>K45+W45/1000+IF($D$5&gt;=2,X45/10000,0)+IF($D$5&gt;=3,Y45/100000,0)+IF($D$5&gt;=4,Z45/1000000,0)+IF($D$5&gt;=5,AA45/10000000,0)+IF($D$5&gt;=6,AB45/100000000,0)</f>
        <v>556.30849999999998</v>
      </c>
      <c r="U45" s="35">
        <f>1-(S45=T45)</f>
        <v>0</v>
      </c>
      <c r="V45" s="35">
        <f>K45+W45/1000+X45/10000+Y45/100000+Z45/1000000+AA45/10000000+AB45/100000000</f>
        <v>556.30849999999998</v>
      </c>
      <c r="W45" s="29">
        <v>281</v>
      </c>
      <c r="X45" s="29">
        <v>275</v>
      </c>
      <c r="Y45" s="29"/>
      <c r="Z45" s="29"/>
      <c r="AA45" s="29"/>
      <c r="AB45" s="29"/>
      <c r="AH45" s="2"/>
      <c r="AI45" s="2"/>
      <c r="AL45" s="40"/>
      <c r="AM45" s="40"/>
      <c r="AN45" s="40"/>
      <c r="AO45" s="59"/>
      <c r="AP45" s="59"/>
      <c r="AQ45" s="59"/>
      <c r="AR45" s="52"/>
      <c r="AT45" s="1"/>
    </row>
    <row r="46" spans="1:46" s="26" customFormat="1" ht="15">
      <c r="A46" s="1">
        <v>5</v>
      </c>
      <c r="B46" s="1">
        <v>5</v>
      </c>
      <c r="C46" s="62" t="s">
        <v>106</v>
      </c>
      <c r="D46" s="29" t="s">
        <v>50</v>
      </c>
      <c r="E46" s="29">
        <v>261</v>
      </c>
      <c r="F46" s="29">
        <v>264</v>
      </c>
      <c r="G46" s="29"/>
      <c r="H46" s="29"/>
      <c r="I46" s="29"/>
      <c r="J46" s="29"/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525</v>
      </c>
      <c r="L46" s="32" t="s">
        <v>898</v>
      </c>
      <c r="M46" s="32"/>
      <c r="N46" s="33">
        <f>K46+(ROW(K46)-ROW(K$6))/10000</f>
        <v>525.00400000000002</v>
      </c>
      <c r="O46" s="32">
        <f>COUNT(E46:J46)</f>
        <v>2</v>
      </c>
      <c r="P46" s="32">
        <f ca="1">IF(AND(O46=1,OFFSET(D46,0,P$3)&gt;0),"Y",0)</f>
        <v>0</v>
      </c>
      <c r="Q46" s="34" t="s">
        <v>27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525.29009999999994</v>
      </c>
      <c r="T46" s="36">
        <f>K46+W46/1000+IF($D$5&gt;=2,X46/10000,0)+IF($D$5&gt;=3,Y46/100000,0)+IF($D$5&gt;=4,Z46/1000000,0)+IF($D$5&gt;=5,AA46/10000000,0)+IF($D$5&gt;=6,AB46/100000000,0)</f>
        <v>525.29010000000005</v>
      </c>
      <c r="U46" s="35">
        <f>1-(S46=T46)</f>
        <v>0</v>
      </c>
      <c r="V46" s="35">
        <f>K46+W46/1000+X46/10000+Y46/100000+Z46/1000000+AA46/10000000+AB46/100000000</f>
        <v>525.29010000000005</v>
      </c>
      <c r="W46" s="29">
        <v>264</v>
      </c>
      <c r="X46" s="29">
        <v>261</v>
      </c>
      <c r="Y46" s="29"/>
      <c r="Z46" s="29"/>
      <c r="AA46" s="29"/>
      <c r="AB46" s="29"/>
      <c r="AH46" s="2"/>
      <c r="AI46" s="2"/>
      <c r="AL46" s="40"/>
      <c r="AM46" s="40"/>
      <c r="AN46" s="40"/>
      <c r="AO46" s="59"/>
      <c r="AP46" s="59"/>
      <c r="AQ46" s="59"/>
      <c r="AR46" s="52"/>
      <c r="AT46" s="1"/>
    </row>
    <row r="47" spans="1:46" s="26" customFormat="1" ht="15">
      <c r="A47" s="1">
        <v>6</v>
      </c>
      <c r="B47" s="1">
        <v>6</v>
      </c>
      <c r="C47" s="62" t="s">
        <v>94</v>
      </c>
      <c r="D47" s="29" t="s">
        <v>19</v>
      </c>
      <c r="E47" s="29">
        <v>243</v>
      </c>
      <c r="F47" s="29">
        <v>273</v>
      </c>
      <c r="G47" s="29"/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516</v>
      </c>
      <c r="L47" s="32" t="s">
        <v>898</v>
      </c>
      <c r="M47" s="32"/>
      <c r="N47" s="33">
        <f>K47+(ROW(K47)-ROW(K$6))/10000</f>
        <v>516.00409999999999</v>
      </c>
      <c r="O47" s="32">
        <f>COUNT(E47:J47)</f>
        <v>2</v>
      </c>
      <c r="P47" s="32">
        <f ca="1">IF(AND(O47=1,OFFSET(D47,0,P$3)&gt;0),"Y",0)</f>
        <v>0</v>
      </c>
      <c r="Q47" s="34" t="s">
        <v>27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516.29729999999995</v>
      </c>
      <c r="T47" s="36">
        <f>K47+W47/1000+IF($D$5&gt;=2,X47/10000,0)+IF($D$5&gt;=3,Y47/100000,0)+IF($D$5&gt;=4,Z47/1000000,0)+IF($D$5&gt;=5,AA47/10000000,0)+IF($D$5&gt;=6,AB47/100000000,0)</f>
        <v>516.29730000000006</v>
      </c>
      <c r="U47" s="35">
        <f>1-(S47=T47)</f>
        <v>0</v>
      </c>
      <c r="V47" s="35">
        <f>K47+W47/1000+X47/10000+Y47/100000+Z47/1000000+AA47/10000000+AB47/100000000</f>
        <v>516.29730000000006</v>
      </c>
      <c r="W47" s="29">
        <v>273</v>
      </c>
      <c r="X47" s="29">
        <v>243</v>
      </c>
      <c r="Y47" s="29"/>
      <c r="Z47" s="29"/>
      <c r="AA47" s="29"/>
      <c r="AB47" s="29"/>
      <c r="AH47" s="2"/>
      <c r="AI47" s="2"/>
      <c r="AL47" s="40"/>
      <c r="AM47" s="40"/>
      <c r="AN47" s="40"/>
      <c r="AO47" s="59"/>
      <c r="AP47" s="59"/>
      <c r="AQ47" s="59"/>
      <c r="AR47" s="52"/>
      <c r="AT47" s="1"/>
    </row>
    <row r="48" spans="1:46" s="26" customFormat="1" ht="15">
      <c r="A48" s="1">
        <v>7</v>
      </c>
      <c r="B48" s="1">
        <v>7</v>
      </c>
      <c r="C48" s="62" t="s">
        <v>131</v>
      </c>
      <c r="D48" s="29" t="s">
        <v>44</v>
      </c>
      <c r="E48" s="29">
        <v>254</v>
      </c>
      <c r="F48" s="29">
        <v>251</v>
      </c>
      <c r="G48" s="29"/>
      <c r="H48" s="29"/>
      <c r="I48" s="29"/>
      <c r="J48" s="29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505</v>
      </c>
      <c r="L48" s="32" t="s">
        <v>898</v>
      </c>
      <c r="M48" s="32"/>
      <c r="N48" s="33">
        <f>K48+(ROW(K48)-ROW(K$6))/10000</f>
        <v>505.00420000000003</v>
      </c>
      <c r="O48" s="32">
        <f>COUNT(E48:J48)</f>
        <v>2</v>
      </c>
      <c r="P48" s="32">
        <f ca="1">IF(AND(O48=1,OFFSET(D48,0,P$3)&gt;0),"Y",0)</f>
        <v>0</v>
      </c>
      <c r="Q48" s="34" t="s">
        <v>27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505.27909999999997</v>
      </c>
      <c r="T48" s="36">
        <f>K48+W48/1000+IF($D$5&gt;=2,X48/10000,0)+IF($D$5&gt;=3,Y48/100000,0)+IF($D$5&gt;=4,Z48/1000000,0)+IF($D$5&gt;=5,AA48/10000000,0)+IF($D$5&gt;=6,AB48/100000000,0)</f>
        <v>505.27910000000003</v>
      </c>
      <c r="U48" s="35">
        <f>1-(S48=T48)</f>
        <v>0</v>
      </c>
      <c r="V48" s="35">
        <f>K48+W48/1000+X48/10000+Y48/100000+Z48/1000000+AA48/10000000+AB48/100000000</f>
        <v>505.27910000000003</v>
      </c>
      <c r="W48" s="29">
        <v>254</v>
      </c>
      <c r="X48" s="29">
        <v>251</v>
      </c>
      <c r="Y48" s="29"/>
      <c r="Z48" s="29"/>
      <c r="AA48" s="29"/>
      <c r="AB48" s="29"/>
      <c r="AH48" s="2"/>
      <c r="AI48" s="2"/>
      <c r="AL48" s="40"/>
      <c r="AM48" s="40"/>
      <c r="AN48" s="40"/>
      <c r="AO48" s="59"/>
      <c r="AP48" s="59"/>
      <c r="AQ48" s="59"/>
      <c r="AR48" s="52"/>
      <c r="AT48" s="1"/>
    </row>
    <row r="49" spans="1:46" s="26" customFormat="1" ht="15">
      <c r="A49" s="1">
        <v>8</v>
      </c>
      <c r="B49" s="1">
        <v>8</v>
      </c>
      <c r="C49" s="62" t="s">
        <v>192</v>
      </c>
      <c r="D49" s="29" t="s">
        <v>104</v>
      </c>
      <c r="E49" s="29">
        <v>225</v>
      </c>
      <c r="F49" s="29">
        <v>219</v>
      </c>
      <c r="G49" s="29"/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444</v>
      </c>
      <c r="L49" s="32" t="s">
        <v>898</v>
      </c>
      <c r="M49" s="32"/>
      <c r="N49" s="33">
        <f>K49+(ROW(K49)-ROW(K$6))/10000</f>
        <v>444.0043</v>
      </c>
      <c r="O49" s="32">
        <f>COUNT(E49:J49)</f>
        <v>2</v>
      </c>
      <c r="P49" s="32">
        <f ca="1">IF(AND(O49=1,OFFSET(D49,0,P$3)&gt;0),"Y",0)</f>
        <v>0</v>
      </c>
      <c r="Q49" s="34" t="s">
        <v>27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444.24689999999998</v>
      </c>
      <c r="T49" s="36">
        <f>K49+W49/1000+IF($D$5&gt;=2,X49/10000,0)+IF($D$5&gt;=3,Y49/100000,0)+IF($D$5&gt;=4,Z49/1000000,0)+IF($D$5&gt;=5,AA49/10000000,0)+IF($D$5&gt;=6,AB49/100000000,0)</f>
        <v>444.24690000000004</v>
      </c>
      <c r="U49" s="35">
        <f>1-(S49=T49)</f>
        <v>0</v>
      </c>
      <c r="V49" s="35">
        <f>K49+W49/1000+X49/10000+Y49/100000+Z49/1000000+AA49/10000000+AB49/100000000</f>
        <v>444.24690000000004</v>
      </c>
      <c r="W49" s="29">
        <v>225</v>
      </c>
      <c r="X49" s="29">
        <v>219</v>
      </c>
      <c r="Y49" s="29"/>
      <c r="Z49" s="29"/>
      <c r="AA49" s="29"/>
      <c r="AB49" s="29"/>
      <c r="AH49" s="2"/>
      <c r="AI49" s="2"/>
      <c r="AL49" s="40"/>
      <c r="AM49" s="40"/>
      <c r="AN49" s="40"/>
      <c r="AO49" s="59"/>
      <c r="AP49" s="59"/>
      <c r="AQ49" s="59"/>
      <c r="AR49" s="52"/>
      <c r="AT49" s="1"/>
    </row>
    <row r="50" spans="1:46" s="26" customFormat="1" ht="15">
      <c r="A50" s="1">
        <v>9</v>
      </c>
      <c r="B50" s="1">
        <v>9</v>
      </c>
      <c r="C50" s="62" t="s">
        <v>181</v>
      </c>
      <c r="D50" s="29" t="s">
        <v>25</v>
      </c>
      <c r="E50" s="29">
        <v>179</v>
      </c>
      <c r="F50" s="29">
        <v>225</v>
      </c>
      <c r="G50" s="29"/>
      <c r="H50" s="29"/>
      <c r="I50" s="29"/>
      <c r="J50" s="29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404</v>
      </c>
      <c r="L50" s="32" t="s">
        <v>898</v>
      </c>
      <c r="M50" s="32"/>
      <c r="N50" s="33">
        <f>K50+(ROW(K50)-ROW(K$6))/10000</f>
        <v>404.00439999999998</v>
      </c>
      <c r="O50" s="32">
        <f>COUNT(E50:J50)</f>
        <v>2</v>
      </c>
      <c r="P50" s="32">
        <f ca="1">IF(AND(O50=1,OFFSET(D50,0,P$3)&gt;0),"Y",0)</f>
        <v>0</v>
      </c>
      <c r="Q50" s="34" t="s">
        <v>27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404.24289999999996</v>
      </c>
      <c r="T50" s="36">
        <f>K50+W50/1000+IF($D$5&gt;=2,X50/10000,0)+IF($D$5&gt;=3,Y50/100000,0)+IF($D$5&gt;=4,Z50/1000000,0)+IF($D$5&gt;=5,AA50/10000000,0)+IF($D$5&gt;=6,AB50/100000000,0)</f>
        <v>404.24290000000002</v>
      </c>
      <c r="U50" s="35">
        <f>1-(S50=T50)</f>
        <v>0</v>
      </c>
      <c r="V50" s="35">
        <f>K50+W50/1000+X50/10000+Y50/100000+Z50/1000000+AA50/10000000+AB50/100000000</f>
        <v>404.24290000000002</v>
      </c>
      <c r="W50" s="29">
        <v>225</v>
      </c>
      <c r="X50" s="29">
        <v>179</v>
      </c>
      <c r="Y50" s="29"/>
      <c r="Z50" s="29"/>
      <c r="AA50" s="29"/>
      <c r="AB50" s="29"/>
      <c r="AH50" s="2"/>
      <c r="AI50" s="2"/>
      <c r="AL50" s="40"/>
      <c r="AM50" s="40"/>
      <c r="AN50" s="40"/>
      <c r="AO50" s="59"/>
      <c r="AP50" s="59"/>
      <c r="AQ50" s="59"/>
      <c r="AR50" s="52"/>
      <c r="AT50" s="1"/>
    </row>
    <row r="51" spans="1:46" s="26" customFormat="1" ht="15">
      <c r="A51" s="1">
        <v>10</v>
      </c>
      <c r="B51" s="1">
        <v>10</v>
      </c>
      <c r="C51" s="62" t="s">
        <v>225</v>
      </c>
      <c r="D51" s="29" t="s">
        <v>44</v>
      </c>
      <c r="E51" s="29">
        <v>202</v>
      </c>
      <c r="F51" s="29">
        <v>200</v>
      </c>
      <c r="G51" s="29"/>
      <c r="H51" s="29"/>
      <c r="I51" s="29"/>
      <c r="J51" s="29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402</v>
      </c>
      <c r="L51" s="32" t="s">
        <v>898</v>
      </c>
      <c r="M51" s="32"/>
      <c r="N51" s="33">
        <f>K51+(ROW(K51)-ROW(K$6))/10000</f>
        <v>402.00450000000001</v>
      </c>
      <c r="O51" s="32">
        <f>COUNT(E51:J51)</f>
        <v>2</v>
      </c>
      <c r="P51" s="32">
        <f ca="1">IF(AND(O51=1,OFFSET(D51,0,P$3)&gt;0),"Y",0)</f>
        <v>0</v>
      </c>
      <c r="Q51" s="34" t="s">
        <v>27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402.22199999999998</v>
      </c>
      <c r="T51" s="36">
        <f>K51+W51/1000+IF($D$5&gt;=2,X51/10000,0)+IF($D$5&gt;=3,Y51/100000,0)+IF($D$5&gt;=4,Z51/1000000,0)+IF($D$5&gt;=5,AA51/10000000,0)+IF($D$5&gt;=6,AB51/100000000,0)</f>
        <v>402.22199999999998</v>
      </c>
      <c r="U51" s="35">
        <f>1-(S51=T51)</f>
        <v>0</v>
      </c>
      <c r="V51" s="35">
        <f>K51+W51/1000+X51/10000+Y51/100000+Z51/1000000+AA51/10000000+AB51/100000000</f>
        <v>402.22199999999998</v>
      </c>
      <c r="W51" s="29">
        <v>202</v>
      </c>
      <c r="X51" s="29">
        <v>200</v>
      </c>
      <c r="Y51" s="29"/>
      <c r="Z51" s="29"/>
      <c r="AA51" s="29"/>
      <c r="AB51" s="29"/>
      <c r="AH51" s="2"/>
      <c r="AI51" s="2"/>
      <c r="AL51" s="40"/>
      <c r="AM51" s="40"/>
      <c r="AN51" s="40"/>
      <c r="AO51" s="59"/>
      <c r="AP51" s="59"/>
      <c r="AQ51" s="59"/>
      <c r="AR51" s="52"/>
      <c r="AT51" s="1"/>
    </row>
    <row r="52" spans="1:46" s="26" customFormat="1" ht="15">
      <c r="A52" s="1">
        <v>11</v>
      </c>
      <c r="B52" s="1">
        <v>11</v>
      </c>
      <c r="C52" s="62" t="s">
        <v>527</v>
      </c>
      <c r="D52" s="29" t="s">
        <v>25</v>
      </c>
      <c r="E52" s="29">
        <v>299</v>
      </c>
      <c r="F52" s="29"/>
      <c r="G52" s="29"/>
      <c r="H52" s="29"/>
      <c r="I52" s="29"/>
      <c r="J52" s="29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299</v>
      </c>
      <c r="L52" s="32" t="s">
        <v>898</v>
      </c>
      <c r="M52" s="32"/>
      <c r="N52" s="33">
        <f>K52+(ROW(K52)-ROW(K$6))/10000</f>
        <v>299.00459999999998</v>
      </c>
      <c r="O52" s="32">
        <f>COUNT(E52:J52)</f>
        <v>1</v>
      </c>
      <c r="P52" s="32">
        <f ca="1">IF(AND(O52=1,OFFSET(D52,0,P$3)&gt;0),"Y",0)</f>
        <v>0</v>
      </c>
      <c r="Q52" s="34" t="s">
        <v>27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299.29899999999998</v>
      </c>
      <c r="T52" s="36">
        <f>K52+W52/1000+IF($D$5&gt;=2,X52/10000,0)+IF($D$5&gt;=3,Y52/100000,0)+IF($D$5&gt;=4,Z52/1000000,0)+IF($D$5&gt;=5,AA52/10000000,0)+IF($D$5&gt;=6,AB52/100000000,0)</f>
        <v>299.29899999999998</v>
      </c>
      <c r="U52" s="35">
        <f>1-(S52=T52)</f>
        <v>0</v>
      </c>
      <c r="V52" s="35">
        <f>K52+W52/1000+X52/10000+Y52/100000+Z52/1000000+AA52/10000000+AB52/100000000</f>
        <v>299.29899999999998</v>
      </c>
      <c r="W52" s="29">
        <v>299</v>
      </c>
      <c r="X52" s="29"/>
      <c r="Y52" s="29"/>
      <c r="Z52" s="29"/>
      <c r="AA52" s="29"/>
      <c r="AB52" s="29"/>
      <c r="AH52" s="2"/>
      <c r="AI52" s="2"/>
      <c r="AL52" s="40"/>
      <c r="AM52" s="40"/>
      <c r="AN52" s="40"/>
      <c r="AO52" s="59"/>
      <c r="AP52" s="59"/>
      <c r="AQ52" s="59"/>
      <c r="AR52" s="52"/>
      <c r="AT52" s="1"/>
    </row>
    <row r="53" spans="1:46" s="26" customFormat="1" ht="15">
      <c r="A53" s="1">
        <v>12</v>
      </c>
      <c r="B53" s="1">
        <v>12</v>
      </c>
      <c r="C53" s="62" t="s">
        <v>528</v>
      </c>
      <c r="D53" s="29" t="s">
        <v>25</v>
      </c>
      <c r="E53" s="29">
        <v>298</v>
      </c>
      <c r="F53" s="29"/>
      <c r="G53" s="29"/>
      <c r="H53" s="29"/>
      <c r="I53" s="29"/>
      <c r="J53" s="29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298</v>
      </c>
      <c r="L53" s="32" t="s">
        <v>898</v>
      </c>
      <c r="M53" s="32"/>
      <c r="N53" s="33">
        <f>K53+(ROW(K53)-ROW(K$6))/10000</f>
        <v>298.00470000000001</v>
      </c>
      <c r="O53" s="32">
        <f>COUNT(E53:J53)</f>
        <v>1</v>
      </c>
      <c r="P53" s="32">
        <f ca="1">IF(AND(O53=1,OFFSET(D53,0,P$3)&gt;0),"Y",0)</f>
        <v>0</v>
      </c>
      <c r="Q53" s="34" t="s">
        <v>27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298.29799999999994</v>
      </c>
      <c r="T53" s="36">
        <f>K53+W53/1000+IF($D$5&gt;=2,X53/10000,0)+IF($D$5&gt;=3,Y53/100000,0)+IF($D$5&gt;=4,Z53/1000000,0)+IF($D$5&gt;=5,AA53/10000000,0)+IF($D$5&gt;=6,AB53/100000000,0)</f>
        <v>298.298</v>
      </c>
      <c r="U53" s="35">
        <f>1-(S53=T53)</f>
        <v>0</v>
      </c>
      <c r="V53" s="35">
        <f>K53+W53/1000+X53/10000+Y53/100000+Z53/1000000+AA53/10000000+AB53/100000000</f>
        <v>298.298</v>
      </c>
      <c r="W53" s="29">
        <v>298</v>
      </c>
      <c r="X53" s="29"/>
      <c r="Y53" s="29"/>
      <c r="Z53" s="29"/>
      <c r="AA53" s="29"/>
      <c r="AB53" s="29"/>
      <c r="AH53" s="2"/>
      <c r="AI53" s="2"/>
      <c r="AL53" s="40"/>
      <c r="AM53" s="40"/>
      <c r="AN53" s="40"/>
      <c r="AO53" s="59"/>
      <c r="AP53" s="59"/>
      <c r="AQ53" s="59"/>
      <c r="AR53" s="52"/>
      <c r="AT53" s="1"/>
    </row>
    <row r="54" spans="1:46" s="26" customFormat="1" ht="15">
      <c r="A54" s="1">
        <v>13</v>
      </c>
      <c r="B54" s="1">
        <v>13</v>
      </c>
      <c r="C54" s="62" t="s">
        <v>529</v>
      </c>
      <c r="D54" s="29" t="s">
        <v>60</v>
      </c>
      <c r="E54" s="29">
        <v>297</v>
      </c>
      <c r="F54" s="29"/>
      <c r="G54" s="29"/>
      <c r="H54" s="29"/>
      <c r="I54" s="29"/>
      <c r="J54" s="29"/>
      <c r="K54" s="32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297</v>
      </c>
      <c r="L54" s="32" t="s">
        <v>898</v>
      </c>
      <c r="M54" s="32"/>
      <c r="N54" s="33">
        <f>K54+(ROW(K54)-ROW(K$6))/10000</f>
        <v>297.00479999999999</v>
      </c>
      <c r="O54" s="32">
        <f>COUNT(E54:J54)</f>
        <v>1</v>
      </c>
      <c r="P54" s="32">
        <f ca="1">IF(AND(O54=1,OFFSET(D54,0,P$3)&gt;0),"Y",0)</f>
        <v>0</v>
      </c>
      <c r="Q54" s="34" t="s">
        <v>27</v>
      </c>
      <c r="R54" s="35">
        <f>1-(Q54=Q53)</f>
        <v>0</v>
      </c>
      <c r="S54" s="36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297.29699999999997</v>
      </c>
      <c r="T54" s="36">
        <f>K54+W54/1000+IF($D$5&gt;=2,X54/10000,0)+IF($D$5&gt;=3,Y54/100000,0)+IF($D$5&gt;=4,Z54/1000000,0)+IF($D$5&gt;=5,AA54/10000000,0)+IF($D$5&gt;=6,AB54/100000000,0)</f>
        <v>297.29700000000003</v>
      </c>
      <c r="U54" s="35">
        <f>1-(S54=T54)</f>
        <v>0</v>
      </c>
      <c r="V54" s="35">
        <f>K54+W54/1000+X54/10000+Y54/100000+Z54/1000000+AA54/10000000+AB54/100000000</f>
        <v>297.29700000000003</v>
      </c>
      <c r="W54" s="29">
        <v>297</v>
      </c>
      <c r="X54" s="29"/>
      <c r="Y54" s="29"/>
      <c r="Z54" s="29"/>
      <c r="AA54" s="29"/>
      <c r="AB54" s="29"/>
      <c r="AH54" s="2"/>
      <c r="AI54" s="2"/>
      <c r="AL54" s="40"/>
      <c r="AM54" s="40"/>
      <c r="AN54" s="40"/>
      <c r="AO54" s="59"/>
      <c r="AP54" s="59"/>
      <c r="AQ54" s="59"/>
      <c r="AR54" s="52"/>
      <c r="AT54" s="1"/>
    </row>
    <row r="55" spans="1:46" s="26" customFormat="1" ht="15">
      <c r="A55" s="1">
        <v>14</v>
      </c>
      <c r="B55" s="1">
        <v>14</v>
      </c>
      <c r="C55" s="62" t="s">
        <v>39</v>
      </c>
      <c r="D55" s="29" t="s">
        <v>41</v>
      </c>
      <c r="E55" s="29"/>
      <c r="F55" s="29">
        <v>295</v>
      </c>
      <c r="G55" s="29"/>
      <c r="H55" s="29"/>
      <c r="I55" s="29"/>
      <c r="J55" s="29"/>
      <c r="K55" s="32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295</v>
      </c>
      <c r="L55" s="32" t="s">
        <v>898</v>
      </c>
      <c r="M55" s="32"/>
      <c r="N55" s="33">
        <f>K55+(ROW(K55)-ROW(K$6))/10000</f>
        <v>295.00490000000002</v>
      </c>
      <c r="O55" s="32">
        <f>COUNT(E55:J55)</f>
        <v>1</v>
      </c>
      <c r="P55" s="32" t="str">
        <f ca="1">IF(AND(O55=1,OFFSET(D55,0,P$3)&gt;0),"Y",0)</f>
        <v>Y</v>
      </c>
      <c r="Q55" s="34" t="s">
        <v>27</v>
      </c>
      <c r="R55" s="35">
        <f>1-(Q55=Q54)</f>
        <v>0</v>
      </c>
      <c r="S55" s="36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295.29499999999996</v>
      </c>
      <c r="T55" s="36">
        <f>K55+W55/1000+IF($D$5&gt;=2,X55/10000,0)+IF($D$5&gt;=3,Y55/100000,0)+IF($D$5&gt;=4,Z55/1000000,0)+IF($D$5&gt;=5,AA55/10000000,0)+IF($D$5&gt;=6,AB55/100000000,0)</f>
        <v>295.29500000000002</v>
      </c>
      <c r="U55" s="35">
        <f>1-(S55=T55)</f>
        <v>0</v>
      </c>
      <c r="V55" s="35">
        <f>K55+W55/1000+X55/10000+Y55/100000+Z55/1000000+AA55/10000000+AB55/100000000</f>
        <v>295.29500000000002</v>
      </c>
      <c r="W55" s="29">
        <v>295</v>
      </c>
      <c r="X55" s="29"/>
      <c r="Y55" s="29"/>
      <c r="Z55" s="29"/>
      <c r="AA55" s="29"/>
      <c r="AB55" s="29"/>
      <c r="AH55" s="2"/>
      <c r="AI55" s="2"/>
      <c r="AL55" s="40"/>
      <c r="AM55" s="40"/>
      <c r="AN55" s="40"/>
      <c r="AO55" s="59"/>
      <c r="AP55" s="59"/>
      <c r="AQ55" s="59"/>
      <c r="AR55" s="52"/>
      <c r="AT55" s="1"/>
    </row>
    <row r="56" spans="1:46" s="26" customFormat="1" ht="15">
      <c r="A56" s="1">
        <v>15</v>
      </c>
      <c r="B56" s="1">
        <v>15</v>
      </c>
      <c r="C56" s="62" t="s">
        <v>69</v>
      </c>
      <c r="D56" s="29" t="s">
        <v>36</v>
      </c>
      <c r="E56" s="29"/>
      <c r="F56" s="29">
        <v>285</v>
      </c>
      <c r="G56" s="29"/>
      <c r="H56" s="29"/>
      <c r="I56" s="29"/>
      <c r="J56" s="29"/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285</v>
      </c>
      <c r="L56" s="32" t="s">
        <v>898</v>
      </c>
      <c r="M56" s="32"/>
      <c r="N56" s="33">
        <f>K56+(ROW(K56)-ROW(K$6))/10000</f>
        <v>285.005</v>
      </c>
      <c r="O56" s="32">
        <f>COUNT(E56:J56)</f>
        <v>1</v>
      </c>
      <c r="P56" s="32" t="str">
        <f ca="1">IF(AND(O56=1,OFFSET(D56,0,P$3)&gt;0),"Y",0)</f>
        <v>Y</v>
      </c>
      <c r="Q56" s="34" t="s">
        <v>27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285.28499999999997</v>
      </c>
      <c r="T56" s="36">
        <f>K56+W56/1000+IF($D$5&gt;=2,X56/10000,0)+IF($D$5&gt;=3,Y56/100000,0)+IF($D$5&gt;=4,Z56/1000000,0)+IF($D$5&gt;=5,AA56/10000000,0)+IF($D$5&gt;=6,AB56/100000000,0)</f>
        <v>285.28500000000003</v>
      </c>
      <c r="U56" s="35">
        <f>1-(S56=T56)</f>
        <v>0</v>
      </c>
      <c r="V56" s="35">
        <f>K56+W56/1000+X56/10000+Y56/100000+Z56/1000000+AA56/10000000+AB56/100000000</f>
        <v>285.28500000000003</v>
      </c>
      <c r="W56" s="29">
        <v>285</v>
      </c>
      <c r="X56" s="29"/>
      <c r="Y56" s="29"/>
      <c r="Z56" s="29"/>
      <c r="AA56" s="29"/>
      <c r="AB56" s="29"/>
      <c r="AH56" s="2"/>
      <c r="AI56" s="2"/>
      <c r="AL56" s="40"/>
      <c r="AM56" s="40"/>
      <c r="AN56" s="40"/>
      <c r="AO56" s="59"/>
      <c r="AP56" s="59"/>
      <c r="AQ56" s="59"/>
      <c r="AR56" s="52"/>
      <c r="AT56" s="1"/>
    </row>
    <row r="57" spans="1:46" s="26" customFormat="1" ht="15">
      <c r="A57" s="1">
        <v>16</v>
      </c>
      <c r="B57" s="1">
        <v>16</v>
      </c>
      <c r="C57" s="62" t="s">
        <v>530</v>
      </c>
      <c r="D57" s="29" t="s">
        <v>91</v>
      </c>
      <c r="E57" s="29">
        <v>284</v>
      </c>
      <c r="F57" s="29"/>
      <c r="G57" s="29"/>
      <c r="H57" s="29"/>
      <c r="I57" s="29"/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284</v>
      </c>
      <c r="L57" s="32" t="s">
        <v>898</v>
      </c>
      <c r="M57" s="32"/>
      <c r="N57" s="33">
        <f>K57+(ROW(K57)-ROW(K$6))/10000</f>
        <v>284.00510000000003</v>
      </c>
      <c r="O57" s="32">
        <f>COUNT(E57:J57)</f>
        <v>1</v>
      </c>
      <c r="P57" s="32">
        <f ca="1">IF(AND(O57=1,OFFSET(D57,0,P$3)&gt;0),"Y",0)</f>
        <v>0</v>
      </c>
      <c r="Q57" s="34" t="s">
        <v>27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284.28399999999999</v>
      </c>
      <c r="T57" s="36">
        <f>K57+W57/1000+IF($D$5&gt;=2,X57/10000,0)+IF($D$5&gt;=3,Y57/100000,0)+IF($D$5&gt;=4,Z57/1000000,0)+IF($D$5&gt;=5,AA57/10000000,0)+IF($D$5&gt;=6,AB57/100000000,0)</f>
        <v>284.28399999999999</v>
      </c>
      <c r="U57" s="35">
        <f>1-(S57=T57)</f>
        <v>0</v>
      </c>
      <c r="V57" s="35">
        <f>K57+W57/1000+X57/10000+Y57/100000+Z57/1000000+AA57/10000000+AB57/100000000</f>
        <v>284.28399999999999</v>
      </c>
      <c r="W57" s="29">
        <v>284</v>
      </c>
      <c r="X57" s="29"/>
      <c r="Y57" s="29"/>
      <c r="Z57" s="29"/>
      <c r="AA57" s="29"/>
      <c r="AB57" s="29"/>
      <c r="AH57" s="2"/>
      <c r="AI57" s="2"/>
      <c r="AL57" s="40"/>
      <c r="AM57" s="40"/>
      <c r="AN57" s="40"/>
      <c r="AO57" s="59"/>
      <c r="AP57" s="59"/>
      <c r="AQ57" s="59"/>
      <c r="AR57" s="52"/>
      <c r="AT57" s="1"/>
    </row>
    <row r="58" spans="1:46" s="26" customFormat="1" ht="15">
      <c r="A58" s="1">
        <v>17</v>
      </c>
      <c r="B58" s="1">
        <v>17</v>
      </c>
      <c r="C58" s="62" t="s">
        <v>531</v>
      </c>
      <c r="D58" s="29" t="s">
        <v>60</v>
      </c>
      <c r="E58" s="29">
        <v>273</v>
      </c>
      <c r="F58" s="29"/>
      <c r="G58" s="29"/>
      <c r="H58" s="29"/>
      <c r="I58" s="29"/>
      <c r="J58" s="29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273</v>
      </c>
      <c r="L58" s="32" t="s">
        <v>898</v>
      </c>
      <c r="M58" s="32"/>
      <c r="N58" s="33">
        <f>K58+(ROW(K58)-ROW(K$6))/10000</f>
        <v>273.0052</v>
      </c>
      <c r="O58" s="32">
        <f>COUNT(E58:J58)</f>
        <v>1</v>
      </c>
      <c r="P58" s="32">
        <f ca="1">IF(AND(O58=1,OFFSET(D58,0,P$3)&gt;0),"Y",0)</f>
        <v>0</v>
      </c>
      <c r="Q58" s="34" t="s">
        <v>27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273.27299999999997</v>
      </c>
      <c r="T58" s="36">
        <f>K58+W58/1000+IF($D$5&gt;=2,X58/10000,0)+IF($D$5&gt;=3,Y58/100000,0)+IF($D$5&gt;=4,Z58/1000000,0)+IF($D$5&gt;=5,AA58/10000000,0)+IF($D$5&gt;=6,AB58/100000000,0)</f>
        <v>273.27300000000002</v>
      </c>
      <c r="U58" s="35">
        <f>1-(S58=T58)</f>
        <v>0</v>
      </c>
      <c r="V58" s="35">
        <f>K58+W58/1000+X58/10000+Y58/100000+Z58/1000000+AA58/10000000+AB58/100000000</f>
        <v>273.27300000000002</v>
      </c>
      <c r="W58" s="29">
        <v>273</v>
      </c>
      <c r="X58" s="29"/>
      <c r="Y58" s="29"/>
      <c r="Z58" s="29"/>
      <c r="AA58" s="29"/>
      <c r="AB58" s="29"/>
      <c r="AH58" s="2"/>
      <c r="AI58" s="2"/>
      <c r="AL58" s="40"/>
      <c r="AM58" s="40"/>
      <c r="AN58" s="40"/>
      <c r="AO58" s="59"/>
      <c r="AP58" s="59"/>
      <c r="AQ58" s="59"/>
      <c r="AR58" s="52"/>
      <c r="AT58" s="1"/>
    </row>
    <row r="59" spans="1:46" s="26" customFormat="1" ht="15">
      <c r="A59" s="1">
        <v>18</v>
      </c>
      <c r="B59" s="1">
        <v>18</v>
      </c>
      <c r="C59" s="62" t="s">
        <v>532</v>
      </c>
      <c r="D59" s="29" t="s">
        <v>60</v>
      </c>
      <c r="E59" s="29">
        <v>270</v>
      </c>
      <c r="F59" s="29"/>
      <c r="G59" s="29"/>
      <c r="H59" s="29"/>
      <c r="I59" s="29"/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270</v>
      </c>
      <c r="L59" s="32" t="s">
        <v>898</v>
      </c>
      <c r="M59" s="32"/>
      <c r="N59" s="33">
        <f>K59+(ROW(K59)-ROW(K$6))/10000</f>
        <v>270.00529999999998</v>
      </c>
      <c r="O59" s="32">
        <f>COUNT(E59:J59)</f>
        <v>1</v>
      </c>
      <c r="P59" s="32">
        <f ca="1">IF(AND(O59=1,OFFSET(D59,0,P$3)&gt;0),"Y",0)</f>
        <v>0</v>
      </c>
      <c r="Q59" s="34" t="s">
        <v>27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270.27</v>
      </c>
      <c r="T59" s="36">
        <f>K59+W59/1000+IF($D$5&gt;=2,X59/10000,0)+IF($D$5&gt;=3,Y59/100000,0)+IF($D$5&gt;=4,Z59/1000000,0)+IF($D$5&gt;=5,AA59/10000000,0)+IF($D$5&gt;=6,AB59/100000000,0)</f>
        <v>270.27</v>
      </c>
      <c r="U59" s="35">
        <f>1-(S59=T59)</f>
        <v>0</v>
      </c>
      <c r="V59" s="35">
        <f>K59+W59/1000+X59/10000+Y59/100000+Z59/1000000+AA59/10000000+AB59/100000000</f>
        <v>270.27</v>
      </c>
      <c r="W59" s="29">
        <v>270</v>
      </c>
      <c r="X59" s="29"/>
      <c r="Y59" s="29"/>
      <c r="Z59" s="29"/>
      <c r="AA59" s="29"/>
      <c r="AB59" s="29"/>
      <c r="AH59" s="2"/>
      <c r="AI59" s="2"/>
      <c r="AL59" s="40"/>
      <c r="AM59" s="40"/>
      <c r="AN59" s="40"/>
      <c r="AO59" s="59"/>
      <c r="AP59" s="59"/>
      <c r="AQ59" s="59"/>
      <c r="AR59" s="52"/>
      <c r="AT59" s="1"/>
    </row>
    <row r="60" spans="1:46" s="26" customFormat="1" ht="15">
      <c r="A60" s="1">
        <v>19</v>
      </c>
      <c r="B60" s="1">
        <v>19</v>
      </c>
      <c r="C60" s="62" t="s">
        <v>99</v>
      </c>
      <c r="D60" s="29" t="s">
        <v>36</v>
      </c>
      <c r="E60" s="29"/>
      <c r="F60" s="29">
        <v>269</v>
      </c>
      <c r="G60" s="29"/>
      <c r="H60" s="29"/>
      <c r="I60" s="29"/>
      <c r="J60" s="29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269</v>
      </c>
      <c r="L60" s="32" t="s">
        <v>898</v>
      </c>
      <c r="M60" s="32"/>
      <c r="N60" s="33">
        <f>K60+(ROW(K60)-ROW(K$6))/10000</f>
        <v>269.00540000000001</v>
      </c>
      <c r="O60" s="32">
        <f>COUNT(E60:J60)</f>
        <v>1</v>
      </c>
      <c r="P60" s="32" t="str">
        <f ca="1">IF(AND(O60=1,OFFSET(D60,0,P$3)&gt;0),"Y",0)</f>
        <v>Y</v>
      </c>
      <c r="Q60" s="34" t="s">
        <v>27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269.26899999999995</v>
      </c>
      <c r="T60" s="36">
        <f>K60+W60/1000+IF($D$5&gt;=2,X60/10000,0)+IF($D$5&gt;=3,Y60/100000,0)+IF($D$5&gt;=4,Z60/1000000,0)+IF($D$5&gt;=5,AA60/10000000,0)+IF($D$5&gt;=6,AB60/100000000,0)</f>
        <v>269.26900000000001</v>
      </c>
      <c r="U60" s="35">
        <f>1-(S60=T60)</f>
        <v>0</v>
      </c>
      <c r="V60" s="35">
        <f>K60+W60/1000+X60/10000+Y60/100000+Z60/1000000+AA60/10000000+AB60/100000000</f>
        <v>269.26900000000001</v>
      </c>
      <c r="W60" s="29">
        <v>269</v>
      </c>
      <c r="X60" s="29"/>
      <c r="Y60" s="29"/>
      <c r="Z60" s="29"/>
      <c r="AA60" s="29"/>
      <c r="AB60" s="29"/>
      <c r="AH60" s="2"/>
      <c r="AI60" s="2"/>
      <c r="AL60" s="40"/>
      <c r="AM60" s="40"/>
      <c r="AN60" s="40"/>
      <c r="AO60" s="59"/>
      <c r="AP60" s="59"/>
      <c r="AQ60" s="59"/>
      <c r="AR60" s="52"/>
      <c r="AT60" s="1"/>
    </row>
    <row r="61" spans="1:46" s="26" customFormat="1" ht="15">
      <c r="A61" s="1">
        <v>20</v>
      </c>
      <c r="B61" s="1">
        <v>20</v>
      </c>
      <c r="C61" s="62" t="s">
        <v>533</v>
      </c>
      <c r="D61" s="29" t="s">
        <v>41</v>
      </c>
      <c r="E61" s="29">
        <v>246</v>
      </c>
      <c r="F61" s="29"/>
      <c r="G61" s="29"/>
      <c r="H61" s="29"/>
      <c r="I61" s="29"/>
      <c r="J61" s="29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246</v>
      </c>
      <c r="L61" s="32" t="s">
        <v>898</v>
      </c>
      <c r="M61" s="32"/>
      <c r="N61" s="33">
        <f>K61+(ROW(K61)-ROW(K$6))/10000</f>
        <v>246.00550000000001</v>
      </c>
      <c r="O61" s="32">
        <f>COUNT(E61:J61)</f>
        <v>1</v>
      </c>
      <c r="P61" s="32">
        <f ca="1">IF(AND(O61=1,OFFSET(D61,0,P$3)&gt;0),"Y",0)</f>
        <v>0</v>
      </c>
      <c r="Q61" s="34" t="s">
        <v>27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246.24599999999998</v>
      </c>
      <c r="T61" s="36">
        <f>K61+W61/1000+IF($D$5&gt;=2,X61/10000,0)+IF($D$5&gt;=3,Y61/100000,0)+IF($D$5&gt;=4,Z61/1000000,0)+IF($D$5&gt;=5,AA61/10000000,0)+IF($D$5&gt;=6,AB61/100000000,0)</f>
        <v>246.24600000000001</v>
      </c>
      <c r="U61" s="35">
        <f>1-(S61=T61)</f>
        <v>0</v>
      </c>
      <c r="V61" s="35">
        <f>K61+W61/1000+X61/10000+Y61/100000+Z61/1000000+AA61/10000000+AB61/100000000</f>
        <v>246.24600000000001</v>
      </c>
      <c r="W61" s="29">
        <v>246</v>
      </c>
      <c r="X61" s="29"/>
      <c r="Y61" s="29"/>
      <c r="Z61" s="29"/>
      <c r="AA61" s="29"/>
      <c r="AB61" s="29"/>
      <c r="AH61" s="2"/>
      <c r="AI61" s="2"/>
      <c r="AL61" s="40"/>
      <c r="AM61" s="40"/>
      <c r="AN61" s="40"/>
      <c r="AO61" s="59"/>
      <c r="AP61" s="59"/>
      <c r="AQ61" s="59"/>
      <c r="AR61" s="52"/>
      <c r="AT61" s="1"/>
    </row>
    <row r="62" spans="1:46" s="26" customFormat="1" ht="15">
      <c r="A62" s="1">
        <v>21</v>
      </c>
      <c r="B62" s="1">
        <v>21</v>
      </c>
      <c r="C62" s="62" t="s">
        <v>534</v>
      </c>
      <c r="D62" s="29" t="s">
        <v>25</v>
      </c>
      <c r="E62" s="29">
        <v>241</v>
      </c>
      <c r="F62" s="29"/>
      <c r="G62" s="29"/>
      <c r="H62" s="29"/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241</v>
      </c>
      <c r="L62" s="32" t="s">
        <v>898</v>
      </c>
      <c r="M62" s="32"/>
      <c r="N62" s="33">
        <f>K62+(ROW(K62)-ROW(K$6))/10000</f>
        <v>241.00559999999999</v>
      </c>
      <c r="O62" s="32">
        <f>COUNT(E62:J62)</f>
        <v>1</v>
      </c>
      <c r="P62" s="32">
        <f ca="1">IF(AND(O62=1,OFFSET(D62,0,P$3)&gt;0),"Y",0)</f>
        <v>0</v>
      </c>
      <c r="Q62" s="34" t="s">
        <v>27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241.24099999999999</v>
      </c>
      <c r="T62" s="36">
        <f>K62+W62/1000+IF($D$5&gt;=2,X62/10000,0)+IF($D$5&gt;=3,Y62/100000,0)+IF($D$5&gt;=4,Z62/1000000,0)+IF($D$5&gt;=5,AA62/10000000,0)+IF($D$5&gt;=6,AB62/100000000,0)</f>
        <v>241.24100000000001</v>
      </c>
      <c r="U62" s="35">
        <f>1-(S62=T62)</f>
        <v>0</v>
      </c>
      <c r="V62" s="35">
        <f>K62+W62/1000+X62/10000+Y62/100000+Z62/1000000+AA62/10000000+AB62/100000000</f>
        <v>241.24100000000001</v>
      </c>
      <c r="W62" s="29">
        <v>241</v>
      </c>
      <c r="X62" s="29"/>
      <c r="Y62" s="29"/>
      <c r="Z62" s="29"/>
      <c r="AA62" s="29"/>
      <c r="AB62" s="29"/>
      <c r="AH62" s="2"/>
      <c r="AI62" s="2"/>
      <c r="AL62" s="40"/>
      <c r="AM62" s="40"/>
      <c r="AN62" s="40"/>
      <c r="AO62" s="59"/>
      <c r="AP62" s="59"/>
      <c r="AQ62" s="59"/>
      <c r="AR62" s="52"/>
      <c r="AT62" s="1"/>
    </row>
    <row r="63" spans="1:46" s="26" customFormat="1" ht="15">
      <c r="A63" s="1">
        <v>22</v>
      </c>
      <c r="B63" s="1">
        <v>22</v>
      </c>
      <c r="C63" s="62" t="s">
        <v>535</v>
      </c>
      <c r="D63" s="29" t="s">
        <v>60</v>
      </c>
      <c r="E63" s="29">
        <v>206</v>
      </c>
      <c r="F63" s="29"/>
      <c r="G63" s="29"/>
      <c r="H63" s="29"/>
      <c r="I63" s="29"/>
      <c r="J63" s="29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206</v>
      </c>
      <c r="L63" s="32" t="s">
        <v>898</v>
      </c>
      <c r="M63" s="32"/>
      <c r="N63" s="33">
        <f>K63+(ROW(K63)-ROW(K$6))/10000</f>
        <v>206.00569999999999</v>
      </c>
      <c r="O63" s="32">
        <f>COUNT(E63:J63)</f>
        <v>1</v>
      </c>
      <c r="P63" s="32">
        <f ca="1">IF(AND(O63=1,OFFSET(D63,0,P$3)&gt;0),"Y",0)</f>
        <v>0</v>
      </c>
      <c r="Q63" s="34" t="s">
        <v>27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206.20599999999999</v>
      </c>
      <c r="T63" s="36">
        <f>K63+W63/1000+IF($D$5&gt;=2,X63/10000,0)+IF($D$5&gt;=3,Y63/100000,0)+IF($D$5&gt;=4,Z63/1000000,0)+IF($D$5&gt;=5,AA63/10000000,0)+IF($D$5&gt;=6,AB63/100000000,0)</f>
        <v>206.20599999999999</v>
      </c>
      <c r="U63" s="35">
        <f>1-(S63=T63)</f>
        <v>0</v>
      </c>
      <c r="V63" s="35">
        <f>K63+W63/1000+X63/10000+Y63/100000+Z63/1000000+AA63/10000000+AB63/100000000</f>
        <v>206.20599999999999</v>
      </c>
      <c r="W63" s="29">
        <v>206</v>
      </c>
      <c r="X63" s="29"/>
      <c r="Y63" s="29"/>
      <c r="Z63" s="29"/>
      <c r="AA63" s="29"/>
      <c r="AB63" s="29"/>
      <c r="AH63" s="2"/>
      <c r="AI63" s="2"/>
      <c r="AL63" s="40"/>
      <c r="AM63" s="40"/>
      <c r="AN63" s="40"/>
      <c r="AO63" s="59"/>
      <c r="AP63" s="59"/>
      <c r="AQ63" s="59"/>
      <c r="AR63" s="52"/>
      <c r="AT63" s="1"/>
    </row>
    <row r="64" spans="1:46" s="26" customFormat="1" ht="15">
      <c r="A64" s="1">
        <v>23</v>
      </c>
      <c r="B64" s="1">
        <v>23</v>
      </c>
      <c r="C64" s="62" t="s">
        <v>536</v>
      </c>
      <c r="D64" s="29" t="s">
        <v>41</v>
      </c>
      <c r="E64" s="29">
        <v>174</v>
      </c>
      <c r="F64" s="29"/>
      <c r="G64" s="29"/>
      <c r="H64" s="29"/>
      <c r="I64" s="29"/>
      <c r="J64" s="29"/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174</v>
      </c>
      <c r="L64" s="32" t="s">
        <v>898</v>
      </c>
      <c r="M64" s="32"/>
      <c r="N64" s="33">
        <f>K64+(ROW(K64)-ROW(K$6))/10000</f>
        <v>174.00579999999999</v>
      </c>
      <c r="O64" s="32">
        <f>COUNT(E64:J64)</f>
        <v>1</v>
      </c>
      <c r="P64" s="32">
        <f ca="1">IF(AND(O64=1,OFFSET(D64,0,P$3)&gt;0),"Y",0)</f>
        <v>0</v>
      </c>
      <c r="Q64" s="34" t="s">
        <v>27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174.17399999999998</v>
      </c>
      <c r="T64" s="36">
        <f>K64+W64/1000+IF($D$5&gt;=2,X64/10000,0)+IF($D$5&gt;=3,Y64/100000,0)+IF($D$5&gt;=4,Z64/1000000,0)+IF($D$5&gt;=5,AA64/10000000,0)+IF($D$5&gt;=6,AB64/100000000,0)</f>
        <v>174.17400000000001</v>
      </c>
      <c r="U64" s="35">
        <f>1-(S64=T64)</f>
        <v>0</v>
      </c>
      <c r="V64" s="35">
        <f>K64+W64/1000+X64/10000+Y64/100000+Z64/1000000+AA64/10000000+AB64/100000000</f>
        <v>174.17400000000001</v>
      </c>
      <c r="W64" s="29">
        <v>174</v>
      </c>
      <c r="X64" s="29"/>
      <c r="Y64" s="29"/>
      <c r="Z64" s="29"/>
      <c r="AA64" s="29"/>
      <c r="AB64" s="29"/>
      <c r="AH64" s="2"/>
      <c r="AI64" s="2"/>
      <c r="AL64" s="40"/>
      <c r="AM64" s="40"/>
      <c r="AN64" s="40"/>
      <c r="AO64" s="59"/>
      <c r="AP64" s="59"/>
      <c r="AQ64" s="59"/>
      <c r="AR64" s="52"/>
      <c r="AT64" s="1"/>
    </row>
    <row r="65" spans="1:46" s="26" customFormat="1" ht="15">
      <c r="A65" s="1">
        <v>24</v>
      </c>
      <c r="B65" s="1">
        <v>24</v>
      </c>
      <c r="C65" s="62" t="s">
        <v>537</v>
      </c>
      <c r="D65" s="29" t="s">
        <v>25</v>
      </c>
      <c r="E65" s="29">
        <v>173</v>
      </c>
      <c r="F65" s="29"/>
      <c r="G65" s="29"/>
      <c r="H65" s="29"/>
      <c r="I65" s="29"/>
      <c r="J65" s="29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173</v>
      </c>
      <c r="L65" s="32" t="s">
        <v>898</v>
      </c>
      <c r="M65" s="32"/>
      <c r="N65" s="33">
        <f>K65+(ROW(K65)-ROW(K$6))/10000</f>
        <v>173.0059</v>
      </c>
      <c r="O65" s="32">
        <f>COUNT(E65:J65)</f>
        <v>1</v>
      </c>
      <c r="P65" s="32">
        <f ca="1">IF(AND(O65=1,OFFSET(D65,0,P$3)&gt;0),"Y",0)</f>
        <v>0</v>
      </c>
      <c r="Q65" s="34" t="s">
        <v>27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173.17299999999997</v>
      </c>
      <c r="T65" s="36">
        <f>K65+W65/1000+IF($D$5&gt;=2,X65/10000,0)+IF($D$5&gt;=3,Y65/100000,0)+IF($D$5&gt;=4,Z65/1000000,0)+IF($D$5&gt;=5,AA65/10000000,0)+IF($D$5&gt;=6,AB65/100000000,0)</f>
        <v>173.173</v>
      </c>
      <c r="U65" s="35">
        <f>1-(S65=T65)</f>
        <v>0</v>
      </c>
      <c r="V65" s="35">
        <f>K65+W65/1000+X65/10000+Y65/100000+Z65/1000000+AA65/10000000+AB65/100000000</f>
        <v>173.173</v>
      </c>
      <c r="W65" s="29">
        <v>173</v>
      </c>
      <c r="X65" s="29"/>
      <c r="Y65" s="29"/>
      <c r="Z65" s="29"/>
      <c r="AA65" s="29"/>
      <c r="AB65" s="29"/>
      <c r="AH65" s="2"/>
      <c r="AI65" s="2"/>
      <c r="AL65" s="40"/>
      <c r="AM65" s="40"/>
      <c r="AN65" s="40"/>
      <c r="AO65" s="59"/>
      <c r="AP65" s="59"/>
      <c r="AQ65" s="59"/>
      <c r="AR65" s="52"/>
      <c r="AT65" s="1"/>
    </row>
    <row r="66" spans="1:46" s="26" customFormat="1" ht="15">
      <c r="A66" s="1">
        <v>25</v>
      </c>
      <c r="B66" s="1">
        <v>25</v>
      </c>
      <c r="C66" s="62" t="s">
        <v>538</v>
      </c>
      <c r="D66" s="29" t="s">
        <v>41</v>
      </c>
      <c r="E66" s="29">
        <v>110</v>
      </c>
      <c r="F66" s="29"/>
      <c r="G66" s="29"/>
      <c r="H66" s="29"/>
      <c r="I66" s="29"/>
      <c r="J66" s="29"/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110</v>
      </c>
      <c r="L66" s="32" t="s">
        <v>898</v>
      </c>
      <c r="M66" s="32"/>
      <c r="N66" s="33">
        <f>K66+(ROW(K66)-ROW(K$6))/10000</f>
        <v>110.006</v>
      </c>
      <c r="O66" s="32">
        <f>COUNT(E66:J66)</f>
        <v>1</v>
      </c>
      <c r="P66" s="32">
        <f ca="1">IF(AND(O66=1,OFFSET(D66,0,P$3)&gt;0),"Y",0)</f>
        <v>0</v>
      </c>
      <c r="Q66" s="34" t="s">
        <v>27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110.10999999999999</v>
      </c>
      <c r="T66" s="36">
        <f>K66+W66/1000+IF($D$5&gt;=2,X66/10000,0)+IF($D$5&gt;=3,Y66/100000,0)+IF($D$5&gt;=4,Z66/1000000,0)+IF($D$5&gt;=5,AA66/10000000,0)+IF($D$5&gt;=6,AB66/100000000,0)</f>
        <v>110.11</v>
      </c>
      <c r="U66" s="35">
        <f>1-(S66=T66)</f>
        <v>0</v>
      </c>
      <c r="V66" s="35">
        <f>K66+W66/1000+X66/10000+Y66/100000+Z66/1000000+AA66/10000000+AB66/100000000</f>
        <v>110.11</v>
      </c>
      <c r="W66" s="29">
        <v>110</v>
      </c>
      <c r="X66" s="29"/>
      <c r="Y66" s="29"/>
      <c r="Z66" s="29"/>
      <c r="AA66" s="29"/>
      <c r="AB66" s="29"/>
      <c r="AH66" s="2"/>
      <c r="AI66" s="2"/>
      <c r="AL66" s="40"/>
      <c r="AM66" s="40"/>
      <c r="AN66" s="40"/>
      <c r="AO66" s="59"/>
      <c r="AP66" s="59"/>
      <c r="AQ66" s="59"/>
      <c r="AR66" s="52"/>
      <c r="AT66" s="1"/>
    </row>
    <row r="67" spans="1:46" s="26" customFormat="1" ht="15">
      <c r="A67" s="1">
        <v>26</v>
      </c>
      <c r="B67" s="1">
        <v>26</v>
      </c>
      <c r="C67" s="62" t="s">
        <v>539</v>
      </c>
      <c r="D67" s="29" t="s">
        <v>125</v>
      </c>
      <c r="E67" s="29">
        <v>107</v>
      </c>
      <c r="F67" s="29"/>
      <c r="G67" s="29"/>
      <c r="H67" s="29"/>
      <c r="I67" s="29"/>
      <c r="J67" s="29"/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107</v>
      </c>
      <c r="L67" s="32" t="s">
        <v>898</v>
      </c>
      <c r="M67" s="32"/>
      <c r="N67" s="33">
        <f>K67+(ROW(K67)-ROW(K$6))/10000</f>
        <v>107.0061</v>
      </c>
      <c r="O67" s="32">
        <f>COUNT(E67:J67)</f>
        <v>1</v>
      </c>
      <c r="P67" s="32">
        <f ca="1">IF(AND(O67=1,OFFSET(D67,0,P$3)&gt;0),"Y",0)</f>
        <v>0</v>
      </c>
      <c r="Q67" s="34" t="s">
        <v>27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107.10699999999999</v>
      </c>
      <c r="T67" s="36">
        <f>K67+W67/1000+IF($D$5&gt;=2,X67/10000,0)+IF($D$5&gt;=3,Y67/100000,0)+IF($D$5&gt;=4,Z67/1000000,0)+IF($D$5&gt;=5,AA67/10000000,0)+IF($D$5&gt;=6,AB67/100000000,0)</f>
        <v>107.107</v>
      </c>
      <c r="U67" s="35">
        <f>1-(S67=T67)</f>
        <v>0</v>
      </c>
      <c r="V67" s="35">
        <f>K67+W67/1000+X67/10000+Y67/100000+Z67/1000000+AA67/10000000+AB67/100000000</f>
        <v>107.107</v>
      </c>
      <c r="W67" s="29">
        <v>107</v>
      </c>
      <c r="X67" s="29"/>
      <c r="Y67" s="29"/>
      <c r="Z67" s="29"/>
      <c r="AA67" s="29"/>
      <c r="AB67" s="29"/>
      <c r="AH67" s="2"/>
      <c r="AI67" s="2"/>
      <c r="AL67" s="40"/>
      <c r="AM67" s="40"/>
      <c r="AN67" s="40"/>
      <c r="AO67" s="59"/>
      <c r="AP67" s="59"/>
      <c r="AQ67" s="59"/>
      <c r="AR67" s="52"/>
      <c r="AT67" s="1"/>
    </row>
    <row r="68" spans="1:46" s="26" customFormat="1" ht="3" customHeight="1">
      <c r="A68" s="1"/>
      <c r="B68" s="1"/>
      <c r="C68" s="1"/>
      <c r="D68" s="29"/>
      <c r="E68" s="29"/>
      <c r="F68" s="29"/>
      <c r="G68" s="29"/>
      <c r="H68" s="29"/>
      <c r="I68" s="29"/>
      <c r="J68" s="29"/>
      <c r="K68" s="32"/>
      <c r="L68" s="27"/>
      <c r="M68" s="27"/>
      <c r="N68" s="32"/>
      <c r="O68" s="27"/>
      <c r="P68" s="27"/>
      <c r="R68" s="60"/>
      <c r="S68" s="60"/>
      <c r="T68" s="60"/>
      <c r="U68" s="60"/>
      <c r="V68" s="35"/>
      <c r="W68" s="29"/>
      <c r="X68" s="29"/>
      <c r="Y68" s="54"/>
      <c r="Z68" s="54"/>
      <c r="AA68" s="54"/>
      <c r="AB68" s="54"/>
      <c r="AH68" s="2"/>
      <c r="AI68" s="2"/>
      <c r="AL68" s="40"/>
      <c r="AM68" s="40"/>
      <c r="AN68" s="40"/>
      <c r="AO68" s="40"/>
      <c r="AP68" s="40"/>
      <c r="AQ68" s="40"/>
      <c r="AR68" s="52"/>
      <c r="AT68" s="1"/>
    </row>
    <row r="69" spans="1:46" s="26" customFormat="1">
      <c r="A69" s="1"/>
      <c r="B69" s="1"/>
      <c r="C69" s="1"/>
      <c r="D69" s="29"/>
      <c r="E69" s="29"/>
      <c r="F69" s="29"/>
      <c r="G69" s="29"/>
      <c r="H69" s="29"/>
      <c r="I69" s="29"/>
      <c r="J69" s="29"/>
      <c r="K69" s="32"/>
      <c r="L69" s="27"/>
      <c r="M69" s="27"/>
      <c r="N69" s="32"/>
      <c r="O69" s="27"/>
      <c r="P69" s="27"/>
      <c r="R69" s="60"/>
      <c r="S69" s="60"/>
      <c r="T69" s="60"/>
      <c r="U69" s="60"/>
      <c r="V69" s="35"/>
      <c r="W69" s="29"/>
      <c r="X69" s="29"/>
      <c r="Y69" s="54"/>
      <c r="Z69" s="54"/>
      <c r="AA69" s="54"/>
      <c r="AB69" s="54"/>
      <c r="AH69" s="2"/>
      <c r="AI69" s="2"/>
      <c r="AL69" s="40"/>
      <c r="AM69" s="40"/>
      <c r="AN69" s="40"/>
      <c r="AO69" s="40"/>
      <c r="AP69" s="40"/>
      <c r="AQ69" s="40"/>
      <c r="AR69" s="52"/>
      <c r="AT69" s="1"/>
    </row>
    <row r="70" spans="1:46" s="26" customFormat="1" ht="15">
      <c r="A70" s="1"/>
      <c r="B70" s="1"/>
      <c r="C70" s="61" t="s">
        <v>57</v>
      </c>
      <c r="D70" s="29"/>
      <c r="E70" s="29"/>
      <c r="F70" s="29"/>
      <c r="G70" s="29"/>
      <c r="H70" s="29"/>
      <c r="I70" s="29"/>
      <c r="J70" s="29"/>
      <c r="K70" s="32"/>
      <c r="L70" s="27"/>
      <c r="M70" s="27"/>
      <c r="N70" s="32"/>
      <c r="O70" s="27"/>
      <c r="P70" s="27"/>
      <c r="Q70" s="54" t="str">
        <f>C70</f>
        <v>M40</v>
      </c>
      <c r="R70" s="60"/>
      <c r="S70" s="60"/>
      <c r="T70" s="60"/>
      <c r="U70" s="60"/>
      <c r="V70" s="35"/>
      <c r="W70" s="29"/>
      <c r="X70" s="29"/>
      <c r="Y70" s="54"/>
      <c r="Z70" s="54"/>
      <c r="AA70" s="54"/>
      <c r="AB70" s="54"/>
      <c r="AH70" s="2"/>
      <c r="AI70" s="2"/>
      <c r="AL70" s="40"/>
      <c r="AM70" s="40"/>
      <c r="AN70" s="40"/>
      <c r="AO70" s="38">
        <v>893</v>
      </c>
      <c r="AP70" s="38">
        <v>883</v>
      </c>
      <c r="AQ70" s="38">
        <v>875</v>
      </c>
      <c r="AR70" s="52"/>
      <c r="AT70" s="1"/>
    </row>
    <row r="71" spans="1:46" s="26" customFormat="1" ht="15">
      <c r="A71" s="1">
        <v>1</v>
      </c>
      <c r="B71" s="1">
        <v>1</v>
      </c>
      <c r="C71" s="62" t="s">
        <v>56</v>
      </c>
      <c r="D71" s="29" t="s">
        <v>47</v>
      </c>
      <c r="E71" s="29">
        <v>286</v>
      </c>
      <c r="F71" s="29">
        <v>290</v>
      </c>
      <c r="G71" s="29"/>
      <c r="H71" s="29"/>
      <c r="I71" s="29"/>
      <c r="J71" s="29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576</v>
      </c>
      <c r="L71" s="32" t="s">
        <v>898</v>
      </c>
      <c r="M71" s="32" t="s">
        <v>33</v>
      </c>
      <c r="N71" s="33">
        <f>K71+(ROW(K71)-ROW(K$6))/10000</f>
        <v>576.00649999999996</v>
      </c>
      <c r="O71" s="32">
        <f>COUNT(E71:J71)</f>
        <v>2</v>
      </c>
      <c r="P71" s="32">
        <f ca="1">IF(AND(O71=1,OFFSET(D71,0,P$3)&gt;0),"Y",0)</f>
        <v>0</v>
      </c>
      <c r="Q71" s="34" t="s">
        <v>57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576.31859999999995</v>
      </c>
      <c r="T71" s="36">
        <f>K71+W71/1000+IF($D$5&gt;=2,X71/10000,0)+IF($D$5&gt;=3,Y71/100000,0)+IF($D$5&gt;=4,Z71/1000000,0)+IF($D$5&gt;=5,AA71/10000000,0)+IF($D$5&gt;=6,AB71/100000000,0)</f>
        <v>576.31859999999995</v>
      </c>
      <c r="U71" s="35">
        <f>1-(S71=T71)</f>
        <v>0</v>
      </c>
      <c r="V71" s="35">
        <f>K71+W71/1000+X71/10000+Y71/100000+Z71/1000000+AA71/10000000+AB71/100000000</f>
        <v>576.31859999999995</v>
      </c>
      <c r="W71" s="29">
        <v>290</v>
      </c>
      <c r="X71" s="29">
        <v>286</v>
      </c>
      <c r="Y71" s="29"/>
      <c r="Z71" s="29"/>
      <c r="AA71" s="29"/>
      <c r="AB71" s="29"/>
      <c r="AH71" s="2"/>
      <c r="AI71" s="2"/>
      <c r="AL71" s="40"/>
      <c r="AM71" s="40"/>
      <c r="AN71" s="40"/>
      <c r="AO71" s="59"/>
      <c r="AP71" s="59"/>
      <c r="AQ71" s="59"/>
      <c r="AR71" s="52"/>
      <c r="AT71" s="1"/>
    </row>
    <row r="72" spans="1:46" s="26" customFormat="1" ht="15">
      <c r="A72" s="1">
        <v>2</v>
      </c>
      <c r="B72" s="1">
        <v>2</v>
      </c>
      <c r="C72" s="62" t="s">
        <v>117</v>
      </c>
      <c r="D72" s="29" t="s">
        <v>119</v>
      </c>
      <c r="E72" s="29">
        <v>291</v>
      </c>
      <c r="F72" s="29">
        <v>259</v>
      </c>
      <c r="G72" s="29"/>
      <c r="H72" s="29"/>
      <c r="I72" s="29"/>
      <c r="J72" s="29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550</v>
      </c>
      <c r="L72" s="32" t="s">
        <v>898</v>
      </c>
      <c r="M72" s="32" t="s">
        <v>73</v>
      </c>
      <c r="N72" s="33">
        <f>K72+(ROW(K72)-ROW(K$6))/10000</f>
        <v>550.00660000000005</v>
      </c>
      <c r="O72" s="32">
        <f>COUNT(E72:J72)</f>
        <v>2</v>
      </c>
      <c r="P72" s="32">
        <f ca="1">IF(AND(O72=1,OFFSET(D72,0,P$3)&gt;0),"Y",0)</f>
        <v>0</v>
      </c>
      <c r="Q72" s="34" t="s">
        <v>57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550.31689999999992</v>
      </c>
      <c r="T72" s="36">
        <f>K72+W72/1000+IF($D$5&gt;=2,X72/10000,0)+IF($D$5&gt;=3,Y72/100000,0)+IF($D$5&gt;=4,Z72/1000000,0)+IF($D$5&gt;=5,AA72/10000000,0)+IF($D$5&gt;=6,AB72/100000000,0)</f>
        <v>550.31690000000003</v>
      </c>
      <c r="U72" s="35">
        <f>1-(S72=T72)</f>
        <v>0</v>
      </c>
      <c r="V72" s="35">
        <f>K72+W72/1000+X72/10000+Y72/100000+Z72/1000000+AA72/10000000+AB72/100000000</f>
        <v>550.31690000000003</v>
      </c>
      <c r="W72" s="29">
        <v>291</v>
      </c>
      <c r="X72" s="29">
        <v>259</v>
      </c>
      <c r="Y72" s="29"/>
      <c r="Z72" s="29"/>
      <c r="AA72" s="29"/>
      <c r="AB72" s="29"/>
      <c r="AH72" s="2"/>
      <c r="AI72" s="2"/>
      <c r="AL72" s="40"/>
      <c r="AM72" s="40"/>
      <c r="AN72" s="40"/>
      <c r="AO72" s="59"/>
      <c r="AP72" s="59"/>
      <c r="AQ72" s="59"/>
      <c r="AR72" s="52"/>
      <c r="AT72" s="1"/>
    </row>
    <row r="73" spans="1:46" s="26" customFormat="1" ht="15">
      <c r="A73" s="1">
        <v>3</v>
      </c>
      <c r="B73" s="1">
        <v>3</v>
      </c>
      <c r="C73" s="62" t="s">
        <v>93</v>
      </c>
      <c r="D73" s="29" t="s">
        <v>91</v>
      </c>
      <c r="E73" s="29">
        <v>262</v>
      </c>
      <c r="F73" s="29">
        <v>274</v>
      </c>
      <c r="G73" s="29"/>
      <c r="H73" s="29"/>
      <c r="I73" s="29"/>
      <c r="J73" s="29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536</v>
      </c>
      <c r="L73" s="32" t="s">
        <v>898</v>
      </c>
      <c r="M73" s="32" t="s">
        <v>97</v>
      </c>
      <c r="N73" s="33">
        <f>K73+(ROW(K73)-ROW(K$6))/10000</f>
        <v>536.00670000000002</v>
      </c>
      <c r="O73" s="32">
        <f>COUNT(E73:J73)</f>
        <v>2</v>
      </c>
      <c r="P73" s="32">
        <f ca="1">IF(AND(O73=1,OFFSET(D73,0,P$3)&gt;0),"Y",0)</f>
        <v>0</v>
      </c>
      <c r="Q73" s="34" t="s">
        <v>57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536.3001999999999</v>
      </c>
      <c r="T73" s="36">
        <f>K73+W73/1000+IF($D$5&gt;=2,X73/10000,0)+IF($D$5&gt;=3,Y73/100000,0)+IF($D$5&gt;=4,Z73/1000000,0)+IF($D$5&gt;=5,AA73/10000000,0)+IF($D$5&gt;=6,AB73/100000000,0)</f>
        <v>536.30020000000002</v>
      </c>
      <c r="U73" s="35">
        <f>1-(S73=T73)</f>
        <v>0</v>
      </c>
      <c r="V73" s="35">
        <f>K73+W73/1000+X73/10000+Y73/100000+Z73/1000000+AA73/10000000+AB73/100000000</f>
        <v>536.30020000000002</v>
      </c>
      <c r="W73" s="29">
        <v>274</v>
      </c>
      <c r="X73" s="29">
        <v>262</v>
      </c>
      <c r="Y73" s="29"/>
      <c r="Z73" s="29"/>
      <c r="AA73" s="29"/>
      <c r="AB73" s="29"/>
      <c r="AH73" s="2"/>
      <c r="AI73" s="2"/>
      <c r="AL73" s="40"/>
      <c r="AM73" s="40"/>
      <c r="AN73" s="40"/>
      <c r="AO73" s="59"/>
      <c r="AP73" s="59"/>
      <c r="AQ73" s="59"/>
      <c r="AR73" s="52"/>
      <c r="AT73" s="1"/>
    </row>
    <row r="74" spans="1:46" s="26" customFormat="1" ht="15">
      <c r="A74" s="1">
        <v>4</v>
      </c>
      <c r="B74" s="1">
        <v>4</v>
      </c>
      <c r="C74" s="62" t="s">
        <v>140</v>
      </c>
      <c r="D74" s="29" t="s">
        <v>91</v>
      </c>
      <c r="E74" s="29">
        <v>272</v>
      </c>
      <c r="F74" s="29">
        <v>248</v>
      </c>
      <c r="G74" s="29"/>
      <c r="H74" s="29"/>
      <c r="I74" s="29"/>
      <c r="J74" s="29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520</v>
      </c>
      <c r="L74" s="32" t="s">
        <v>898</v>
      </c>
      <c r="M74" s="32"/>
      <c r="N74" s="33">
        <f>K74+(ROW(K74)-ROW(K$6))/10000</f>
        <v>520.0068</v>
      </c>
      <c r="O74" s="32">
        <f>COUNT(E74:J74)</f>
        <v>2</v>
      </c>
      <c r="P74" s="32">
        <f ca="1">IF(AND(O74=1,OFFSET(D74,0,P$3)&gt;0),"Y",0)</f>
        <v>0</v>
      </c>
      <c r="Q74" s="34" t="s">
        <v>57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520.29679999999996</v>
      </c>
      <c r="T74" s="36">
        <f>K74+W74/1000+IF($D$5&gt;=2,X74/10000,0)+IF($D$5&gt;=3,Y74/100000,0)+IF($D$5&gt;=4,Z74/1000000,0)+IF($D$5&gt;=5,AA74/10000000,0)+IF($D$5&gt;=6,AB74/100000000,0)</f>
        <v>520.29680000000008</v>
      </c>
      <c r="U74" s="35">
        <f>1-(S74=T74)</f>
        <v>0</v>
      </c>
      <c r="V74" s="35">
        <f>K74+W74/1000+X74/10000+Y74/100000+Z74/1000000+AA74/10000000+AB74/100000000</f>
        <v>520.29680000000008</v>
      </c>
      <c r="W74" s="29">
        <v>272</v>
      </c>
      <c r="X74" s="29">
        <v>248</v>
      </c>
      <c r="Y74" s="29"/>
      <c r="Z74" s="29"/>
      <c r="AA74" s="29"/>
      <c r="AB74" s="29"/>
      <c r="AH74" s="2"/>
      <c r="AI74" s="2"/>
      <c r="AL74" s="40"/>
      <c r="AM74" s="40"/>
      <c r="AN74" s="40"/>
      <c r="AO74" s="59"/>
      <c r="AP74" s="59"/>
      <c r="AQ74" s="59"/>
      <c r="AR74" s="52"/>
      <c r="AT74" s="1"/>
    </row>
    <row r="75" spans="1:46" s="26" customFormat="1" ht="15">
      <c r="A75" s="1">
        <v>5</v>
      </c>
      <c r="B75" s="1">
        <v>5</v>
      </c>
      <c r="C75" s="62" t="s">
        <v>98</v>
      </c>
      <c r="D75" s="29" t="s">
        <v>41</v>
      </c>
      <c r="E75" s="29">
        <v>234</v>
      </c>
      <c r="F75" s="29">
        <v>270</v>
      </c>
      <c r="G75" s="29"/>
      <c r="H75" s="29"/>
      <c r="I75" s="29"/>
      <c r="J75" s="29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504</v>
      </c>
      <c r="L75" s="32" t="s">
        <v>898</v>
      </c>
      <c r="M75" s="32"/>
      <c r="N75" s="33">
        <f>K75+(ROW(K75)-ROW(K$6))/10000</f>
        <v>504.00689999999997</v>
      </c>
      <c r="O75" s="32">
        <f>COUNT(E75:J75)</f>
        <v>2</v>
      </c>
      <c r="P75" s="32">
        <f ca="1">IF(AND(O75=1,OFFSET(D75,0,P$3)&gt;0),"Y",0)</f>
        <v>0</v>
      </c>
      <c r="Q75" s="34" t="s">
        <v>57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504.29340000000002</v>
      </c>
      <c r="T75" s="36">
        <f>K75+W75/1000+IF($D$5&gt;=2,X75/10000,0)+IF($D$5&gt;=3,Y75/100000,0)+IF($D$5&gt;=4,Z75/1000000,0)+IF($D$5&gt;=5,AA75/10000000,0)+IF($D$5&gt;=6,AB75/100000000,0)</f>
        <v>504.29339999999996</v>
      </c>
      <c r="U75" s="35">
        <f>1-(S75=T75)</f>
        <v>0</v>
      </c>
      <c r="V75" s="35">
        <f>K75+W75/1000+X75/10000+Y75/100000+Z75/1000000+AA75/10000000+AB75/100000000</f>
        <v>504.29339999999996</v>
      </c>
      <c r="W75" s="29">
        <v>270</v>
      </c>
      <c r="X75" s="29">
        <v>234</v>
      </c>
      <c r="Y75" s="29"/>
      <c r="Z75" s="29"/>
      <c r="AA75" s="29"/>
      <c r="AB75" s="29"/>
      <c r="AH75" s="2"/>
      <c r="AI75" s="2"/>
      <c r="AL75" s="40"/>
      <c r="AM75" s="40"/>
      <c r="AN75" s="40"/>
      <c r="AO75" s="59"/>
      <c r="AP75" s="59"/>
      <c r="AQ75" s="59"/>
      <c r="AR75" s="52"/>
      <c r="AT75" s="1"/>
    </row>
    <row r="76" spans="1:46" s="26" customFormat="1" ht="15">
      <c r="A76" s="1">
        <v>6</v>
      </c>
      <c r="B76" s="1">
        <v>6</v>
      </c>
      <c r="C76" s="62" t="s">
        <v>123</v>
      </c>
      <c r="D76" s="29" t="s">
        <v>125</v>
      </c>
      <c r="E76" s="29">
        <v>228</v>
      </c>
      <c r="F76" s="29">
        <v>257</v>
      </c>
      <c r="G76" s="29"/>
      <c r="H76" s="29"/>
      <c r="I76" s="29"/>
      <c r="J76" s="29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485</v>
      </c>
      <c r="L76" s="32" t="s">
        <v>898</v>
      </c>
      <c r="M76" s="32"/>
      <c r="N76" s="33">
        <f>K76+(ROW(K76)-ROW(K$6))/10000</f>
        <v>485.00700000000001</v>
      </c>
      <c r="O76" s="32">
        <f>COUNT(E76:J76)</f>
        <v>2</v>
      </c>
      <c r="P76" s="32">
        <f ca="1">IF(AND(O76=1,OFFSET(D76,0,P$3)&gt;0),"Y",0)</f>
        <v>0</v>
      </c>
      <c r="Q76" s="34" t="s">
        <v>57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485.27979999999991</v>
      </c>
      <c r="T76" s="36">
        <f>K76+W76/1000+IF($D$5&gt;=2,X76/10000,0)+IF($D$5&gt;=3,Y76/100000,0)+IF($D$5&gt;=4,Z76/1000000,0)+IF($D$5&gt;=5,AA76/10000000,0)+IF($D$5&gt;=6,AB76/100000000,0)</f>
        <v>485.27980000000002</v>
      </c>
      <c r="U76" s="35">
        <f>1-(S76=T76)</f>
        <v>0</v>
      </c>
      <c r="V76" s="35">
        <f>K76+W76/1000+X76/10000+Y76/100000+Z76/1000000+AA76/10000000+AB76/100000000</f>
        <v>485.27980000000002</v>
      </c>
      <c r="W76" s="29">
        <v>257</v>
      </c>
      <c r="X76" s="29">
        <v>228</v>
      </c>
      <c r="Y76" s="29"/>
      <c r="Z76" s="29"/>
      <c r="AA76" s="29"/>
      <c r="AB76" s="29"/>
      <c r="AH76" s="2"/>
      <c r="AI76" s="2"/>
      <c r="AL76" s="40"/>
      <c r="AM76" s="40"/>
      <c r="AN76" s="40"/>
      <c r="AO76" s="59"/>
      <c r="AP76" s="59"/>
      <c r="AQ76" s="59"/>
      <c r="AR76" s="52"/>
      <c r="AT76" s="1"/>
    </row>
    <row r="77" spans="1:46" s="26" customFormat="1" ht="15">
      <c r="A77" s="1">
        <v>7</v>
      </c>
      <c r="B77" s="1">
        <v>7</v>
      </c>
      <c r="C77" s="62" t="s">
        <v>160</v>
      </c>
      <c r="D77" s="29" t="s">
        <v>44</v>
      </c>
      <c r="E77" s="29">
        <v>224</v>
      </c>
      <c r="F77" s="29">
        <v>235</v>
      </c>
      <c r="G77" s="29"/>
      <c r="H77" s="29"/>
      <c r="I77" s="29"/>
      <c r="J77" s="29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459</v>
      </c>
      <c r="L77" s="32" t="s">
        <v>898</v>
      </c>
      <c r="M77" s="32"/>
      <c r="N77" s="33">
        <f>K77+(ROW(K77)-ROW(K$6))/10000</f>
        <v>459.00709999999998</v>
      </c>
      <c r="O77" s="32">
        <f>COUNT(E77:J77)</f>
        <v>2</v>
      </c>
      <c r="P77" s="32">
        <f ca="1">IF(AND(O77=1,OFFSET(D77,0,P$3)&gt;0),"Y",0)</f>
        <v>0</v>
      </c>
      <c r="Q77" s="34" t="s">
        <v>57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459.25739999999996</v>
      </c>
      <c r="T77" s="36">
        <f>K77+W77/1000+IF($D$5&gt;=2,X77/10000,0)+IF($D$5&gt;=3,Y77/100000,0)+IF($D$5&gt;=4,Z77/1000000,0)+IF($D$5&gt;=5,AA77/10000000,0)+IF($D$5&gt;=6,AB77/100000000,0)</f>
        <v>459.25740000000002</v>
      </c>
      <c r="U77" s="35">
        <f>1-(S77=T77)</f>
        <v>0</v>
      </c>
      <c r="V77" s="35">
        <f>K77+W77/1000+X77/10000+Y77/100000+Z77/1000000+AA77/10000000+AB77/100000000</f>
        <v>459.25740000000002</v>
      </c>
      <c r="W77" s="29">
        <v>235</v>
      </c>
      <c r="X77" s="29">
        <v>224</v>
      </c>
      <c r="Y77" s="29"/>
      <c r="Z77" s="29"/>
      <c r="AA77" s="29"/>
      <c r="AB77" s="29"/>
      <c r="AH77" s="2"/>
      <c r="AI77" s="2"/>
      <c r="AL77" s="40"/>
      <c r="AM77" s="40"/>
      <c r="AN77" s="40"/>
      <c r="AO77" s="59"/>
      <c r="AP77" s="59"/>
      <c r="AQ77" s="59"/>
      <c r="AR77" s="52"/>
      <c r="AT77" s="1"/>
    </row>
    <row r="78" spans="1:46" s="26" customFormat="1" ht="15">
      <c r="A78" s="1">
        <v>8</v>
      </c>
      <c r="B78" s="1">
        <v>8</v>
      </c>
      <c r="C78" s="62" t="s">
        <v>187</v>
      </c>
      <c r="D78" s="29" t="s">
        <v>41</v>
      </c>
      <c r="E78" s="29">
        <v>196</v>
      </c>
      <c r="F78" s="29">
        <v>221</v>
      </c>
      <c r="G78" s="29"/>
      <c r="H78" s="29"/>
      <c r="I78" s="29"/>
      <c r="J78" s="29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417</v>
      </c>
      <c r="L78" s="32" t="s">
        <v>898</v>
      </c>
      <c r="M78" s="32"/>
      <c r="N78" s="33">
        <f>K78+(ROW(K78)-ROW(K$6))/10000</f>
        <v>417.00720000000001</v>
      </c>
      <c r="O78" s="32">
        <f>COUNT(E78:J78)</f>
        <v>2</v>
      </c>
      <c r="P78" s="32">
        <f ca="1">IF(AND(O78=1,OFFSET(D78,0,P$3)&gt;0),"Y",0)</f>
        <v>0</v>
      </c>
      <c r="Q78" s="34" t="s">
        <v>57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417.24059999999997</v>
      </c>
      <c r="T78" s="36">
        <f>K78+W78/1000+IF($D$5&gt;=2,X78/10000,0)+IF($D$5&gt;=3,Y78/100000,0)+IF($D$5&gt;=4,Z78/1000000,0)+IF($D$5&gt;=5,AA78/10000000,0)+IF($D$5&gt;=6,AB78/100000000,0)</f>
        <v>417.24060000000003</v>
      </c>
      <c r="U78" s="35">
        <f>1-(S78=T78)</f>
        <v>0</v>
      </c>
      <c r="V78" s="35">
        <f>K78+W78/1000+X78/10000+Y78/100000+Z78/1000000+AA78/10000000+AB78/100000000</f>
        <v>417.24060000000003</v>
      </c>
      <c r="W78" s="29">
        <v>221</v>
      </c>
      <c r="X78" s="29">
        <v>196</v>
      </c>
      <c r="Y78" s="29"/>
      <c r="Z78" s="29"/>
      <c r="AA78" s="29"/>
      <c r="AB78" s="29"/>
      <c r="AH78" s="2"/>
      <c r="AI78" s="2"/>
      <c r="AL78" s="40"/>
      <c r="AM78" s="40"/>
      <c r="AN78" s="40"/>
      <c r="AO78" s="59"/>
      <c r="AP78" s="59"/>
      <c r="AQ78" s="59"/>
      <c r="AR78" s="52"/>
      <c r="AT78" s="1"/>
    </row>
    <row r="79" spans="1:46" s="26" customFormat="1" ht="15">
      <c r="A79" s="1">
        <v>9</v>
      </c>
      <c r="B79" s="1">
        <v>9</v>
      </c>
      <c r="C79" s="62" t="s">
        <v>221</v>
      </c>
      <c r="D79" s="29" t="s">
        <v>55</v>
      </c>
      <c r="E79" s="29">
        <v>210</v>
      </c>
      <c r="F79" s="29">
        <v>202</v>
      </c>
      <c r="G79" s="29"/>
      <c r="H79" s="29"/>
      <c r="I79" s="29"/>
      <c r="J79" s="29"/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412</v>
      </c>
      <c r="L79" s="32" t="s">
        <v>898</v>
      </c>
      <c r="M79" s="32"/>
      <c r="N79" s="33">
        <f>K79+(ROW(K79)-ROW(K$6))/10000</f>
        <v>412.00729999999999</v>
      </c>
      <c r="O79" s="32">
        <f>COUNT(E79:J79)</f>
        <v>2</v>
      </c>
      <c r="P79" s="32">
        <f ca="1">IF(AND(O79=1,OFFSET(D79,0,P$3)&gt;0),"Y",0)</f>
        <v>0</v>
      </c>
      <c r="Q79" s="34" t="s">
        <v>57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412.23019999999997</v>
      </c>
      <c r="T79" s="36">
        <f>K79+W79/1000+IF($D$5&gt;=2,X79/10000,0)+IF($D$5&gt;=3,Y79/100000,0)+IF($D$5&gt;=4,Z79/1000000,0)+IF($D$5&gt;=5,AA79/10000000,0)+IF($D$5&gt;=6,AB79/100000000,0)</f>
        <v>412.23019999999997</v>
      </c>
      <c r="U79" s="35">
        <f>1-(S79=T79)</f>
        <v>0</v>
      </c>
      <c r="V79" s="35">
        <f>K79+W79/1000+X79/10000+Y79/100000+Z79/1000000+AA79/10000000+AB79/100000000</f>
        <v>412.23019999999997</v>
      </c>
      <c r="W79" s="29">
        <v>210</v>
      </c>
      <c r="X79" s="29">
        <v>202</v>
      </c>
      <c r="Y79" s="29"/>
      <c r="Z79" s="29"/>
      <c r="AA79" s="29"/>
      <c r="AB79" s="29"/>
      <c r="AH79" s="2"/>
      <c r="AI79" s="2"/>
      <c r="AL79" s="40"/>
      <c r="AM79" s="40"/>
      <c r="AN79" s="40"/>
      <c r="AO79" s="59"/>
      <c r="AP79" s="59"/>
      <c r="AQ79" s="59"/>
      <c r="AR79" s="52"/>
      <c r="AT79" s="1"/>
    </row>
    <row r="80" spans="1:46" s="26" customFormat="1" ht="15">
      <c r="A80" s="1">
        <v>10</v>
      </c>
      <c r="B80" s="1">
        <v>10</v>
      </c>
      <c r="C80" s="62" t="s">
        <v>268</v>
      </c>
      <c r="D80" s="29" t="s">
        <v>47</v>
      </c>
      <c r="E80" s="29">
        <v>181</v>
      </c>
      <c r="F80" s="29">
        <v>179</v>
      </c>
      <c r="G80" s="29"/>
      <c r="H80" s="29"/>
      <c r="I80" s="29"/>
      <c r="J80" s="29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360</v>
      </c>
      <c r="L80" s="32" t="s">
        <v>898</v>
      </c>
      <c r="M80" s="32"/>
      <c r="N80" s="33">
        <f>K80+(ROW(K80)-ROW(K$6))/10000</f>
        <v>360.00740000000002</v>
      </c>
      <c r="O80" s="32">
        <f>COUNT(E80:J80)</f>
        <v>2</v>
      </c>
      <c r="P80" s="32">
        <f ca="1">IF(AND(O80=1,OFFSET(D80,0,P$3)&gt;0),"Y",0)</f>
        <v>0</v>
      </c>
      <c r="Q80" s="34" t="s">
        <v>57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360.19889999999998</v>
      </c>
      <c r="T80" s="36">
        <f>K80+W80/1000+IF($D$5&gt;=2,X80/10000,0)+IF($D$5&gt;=3,Y80/100000,0)+IF($D$5&gt;=4,Z80/1000000,0)+IF($D$5&gt;=5,AA80/10000000,0)+IF($D$5&gt;=6,AB80/100000000,0)</f>
        <v>360.19889999999998</v>
      </c>
      <c r="U80" s="35">
        <f>1-(S80=T80)</f>
        <v>0</v>
      </c>
      <c r="V80" s="35">
        <f>K80+W80/1000+X80/10000+Y80/100000+Z80/1000000+AA80/10000000+AB80/100000000</f>
        <v>360.19889999999998</v>
      </c>
      <c r="W80" s="29">
        <v>181</v>
      </c>
      <c r="X80" s="29">
        <v>179</v>
      </c>
      <c r="Y80" s="29"/>
      <c r="Z80" s="29"/>
      <c r="AA80" s="29"/>
      <c r="AB80" s="29"/>
      <c r="AH80" s="2"/>
      <c r="AI80" s="2"/>
      <c r="AL80" s="40"/>
      <c r="AM80" s="40"/>
      <c r="AN80" s="40"/>
      <c r="AO80" s="59"/>
      <c r="AP80" s="59"/>
      <c r="AQ80" s="59"/>
      <c r="AR80" s="52"/>
      <c r="AT80" s="1"/>
    </row>
    <row r="81" spans="1:46" s="26" customFormat="1" ht="15">
      <c r="A81" s="1">
        <v>11</v>
      </c>
      <c r="B81" s="1">
        <v>11</v>
      </c>
      <c r="C81" s="62" t="s">
        <v>315</v>
      </c>
      <c r="D81" s="29" t="s">
        <v>178</v>
      </c>
      <c r="E81" s="29">
        <v>142</v>
      </c>
      <c r="F81" s="29">
        <v>152</v>
      </c>
      <c r="G81" s="29"/>
      <c r="H81" s="29"/>
      <c r="I81" s="29"/>
      <c r="J81" s="29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294</v>
      </c>
      <c r="L81" s="32" t="s">
        <v>898</v>
      </c>
      <c r="M81" s="32"/>
      <c r="N81" s="33">
        <f>K81+(ROW(K81)-ROW(K$6))/10000</f>
        <v>294.00749999999999</v>
      </c>
      <c r="O81" s="32">
        <f>COUNT(E81:J81)</f>
        <v>2</v>
      </c>
      <c r="P81" s="32">
        <f ca="1">IF(AND(O81=1,OFFSET(D81,0,P$3)&gt;0),"Y",0)</f>
        <v>0</v>
      </c>
      <c r="Q81" s="34" t="s">
        <v>57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294.1662</v>
      </c>
      <c r="T81" s="36">
        <f>K81+W81/1000+IF($D$5&gt;=2,X81/10000,0)+IF($D$5&gt;=3,Y81/100000,0)+IF($D$5&gt;=4,Z81/1000000,0)+IF($D$5&gt;=5,AA81/10000000,0)+IF($D$5&gt;=6,AB81/100000000,0)</f>
        <v>294.1662</v>
      </c>
      <c r="U81" s="35">
        <f>1-(S81=T81)</f>
        <v>0</v>
      </c>
      <c r="V81" s="35">
        <f>K81+W81/1000+X81/10000+Y81/100000+Z81/1000000+AA81/10000000+AB81/100000000</f>
        <v>294.1662</v>
      </c>
      <c r="W81" s="29">
        <v>152</v>
      </c>
      <c r="X81" s="29">
        <v>142</v>
      </c>
      <c r="Y81" s="29"/>
      <c r="Z81" s="29"/>
      <c r="AA81" s="29"/>
      <c r="AB81" s="29"/>
      <c r="AH81" s="2"/>
      <c r="AI81" s="2"/>
      <c r="AL81" s="40"/>
      <c r="AM81" s="40"/>
      <c r="AN81" s="40"/>
      <c r="AO81" s="59"/>
      <c r="AP81" s="59"/>
      <c r="AQ81" s="59"/>
      <c r="AR81" s="52"/>
      <c r="AT81" s="1"/>
    </row>
    <row r="82" spans="1:46" s="26" customFormat="1" ht="15">
      <c r="A82" s="1">
        <v>12</v>
      </c>
      <c r="B82" s="1">
        <v>12</v>
      </c>
      <c r="C82" s="62" t="s">
        <v>540</v>
      </c>
      <c r="D82" s="29" t="s">
        <v>25</v>
      </c>
      <c r="E82" s="29">
        <v>285</v>
      </c>
      <c r="F82" s="29"/>
      <c r="G82" s="29"/>
      <c r="H82" s="29"/>
      <c r="I82" s="29"/>
      <c r="J82" s="29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285</v>
      </c>
      <c r="L82" s="32" t="s">
        <v>898</v>
      </c>
      <c r="M82" s="32"/>
      <c r="N82" s="33">
        <f>K82+(ROW(K82)-ROW(K$6))/10000</f>
        <v>285.00760000000002</v>
      </c>
      <c r="O82" s="32">
        <f>COUNT(E82:J82)</f>
        <v>1</v>
      </c>
      <c r="P82" s="32">
        <f ca="1">IF(AND(O82=1,OFFSET(D82,0,P$3)&gt;0),"Y",0)</f>
        <v>0</v>
      </c>
      <c r="Q82" s="34" t="s">
        <v>57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285.28499999999997</v>
      </c>
      <c r="T82" s="36">
        <f>K82+W82/1000+IF($D$5&gt;=2,X82/10000,0)+IF($D$5&gt;=3,Y82/100000,0)+IF($D$5&gt;=4,Z82/1000000,0)+IF($D$5&gt;=5,AA82/10000000,0)+IF($D$5&gt;=6,AB82/100000000,0)</f>
        <v>285.28500000000003</v>
      </c>
      <c r="U82" s="35">
        <f>1-(S82=T82)</f>
        <v>0</v>
      </c>
      <c r="V82" s="35">
        <f>K82+W82/1000+X82/10000+Y82/100000+Z82/1000000+AA82/10000000+AB82/100000000</f>
        <v>285.28500000000003</v>
      </c>
      <c r="W82" s="29">
        <v>285</v>
      </c>
      <c r="X82" s="29"/>
      <c r="Y82" s="29"/>
      <c r="Z82" s="29"/>
      <c r="AA82" s="29"/>
      <c r="AB82" s="29"/>
      <c r="AH82" s="2"/>
      <c r="AI82" s="2"/>
      <c r="AL82" s="40"/>
      <c r="AM82" s="40"/>
      <c r="AN82" s="40"/>
      <c r="AO82" s="59"/>
      <c r="AP82" s="59"/>
      <c r="AQ82" s="59"/>
      <c r="AR82" s="52"/>
      <c r="AT82" s="1"/>
    </row>
    <row r="83" spans="1:46" s="26" customFormat="1" ht="15">
      <c r="A83" s="1">
        <v>13</v>
      </c>
      <c r="B83" s="1">
        <v>13</v>
      </c>
      <c r="C83" s="62" t="s">
        <v>72</v>
      </c>
      <c r="D83" s="29" t="s">
        <v>55</v>
      </c>
      <c r="E83" s="29"/>
      <c r="F83" s="29">
        <v>283</v>
      </c>
      <c r="G83" s="29"/>
      <c r="H83" s="29"/>
      <c r="I83" s="29"/>
      <c r="J83" s="29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283</v>
      </c>
      <c r="L83" s="32" t="s">
        <v>898</v>
      </c>
      <c r="M83" s="32"/>
      <c r="N83" s="33">
        <f>K83+(ROW(K83)-ROW(K$6))/10000</f>
        <v>283.0077</v>
      </c>
      <c r="O83" s="32">
        <f>COUNT(E83:J83)</f>
        <v>1</v>
      </c>
      <c r="P83" s="32" t="str">
        <f ca="1">IF(AND(O83=1,OFFSET(D83,0,P$3)&gt;0),"Y",0)</f>
        <v>Y</v>
      </c>
      <c r="Q83" s="34" t="s">
        <v>57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283.28299999999996</v>
      </c>
      <c r="T83" s="36">
        <f>K83+W83/1000+IF($D$5&gt;=2,X83/10000,0)+IF($D$5&gt;=3,Y83/100000,0)+IF($D$5&gt;=4,Z83/1000000,0)+IF($D$5&gt;=5,AA83/10000000,0)+IF($D$5&gt;=6,AB83/100000000,0)</f>
        <v>283.28300000000002</v>
      </c>
      <c r="U83" s="35">
        <f>1-(S83=T83)</f>
        <v>0</v>
      </c>
      <c r="V83" s="35">
        <f>K83+W83/1000+X83/10000+Y83/100000+Z83/1000000+AA83/10000000+AB83/100000000</f>
        <v>283.28300000000002</v>
      </c>
      <c r="W83" s="29">
        <v>283</v>
      </c>
      <c r="X83" s="29"/>
      <c r="Y83" s="29"/>
      <c r="Z83" s="29"/>
      <c r="AA83" s="29"/>
      <c r="AB83" s="29"/>
      <c r="AH83" s="2"/>
      <c r="AI83" s="2"/>
      <c r="AL83" s="40"/>
      <c r="AM83" s="40"/>
      <c r="AN83" s="40"/>
      <c r="AO83" s="59"/>
      <c r="AP83" s="59"/>
      <c r="AQ83" s="59"/>
      <c r="AR83" s="52"/>
      <c r="AT83" s="1"/>
    </row>
    <row r="84" spans="1:46" s="26" customFormat="1" ht="15">
      <c r="A84" s="1">
        <v>14</v>
      </c>
      <c r="B84" s="1">
        <v>14</v>
      </c>
      <c r="C84" s="62" t="s">
        <v>95</v>
      </c>
      <c r="D84" s="29" t="s">
        <v>36</v>
      </c>
      <c r="E84" s="29"/>
      <c r="F84" s="29">
        <v>272</v>
      </c>
      <c r="G84" s="29"/>
      <c r="H84" s="29"/>
      <c r="I84" s="29"/>
      <c r="J84" s="29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272</v>
      </c>
      <c r="L84" s="32" t="s">
        <v>898</v>
      </c>
      <c r="M84" s="32"/>
      <c r="N84" s="33">
        <f>K84+(ROW(K84)-ROW(K$6))/10000</f>
        <v>272.00779999999997</v>
      </c>
      <c r="O84" s="32">
        <f>COUNT(E84:J84)</f>
        <v>1</v>
      </c>
      <c r="P84" s="32" t="str">
        <f ca="1">IF(AND(O84=1,OFFSET(D84,0,P$3)&gt;0),"Y",0)</f>
        <v>Y</v>
      </c>
      <c r="Q84" s="34" t="s">
        <v>57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272.27199999999999</v>
      </c>
      <c r="T84" s="36">
        <f>K84+W84/1000+IF($D$5&gt;=2,X84/10000,0)+IF($D$5&gt;=3,Y84/100000,0)+IF($D$5&gt;=4,Z84/1000000,0)+IF($D$5&gt;=5,AA84/10000000,0)+IF($D$5&gt;=6,AB84/100000000,0)</f>
        <v>272.27199999999999</v>
      </c>
      <c r="U84" s="35">
        <f>1-(S84=T84)</f>
        <v>0</v>
      </c>
      <c r="V84" s="35">
        <f>K84+W84/1000+X84/10000+Y84/100000+Z84/1000000+AA84/10000000+AB84/100000000</f>
        <v>272.27199999999999</v>
      </c>
      <c r="W84" s="29">
        <v>272</v>
      </c>
      <c r="X84" s="29"/>
      <c r="Y84" s="29"/>
      <c r="Z84" s="29"/>
      <c r="AA84" s="29"/>
      <c r="AB84" s="29"/>
      <c r="AH84" s="2"/>
      <c r="AI84" s="2"/>
      <c r="AL84" s="40"/>
      <c r="AM84" s="40"/>
      <c r="AN84" s="40"/>
      <c r="AO84" s="59"/>
      <c r="AP84" s="59"/>
      <c r="AQ84" s="59"/>
      <c r="AR84" s="52"/>
      <c r="AT84" s="1"/>
    </row>
    <row r="85" spans="1:46" s="26" customFormat="1" ht="15">
      <c r="A85" s="1">
        <v>15</v>
      </c>
      <c r="B85" s="1">
        <v>15</v>
      </c>
      <c r="C85" s="62" t="s">
        <v>96</v>
      </c>
      <c r="D85" s="29" t="s">
        <v>47</v>
      </c>
      <c r="E85" s="29"/>
      <c r="F85" s="29">
        <v>271</v>
      </c>
      <c r="G85" s="29"/>
      <c r="H85" s="29"/>
      <c r="I85" s="29"/>
      <c r="J85" s="29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271</v>
      </c>
      <c r="L85" s="32" t="s">
        <v>898</v>
      </c>
      <c r="M85" s="32"/>
      <c r="N85" s="33">
        <f>K85+(ROW(K85)-ROW(K$6))/10000</f>
        <v>271.00790000000001</v>
      </c>
      <c r="O85" s="32">
        <f>COUNT(E85:J85)</f>
        <v>1</v>
      </c>
      <c r="P85" s="32" t="str">
        <f ca="1">IF(AND(O85=1,OFFSET(D85,0,P$3)&gt;0),"Y",0)</f>
        <v>Y</v>
      </c>
      <c r="Q85" s="34" t="s">
        <v>57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271.27099999999996</v>
      </c>
      <c r="T85" s="36">
        <f>K85+W85/1000+IF($D$5&gt;=2,X85/10000,0)+IF($D$5&gt;=3,Y85/100000,0)+IF($D$5&gt;=4,Z85/1000000,0)+IF($D$5&gt;=5,AA85/10000000,0)+IF($D$5&gt;=6,AB85/100000000,0)</f>
        <v>271.27100000000002</v>
      </c>
      <c r="U85" s="35">
        <f>1-(S85=T85)</f>
        <v>0</v>
      </c>
      <c r="V85" s="35">
        <f>K85+W85/1000+X85/10000+Y85/100000+Z85/1000000+AA85/10000000+AB85/100000000</f>
        <v>271.27100000000002</v>
      </c>
      <c r="W85" s="29">
        <v>271</v>
      </c>
      <c r="X85" s="29"/>
      <c r="Y85" s="29"/>
      <c r="Z85" s="29"/>
      <c r="AA85" s="29"/>
      <c r="AB85" s="29"/>
      <c r="AH85" s="2"/>
      <c r="AI85" s="2"/>
      <c r="AL85" s="40"/>
      <c r="AM85" s="40"/>
      <c r="AN85" s="40"/>
      <c r="AO85" s="59"/>
      <c r="AP85" s="59"/>
      <c r="AQ85" s="59"/>
      <c r="AR85" s="52"/>
      <c r="AT85" s="1"/>
    </row>
    <row r="86" spans="1:46" s="26" customFormat="1" ht="15">
      <c r="A86" s="1">
        <v>16</v>
      </c>
      <c r="B86" s="1">
        <v>16</v>
      </c>
      <c r="C86" s="62" t="s">
        <v>541</v>
      </c>
      <c r="D86" s="29" t="s">
        <v>47</v>
      </c>
      <c r="E86" s="29">
        <v>269</v>
      </c>
      <c r="F86" s="29"/>
      <c r="G86" s="29"/>
      <c r="H86" s="29"/>
      <c r="I86" s="29"/>
      <c r="J86" s="29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269</v>
      </c>
      <c r="L86" s="32" t="s">
        <v>898</v>
      </c>
      <c r="M86" s="32"/>
      <c r="N86" s="33">
        <f>K86+(ROW(K86)-ROW(K$6))/10000</f>
        <v>269.00799999999998</v>
      </c>
      <c r="O86" s="32">
        <f>COUNT(E86:J86)</f>
        <v>1</v>
      </c>
      <c r="P86" s="32">
        <f ca="1">IF(AND(O86=1,OFFSET(D86,0,P$3)&gt;0),"Y",0)</f>
        <v>0</v>
      </c>
      <c r="Q86" s="34" t="s">
        <v>57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269.26899999999995</v>
      </c>
      <c r="T86" s="36">
        <f>K86+W86/1000+IF($D$5&gt;=2,X86/10000,0)+IF($D$5&gt;=3,Y86/100000,0)+IF($D$5&gt;=4,Z86/1000000,0)+IF($D$5&gt;=5,AA86/10000000,0)+IF($D$5&gt;=6,AB86/100000000,0)</f>
        <v>269.26900000000001</v>
      </c>
      <c r="U86" s="35">
        <f>1-(S86=T86)</f>
        <v>0</v>
      </c>
      <c r="V86" s="35">
        <f>K86+W86/1000+X86/10000+Y86/100000+Z86/1000000+AA86/10000000+AB86/100000000</f>
        <v>269.26900000000001</v>
      </c>
      <c r="W86" s="29">
        <v>269</v>
      </c>
      <c r="X86" s="29"/>
      <c r="Y86" s="29"/>
      <c r="Z86" s="29"/>
      <c r="AA86" s="29"/>
      <c r="AB86" s="29"/>
      <c r="AH86" s="2"/>
      <c r="AI86" s="2"/>
      <c r="AL86" s="40"/>
      <c r="AM86" s="40"/>
      <c r="AN86" s="40"/>
      <c r="AO86" s="59"/>
      <c r="AP86" s="59"/>
      <c r="AQ86" s="59"/>
      <c r="AR86" s="52"/>
      <c r="AT86" s="1"/>
    </row>
    <row r="87" spans="1:46" s="26" customFormat="1" ht="15">
      <c r="A87" s="1">
        <v>17</v>
      </c>
      <c r="B87" s="1">
        <v>17</v>
      </c>
      <c r="C87" s="62" t="s">
        <v>100</v>
      </c>
      <c r="D87" s="29" t="s">
        <v>36</v>
      </c>
      <c r="E87" s="29"/>
      <c r="F87" s="29">
        <v>268</v>
      </c>
      <c r="G87" s="29"/>
      <c r="H87" s="29"/>
      <c r="I87" s="29"/>
      <c r="J87" s="29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268</v>
      </c>
      <c r="L87" s="32" t="s">
        <v>898</v>
      </c>
      <c r="M87" s="32"/>
      <c r="N87" s="33">
        <f>K87+(ROW(K87)-ROW(K$6))/10000</f>
        <v>268.00810000000001</v>
      </c>
      <c r="O87" s="32">
        <f>COUNT(E87:J87)</f>
        <v>1</v>
      </c>
      <c r="P87" s="32" t="str">
        <f ca="1">IF(AND(O87=1,OFFSET(D87,0,P$3)&gt;0),"Y",0)</f>
        <v>Y</v>
      </c>
      <c r="Q87" s="34" t="s">
        <v>57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268.26799999999997</v>
      </c>
      <c r="T87" s="36">
        <f>K87+W87/1000+IF($D$5&gt;=2,X87/10000,0)+IF($D$5&gt;=3,Y87/100000,0)+IF($D$5&gt;=4,Z87/1000000,0)+IF($D$5&gt;=5,AA87/10000000,0)+IF($D$5&gt;=6,AB87/100000000,0)</f>
        <v>268.26799999999997</v>
      </c>
      <c r="U87" s="35">
        <f>1-(S87=T87)</f>
        <v>0</v>
      </c>
      <c r="V87" s="35">
        <f>K87+W87/1000+X87/10000+Y87/100000+Z87/1000000+AA87/10000000+AB87/100000000</f>
        <v>268.26799999999997</v>
      </c>
      <c r="W87" s="29">
        <v>268</v>
      </c>
      <c r="X87" s="29"/>
      <c r="Y87" s="29"/>
      <c r="Z87" s="29"/>
      <c r="AA87" s="29"/>
      <c r="AB87" s="29"/>
      <c r="AH87" s="2"/>
      <c r="AI87" s="2"/>
      <c r="AL87" s="40"/>
      <c r="AM87" s="40"/>
      <c r="AN87" s="40"/>
      <c r="AO87" s="59"/>
      <c r="AP87" s="59"/>
      <c r="AQ87" s="59"/>
      <c r="AR87" s="52"/>
      <c r="AT87" s="1"/>
    </row>
    <row r="88" spans="1:46" s="26" customFormat="1" ht="15">
      <c r="A88" s="1">
        <v>18</v>
      </c>
      <c r="B88" s="1">
        <v>18</v>
      </c>
      <c r="C88" s="62" t="s">
        <v>542</v>
      </c>
      <c r="D88" s="29" t="s">
        <v>112</v>
      </c>
      <c r="E88" s="29">
        <v>266</v>
      </c>
      <c r="F88" s="29"/>
      <c r="G88" s="29"/>
      <c r="H88" s="29"/>
      <c r="I88" s="29"/>
      <c r="J88" s="29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266</v>
      </c>
      <c r="L88" s="32" t="s">
        <v>898</v>
      </c>
      <c r="M88" s="32"/>
      <c r="N88" s="33">
        <f>K88+(ROW(K88)-ROW(K$6))/10000</f>
        <v>266.00819999999999</v>
      </c>
      <c r="O88" s="32">
        <f>COUNT(E88:J88)</f>
        <v>1</v>
      </c>
      <c r="P88" s="32">
        <f ca="1">IF(AND(O88=1,OFFSET(D88,0,P$3)&gt;0),"Y",0)</f>
        <v>0</v>
      </c>
      <c r="Q88" s="34" t="s">
        <v>57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266.26599999999996</v>
      </c>
      <c r="T88" s="36">
        <f>K88+W88/1000+IF($D$5&gt;=2,X88/10000,0)+IF($D$5&gt;=3,Y88/100000,0)+IF($D$5&gt;=4,Z88/1000000,0)+IF($D$5&gt;=5,AA88/10000000,0)+IF($D$5&gt;=6,AB88/100000000,0)</f>
        <v>266.26600000000002</v>
      </c>
      <c r="U88" s="35">
        <f>1-(S88=T88)</f>
        <v>0</v>
      </c>
      <c r="V88" s="35">
        <f>K88+W88/1000+X88/10000+Y88/100000+Z88/1000000+AA88/10000000+AB88/100000000</f>
        <v>266.26600000000002</v>
      </c>
      <c r="W88" s="29">
        <v>266</v>
      </c>
      <c r="X88" s="29"/>
      <c r="Y88" s="29"/>
      <c r="Z88" s="29"/>
      <c r="AA88" s="29"/>
      <c r="AB88" s="29"/>
      <c r="AH88" s="2"/>
      <c r="AI88" s="2"/>
      <c r="AL88" s="40"/>
      <c r="AM88" s="40"/>
      <c r="AN88" s="40"/>
      <c r="AO88" s="59"/>
      <c r="AP88" s="59"/>
      <c r="AQ88" s="59"/>
      <c r="AR88" s="52"/>
      <c r="AT88" s="1"/>
    </row>
    <row r="89" spans="1:46" s="26" customFormat="1" ht="15">
      <c r="A89" s="1">
        <v>19</v>
      </c>
      <c r="B89" s="1">
        <v>19</v>
      </c>
      <c r="C89" s="62" t="s">
        <v>543</v>
      </c>
      <c r="D89" s="29" t="s">
        <v>44</v>
      </c>
      <c r="E89" s="29">
        <v>260</v>
      </c>
      <c r="F89" s="29"/>
      <c r="G89" s="29"/>
      <c r="H89" s="29"/>
      <c r="I89" s="29"/>
      <c r="J89" s="29"/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260</v>
      </c>
      <c r="L89" s="32" t="s">
        <v>898</v>
      </c>
      <c r="M89" s="32"/>
      <c r="N89" s="33">
        <f>K89+(ROW(K89)-ROW(K$6))/10000</f>
        <v>260.00830000000002</v>
      </c>
      <c r="O89" s="32">
        <f>COUNT(E89:J89)</f>
        <v>1</v>
      </c>
      <c r="P89" s="32">
        <f ca="1">IF(AND(O89=1,OFFSET(D89,0,P$3)&gt;0),"Y",0)</f>
        <v>0</v>
      </c>
      <c r="Q89" s="34" t="s">
        <v>57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260.26</v>
      </c>
      <c r="T89" s="36">
        <f>K89+W89/1000+IF($D$5&gt;=2,X89/10000,0)+IF($D$5&gt;=3,Y89/100000,0)+IF($D$5&gt;=4,Z89/1000000,0)+IF($D$5&gt;=5,AA89/10000000,0)+IF($D$5&gt;=6,AB89/100000000,0)</f>
        <v>260.26</v>
      </c>
      <c r="U89" s="35">
        <f>1-(S89=T89)</f>
        <v>0</v>
      </c>
      <c r="V89" s="35">
        <f>K89+W89/1000+X89/10000+Y89/100000+Z89/1000000+AA89/10000000+AB89/100000000</f>
        <v>260.26</v>
      </c>
      <c r="W89" s="29">
        <v>260</v>
      </c>
      <c r="X89" s="29"/>
      <c r="Y89" s="29"/>
      <c r="Z89" s="29"/>
      <c r="AA89" s="29"/>
      <c r="AB89" s="29"/>
      <c r="AH89" s="2"/>
      <c r="AI89" s="2"/>
      <c r="AL89" s="40"/>
      <c r="AM89" s="40"/>
      <c r="AN89" s="40"/>
      <c r="AO89" s="59"/>
      <c r="AP89" s="59"/>
      <c r="AQ89" s="59"/>
      <c r="AR89" s="52"/>
      <c r="AT89" s="1"/>
    </row>
    <row r="90" spans="1:46" s="26" customFormat="1" ht="15">
      <c r="A90" s="1">
        <v>20</v>
      </c>
      <c r="B90" s="1">
        <v>20</v>
      </c>
      <c r="C90" s="62" t="s">
        <v>544</v>
      </c>
      <c r="D90" s="29" t="s">
        <v>91</v>
      </c>
      <c r="E90" s="29">
        <v>255</v>
      </c>
      <c r="F90" s="29"/>
      <c r="G90" s="29"/>
      <c r="H90" s="29"/>
      <c r="I90" s="29"/>
      <c r="J90" s="29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255</v>
      </c>
      <c r="L90" s="32" t="s">
        <v>898</v>
      </c>
      <c r="M90" s="32"/>
      <c r="N90" s="33">
        <f>K90+(ROW(K90)-ROW(K$6))/10000</f>
        <v>255.00839999999999</v>
      </c>
      <c r="O90" s="32">
        <f>COUNT(E90:J90)</f>
        <v>1</v>
      </c>
      <c r="P90" s="32">
        <f ca="1">IF(AND(O90=1,OFFSET(D90,0,P$3)&gt;0),"Y",0)</f>
        <v>0</v>
      </c>
      <c r="Q90" s="34" t="s">
        <v>57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255.25499999999997</v>
      </c>
      <c r="T90" s="36">
        <f>K90+W90/1000+IF($D$5&gt;=2,X90/10000,0)+IF($D$5&gt;=3,Y90/100000,0)+IF($D$5&gt;=4,Z90/1000000,0)+IF($D$5&gt;=5,AA90/10000000,0)+IF($D$5&gt;=6,AB90/100000000,0)</f>
        <v>255.255</v>
      </c>
      <c r="U90" s="35">
        <f>1-(S90=T90)</f>
        <v>0</v>
      </c>
      <c r="V90" s="35">
        <f>K90+W90/1000+X90/10000+Y90/100000+Z90/1000000+AA90/10000000+AB90/100000000</f>
        <v>255.255</v>
      </c>
      <c r="W90" s="29">
        <v>255</v>
      </c>
      <c r="X90" s="29"/>
      <c r="Y90" s="29"/>
      <c r="Z90" s="29"/>
      <c r="AA90" s="29"/>
      <c r="AB90" s="29"/>
      <c r="AH90" s="2"/>
      <c r="AI90" s="2"/>
      <c r="AL90" s="40"/>
      <c r="AM90" s="40"/>
      <c r="AN90" s="40"/>
      <c r="AO90" s="59"/>
      <c r="AP90" s="59"/>
      <c r="AQ90" s="59"/>
      <c r="AR90" s="52"/>
      <c r="AT90" s="1"/>
    </row>
    <row r="91" spans="1:46" s="26" customFormat="1" ht="15">
      <c r="A91" s="1">
        <v>21</v>
      </c>
      <c r="B91" s="1">
        <v>21</v>
      </c>
      <c r="C91" s="62" t="s">
        <v>143</v>
      </c>
      <c r="D91" s="29" t="s">
        <v>36</v>
      </c>
      <c r="E91" s="29"/>
      <c r="F91" s="29">
        <v>245</v>
      </c>
      <c r="G91" s="29"/>
      <c r="H91" s="29"/>
      <c r="I91" s="29"/>
      <c r="J91" s="29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245</v>
      </c>
      <c r="L91" s="32" t="s">
        <v>898</v>
      </c>
      <c r="M91" s="32"/>
      <c r="N91" s="33">
        <f>K91+(ROW(K91)-ROW(K$6))/10000</f>
        <v>245.0085</v>
      </c>
      <c r="O91" s="32">
        <f>COUNT(E91:J91)</f>
        <v>1</v>
      </c>
      <c r="P91" s="32" t="str">
        <f ca="1">IF(AND(O91=1,OFFSET(D91,0,P$3)&gt;0),"Y",0)</f>
        <v>Y</v>
      </c>
      <c r="Q91" s="34" t="s">
        <v>57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245.24499999999998</v>
      </c>
      <c r="T91" s="36">
        <f>K91+W91/1000+IF($D$5&gt;=2,X91/10000,0)+IF($D$5&gt;=3,Y91/100000,0)+IF($D$5&gt;=4,Z91/1000000,0)+IF($D$5&gt;=5,AA91/10000000,0)+IF($D$5&gt;=6,AB91/100000000,0)</f>
        <v>245.245</v>
      </c>
      <c r="U91" s="35">
        <f>1-(S91=T91)</f>
        <v>0</v>
      </c>
      <c r="V91" s="35">
        <f>K91+W91/1000+X91/10000+Y91/100000+Z91/1000000+AA91/10000000+AB91/100000000</f>
        <v>245.245</v>
      </c>
      <c r="W91" s="29">
        <v>245</v>
      </c>
      <c r="X91" s="29"/>
      <c r="Y91" s="29"/>
      <c r="Z91" s="29"/>
      <c r="AA91" s="29"/>
      <c r="AB91" s="29"/>
      <c r="AH91" s="2"/>
      <c r="AI91" s="2"/>
      <c r="AL91" s="40"/>
      <c r="AM91" s="40"/>
      <c r="AN91" s="40"/>
      <c r="AO91" s="59"/>
      <c r="AP91" s="59"/>
      <c r="AQ91" s="59"/>
      <c r="AR91" s="52"/>
      <c r="AT91" s="1"/>
    </row>
    <row r="92" spans="1:46" s="26" customFormat="1" ht="15">
      <c r="A92" s="1">
        <v>22</v>
      </c>
      <c r="B92" s="1">
        <v>22</v>
      </c>
      <c r="C92" s="62" t="s">
        <v>545</v>
      </c>
      <c r="D92" s="29" t="s">
        <v>30</v>
      </c>
      <c r="E92" s="29">
        <v>238</v>
      </c>
      <c r="F92" s="29"/>
      <c r="G92" s="29"/>
      <c r="H92" s="29"/>
      <c r="I92" s="29"/>
      <c r="J92" s="29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238</v>
      </c>
      <c r="L92" s="32" t="s">
        <v>898</v>
      </c>
      <c r="M92" s="32"/>
      <c r="N92" s="33">
        <f>K92+(ROW(K92)-ROW(K$6))/10000</f>
        <v>238.0086</v>
      </c>
      <c r="O92" s="32">
        <f>COUNT(E92:J92)</f>
        <v>1</v>
      </c>
      <c r="P92" s="32">
        <f ca="1">IF(AND(O92=1,OFFSET(D92,0,P$3)&gt;0),"Y",0)</f>
        <v>0</v>
      </c>
      <c r="Q92" s="34" t="s">
        <v>57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238.23799999999997</v>
      </c>
      <c r="T92" s="36">
        <f>K92+W92/1000+IF($D$5&gt;=2,X92/10000,0)+IF($D$5&gt;=3,Y92/100000,0)+IF($D$5&gt;=4,Z92/1000000,0)+IF($D$5&gt;=5,AA92/10000000,0)+IF($D$5&gt;=6,AB92/100000000,0)</f>
        <v>238.238</v>
      </c>
      <c r="U92" s="35">
        <f>1-(S92=T92)</f>
        <v>0</v>
      </c>
      <c r="V92" s="35">
        <f>K92+W92/1000+X92/10000+Y92/100000+Z92/1000000+AA92/10000000+AB92/100000000</f>
        <v>238.238</v>
      </c>
      <c r="W92" s="29">
        <v>238</v>
      </c>
      <c r="X92" s="29"/>
      <c r="Y92" s="29"/>
      <c r="Z92" s="29"/>
      <c r="AA92" s="29"/>
      <c r="AB92" s="29"/>
      <c r="AH92" s="2"/>
      <c r="AI92" s="2"/>
      <c r="AL92" s="40"/>
      <c r="AM92" s="40"/>
      <c r="AN92" s="40"/>
      <c r="AO92" s="59"/>
      <c r="AP92" s="59"/>
      <c r="AQ92" s="59"/>
      <c r="AR92" s="52"/>
      <c r="AT92" s="1"/>
    </row>
    <row r="93" spans="1:46" s="26" customFormat="1" ht="15">
      <c r="A93" s="1">
        <v>23</v>
      </c>
      <c r="B93" s="1">
        <v>23</v>
      </c>
      <c r="C93" s="62" t="s">
        <v>169</v>
      </c>
      <c r="D93" s="29" t="s">
        <v>122</v>
      </c>
      <c r="E93" s="29"/>
      <c r="F93" s="29">
        <v>229</v>
      </c>
      <c r="G93" s="29"/>
      <c r="H93" s="29"/>
      <c r="I93" s="29"/>
      <c r="J93" s="29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229</v>
      </c>
      <c r="L93" s="32" t="s">
        <v>898</v>
      </c>
      <c r="M93" s="32"/>
      <c r="N93" s="33">
        <f>K93+(ROW(K93)-ROW(K$6))/10000</f>
        <v>229.0087</v>
      </c>
      <c r="O93" s="32">
        <f>COUNT(E93:J93)</f>
        <v>1</v>
      </c>
      <c r="P93" s="32" t="str">
        <f ca="1">IF(AND(O93=1,OFFSET(D93,0,P$3)&gt;0),"Y",0)</f>
        <v>Y</v>
      </c>
      <c r="Q93" s="34" t="s">
        <v>57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229.22899999999998</v>
      </c>
      <c r="T93" s="36">
        <f>K93+W93/1000+IF($D$5&gt;=2,X93/10000,0)+IF($D$5&gt;=3,Y93/100000,0)+IF($D$5&gt;=4,Z93/1000000,0)+IF($D$5&gt;=5,AA93/10000000,0)+IF($D$5&gt;=6,AB93/100000000,0)</f>
        <v>229.22900000000001</v>
      </c>
      <c r="U93" s="35">
        <f>1-(S93=T93)</f>
        <v>0</v>
      </c>
      <c r="V93" s="35">
        <f>K93+W93/1000+X93/10000+Y93/100000+Z93/1000000+AA93/10000000+AB93/100000000</f>
        <v>229.22900000000001</v>
      </c>
      <c r="W93" s="29">
        <v>229</v>
      </c>
      <c r="X93" s="29"/>
      <c r="Y93" s="29"/>
      <c r="Z93" s="29"/>
      <c r="AA93" s="29"/>
      <c r="AB93" s="29"/>
      <c r="AH93" s="2"/>
      <c r="AI93" s="2"/>
      <c r="AL93" s="40"/>
      <c r="AM93" s="40"/>
      <c r="AN93" s="40"/>
      <c r="AO93" s="59"/>
      <c r="AP93" s="59"/>
      <c r="AQ93" s="59"/>
      <c r="AR93" s="52"/>
      <c r="AT93" s="1"/>
    </row>
    <row r="94" spans="1:46" s="26" customFormat="1" ht="15">
      <c r="A94" s="1">
        <v>24</v>
      </c>
      <c r="B94" s="1">
        <v>24</v>
      </c>
      <c r="C94" s="62" t="s">
        <v>546</v>
      </c>
      <c r="D94" s="29" t="s">
        <v>44</v>
      </c>
      <c r="E94" s="29">
        <v>223</v>
      </c>
      <c r="F94" s="29"/>
      <c r="G94" s="29"/>
      <c r="H94" s="29"/>
      <c r="I94" s="29"/>
      <c r="J94" s="29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223</v>
      </c>
      <c r="L94" s="32" t="s">
        <v>898</v>
      </c>
      <c r="M94" s="32"/>
      <c r="N94" s="33">
        <f>K94+(ROW(K94)-ROW(K$6))/10000</f>
        <v>223.00880000000001</v>
      </c>
      <c r="O94" s="32">
        <f>COUNT(E94:J94)</f>
        <v>1</v>
      </c>
      <c r="P94" s="32">
        <f ca="1">IF(AND(O94=1,OFFSET(D94,0,P$3)&gt;0),"Y",0)</f>
        <v>0</v>
      </c>
      <c r="Q94" s="34" t="s">
        <v>57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223.22299999999998</v>
      </c>
      <c r="T94" s="36">
        <f>K94+W94/1000+IF($D$5&gt;=2,X94/10000,0)+IF($D$5&gt;=3,Y94/100000,0)+IF($D$5&gt;=4,Z94/1000000,0)+IF($D$5&gt;=5,AA94/10000000,0)+IF($D$5&gt;=6,AB94/100000000,0)</f>
        <v>223.22300000000001</v>
      </c>
      <c r="U94" s="35">
        <f>1-(S94=T94)</f>
        <v>0</v>
      </c>
      <c r="V94" s="35">
        <f>K94+W94/1000+X94/10000+Y94/100000+Z94/1000000+AA94/10000000+AB94/100000000</f>
        <v>223.22300000000001</v>
      </c>
      <c r="W94" s="29">
        <v>223</v>
      </c>
      <c r="X94" s="29"/>
      <c r="Y94" s="29"/>
      <c r="Z94" s="29"/>
      <c r="AA94" s="29"/>
      <c r="AB94" s="29"/>
      <c r="AH94" s="2"/>
      <c r="AI94" s="2"/>
      <c r="AL94" s="40"/>
      <c r="AM94" s="40"/>
      <c r="AN94" s="40"/>
      <c r="AO94" s="59"/>
      <c r="AP94" s="59"/>
      <c r="AQ94" s="59"/>
      <c r="AR94" s="52"/>
      <c r="AT94" s="1"/>
    </row>
    <row r="95" spans="1:46" s="26" customFormat="1" ht="15">
      <c r="A95" s="1">
        <v>25</v>
      </c>
      <c r="B95" s="1">
        <v>25</v>
      </c>
      <c r="C95" s="62" t="s">
        <v>184</v>
      </c>
      <c r="D95" s="29" t="s">
        <v>63</v>
      </c>
      <c r="E95" s="29"/>
      <c r="F95" s="29">
        <v>223</v>
      </c>
      <c r="G95" s="29"/>
      <c r="H95" s="29"/>
      <c r="I95" s="29"/>
      <c r="J95" s="29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223</v>
      </c>
      <c r="L95" s="32" t="s">
        <v>898</v>
      </c>
      <c r="M95" s="32"/>
      <c r="N95" s="33">
        <f>K95+(ROW(K95)-ROW(K$6))/10000</f>
        <v>223.00890000000001</v>
      </c>
      <c r="O95" s="32">
        <f>COUNT(E95:J95)</f>
        <v>1</v>
      </c>
      <c r="P95" s="32" t="str">
        <f ca="1">IF(AND(O95=1,OFFSET(D95,0,P$3)&gt;0),"Y",0)</f>
        <v>Y</v>
      </c>
      <c r="Q95" s="34" t="s">
        <v>57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223.22299999999998</v>
      </c>
      <c r="T95" s="36">
        <f>K95+W95/1000+IF($D$5&gt;=2,X95/10000,0)+IF($D$5&gt;=3,Y95/100000,0)+IF($D$5&gt;=4,Z95/1000000,0)+IF($D$5&gt;=5,AA95/10000000,0)+IF($D$5&gt;=6,AB95/100000000,0)</f>
        <v>223.22300000000001</v>
      </c>
      <c r="U95" s="35">
        <f>1-(S95=T95)</f>
        <v>0</v>
      </c>
      <c r="V95" s="35">
        <f>K95+W95/1000+X95/10000+Y95/100000+Z95/1000000+AA95/10000000+AB95/100000000</f>
        <v>223.22300000000001</v>
      </c>
      <c r="W95" s="29">
        <v>223</v>
      </c>
      <c r="X95" s="29"/>
      <c r="Y95" s="29"/>
      <c r="Z95" s="29"/>
      <c r="AA95" s="29"/>
      <c r="AB95" s="29"/>
      <c r="AH95" s="2"/>
      <c r="AI95" s="2"/>
      <c r="AL95" s="40"/>
      <c r="AM95" s="40"/>
      <c r="AN95" s="40"/>
      <c r="AO95" s="59"/>
      <c r="AP95" s="59"/>
      <c r="AQ95" s="59"/>
      <c r="AR95" s="52"/>
      <c r="AT95" s="1"/>
    </row>
    <row r="96" spans="1:46" s="26" customFormat="1" ht="15">
      <c r="A96" s="1">
        <v>26</v>
      </c>
      <c r="B96" s="1">
        <v>26</v>
      </c>
      <c r="C96" s="62" t="s">
        <v>185</v>
      </c>
      <c r="D96" s="29" t="s">
        <v>63</v>
      </c>
      <c r="E96" s="29"/>
      <c r="F96" s="29">
        <v>222</v>
      </c>
      <c r="G96" s="29"/>
      <c r="H96" s="29"/>
      <c r="I96" s="29"/>
      <c r="J96" s="29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222</v>
      </c>
      <c r="L96" s="32" t="s">
        <v>898</v>
      </c>
      <c r="M96" s="32"/>
      <c r="N96" s="33">
        <f>K96+(ROW(K96)-ROW(K$6))/10000</f>
        <v>222.00899999999999</v>
      </c>
      <c r="O96" s="32">
        <f>COUNT(E96:J96)</f>
        <v>1</v>
      </c>
      <c r="P96" s="32" t="str">
        <f ca="1">IF(AND(O96=1,OFFSET(D96,0,P$3)&gt;0),"Y",0)</f>
        <v>Y</v>
      </c>
      <c r="Q96" s="34" t="s">
        <v>57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222.22199999999998</v>
      </c>
      <c r="T96" s="36">
        <f>K96+W96/1000+IF($D$5&gt;=2,X96/10000,0)+IF($D$5&gt;=3,Y96/100000,0)+IF($D$5&gt;=4,Z96/1000000,0)+IF($D$5&gt;=5,AA96/10000000,0)+IF($D$5&gt;=6,AB96/100000000,0)</f>
        <v>222.22200000000001</v>
      </c>
      <c r="U96" s="35">
        <f>1-(S96=T96)</f>
        <v>0</v>
      </c>
      <c r="V96" s="35">
        <f>K96+W96/1000+X96/10000+Y96/100000+Z96/1000000+AA96/10000000+AB96/100000000</f>
        <v>222.22200000000001</v>
      </c>
      <c r="W96" s="29">
        <v>222</v>
      </c>
      <c r="X96" s="29"/>
      <c r="Y96" s="29"/>
      <c r="Z96" s="29"/>
      <c r="AA96" s="29"/>
      <c r="AB96" s="29"/>
      <c r="AH96" s="2"/>
      <c r="AI96" s="2"/>
      <c r="AL96" s="40"/>
      <c r="AM96" s="40"/>
      <c r="AN96" s="40"/>
      <c r="AO96" s="59"/>
      <c r="AP96" s="59"/>
      <c r="AQ96" s="59"/>
      <c r="AR96" s="52"/>
      <c r="AT96" s="1"/>
    </row>
    <row r="97" spans="1:46" s="26" customFormat="1" ht="15">
      <c r="A97" s="1">
        <v>27</v>
      </c>
      <c r="B97" s="1">
        <v>27</v>
      </c>
      <c r="C97" s="62" t="s">
        <v>379</v>
      </c>
      <c r="D97" s="29" t="s">
        <v>300</v>
      </c>
      <c r="E97" s="29">
        <v>101</v>
      </c>
      <c r="F97" s="29">
        <v>120</v>
      </c>
      <c r="G97" s="29"/>
      <c r="H97" s="29"/>
      <c r="I97" s="29"/>
      <c r="J97" s="29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221</v>
      </c>
      <c r="L97" s="32" t="s">
        <v>898</v>
      </c>
      <c r="M97" s="32"/>
      <c r="N97" s="33">
        <f>K97+(ROW(K97)-ROW(K$6))/10000</f>
        <v>221.00909999999999</v>
      </c>
      <c r="O97" s="32">
        <f>COUNT(E97:J97)</f>
        <v>2</v>
      </c>
      <c r="P97" s="32">
        <f ca="1">IF(AND(O97=1,OFFSET(D97,0,P$3)&gt;0),"Y",0)</f>
        <v>0</v>
      </c>
      <c r="Q97" s="34" t="s">
        <v>57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221.13009999999997</v>
      </c>
      <c r="T97" s="36">
        <f>K97+W97/1000+IF($D$5&gt;=2,X97/10000,0)+IF($D$5&gt;=3,Y97/100000,0)+IF($D$5&gt;=4,Z97/1000000,0)+IF($D$5&gt;=5,AA97/10000000,0)+IF($D$5&gt;=6,AB97/100000000,0)</f>
        <v>221.1301</v>
      </c>
      <c r="U97" s="35">
        <f>1-(S97=T97)</f>
        <v>0</v>
      </c>
      <c r="V97" s="35">
        <f>K97+W97/1000+X97/10000+Y97/100000+Z97/1000000+AA97/10000000+AB97/100000000</f>
        <v>221.1301</v>
      </c>
      <c r="W97" s="29">
        <v>120</v>
      </c>
      <c r="X97" s="29">
        <v>101</v>
      </c>
      <c r="Y97" s="29"/>
      <c r="Z97" s="29"/>
      <c r="AA97" s="29"/>
      <c r="AB97" s="29"/>
      <c r="AH97" s="2"/>
      <c r="AI97" s="2"/>
      <c r="AL97" s="40"/>
      <c r="AM97" s="40"/>
      <c r="AN97" s="40"/>
      <c r="AO97" s="59"/>
      <c r="AP97" s="59"/>
      <c r="AQ97" s="59"/>
      <c r="AR97" s="52"/>
      <c r="AT97" s="1"/>
    </row>
    <row r="98" spans="1:46" s="26" customFormat="1" ht="15">
      <c r="A98" s="1">
        <v>28</v>
      </c>
      <c r="B98" s="1">
        <v>28</v>
      </c>
      <c r="C98" s="62" t="s">
        <v>547</v>
      </c>
      <c r="D98" s="29" t="s">
        <v>50</v>
      </c>
      <c r="E98" s="29">
        <v>216</v>
      </c>
      <c r="F98" s="29"/>
      <c r="G98" s="29"/>
      <c r="H98" s="29"/>
      <c r="I98" s="29"/>
      <c r="J98" s="29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216</v>
      </c>
      <c r="L98" s="32" t="s">
        <v>898</v>
      </c>
      <c r="M98" s="32"/>
      <c r="N98" s="33">
        <f>K98+(ROW(K98)-ROW(K$6))/10000</f>
        <v>216.00919999999999</v>
      </c>
      <c r="O98" s="32">
        <f>COUNT(E98:J98)</f>
        <v>1</v>
      </c>
      <c r="P98" s="32">
        <f ca="1">IF(AND(O98=1,OFFSET(D98,0,P$3)&gt;0),"Y",0)</f>
        <v>0</v>
      </c>
      <c r="Q98" s="34" t="s">
        <v>57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216.21599999999998</v>
      </c>
      <c r="T98" s="36">
        <f>K98+W98/1000+IF($D$5&gt;=2,X98/10000,0)+IF($D$5&gt;=3,Y98/100000,0)+IF($D$5&gt;=4,Z98/1000000,0)+IF($D$5&gt;=5,AA98/10000000,0)+IF($D$5&gt;=6,AB98/100000000,0)</f>
        <v>216.21600000000001</v>
      </c>
      <c r="U98" s="35">
        <f>1-(S98=T98)</f>
        <v>0</v>
      </c>
      <c r="V98" s="35">
        <f>K98+W98/1000+X98/10000+Y98/100000+Z98/1000000+AA98/10000000+AB98/100000000</f>
        <v>216.21600000000001</v>
      </c>
      <c r="W98" s="29">
        <v>216</v>
      </c>
      <c r="X98" s="29"/>
      <c r="Y98" s="29"/>
      <c r="Z98" s="29"/>
      <c r="AA98" s="29"/>
      <c r="AB98" s="29"/>
      <c r="AH98" s="2"/>
      <c r="AI98" s="2"/>
      <c r="AL98" s="40"/>
      <c r="AM98" s="40"/>
      <c r="AN98" s="40"/>
      <c r="AO98" s="59"/>
      <c r="AP98" s="59"/>
      <c r="AQ98" s="59"/>
      <c r="AR98" s="52"/>
      <c r="AT98" s="1"/>
    </row>
    <row r="99" spans="1:46" s="26" customFormat="1" ht="15">
      <c r="A99" s="1">
        <v>29</v>
      </c>
      <c r="B99" s="1">
        <v>29</v>
      </c>
      <c r="C99" s="62" t="s">
        <v>405</v>
      </c>
      <c r="D99" s="29" t="s">
        <v>44</v>
      </c>
      <c r="E99" s="29">
        <v>97</v>
      </c>
      <c r="F99" s="29">
        <v>114</v>
      </c>
      <c r="G99" s="29"/>
      <c r="H99" s="29"/>
      <c r="I99" s="29"/>
      <c r="J99" s="29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211</v>
      </c>
      <c r="L99" s="32" t="s">
        <v>898</v>
      </c>
      <c r="M99" s="32"/>
      <c r="N99" s="33">
        <f>K99+(ROW(K99)-ROW(K$6))/10000</f>
        <v>211.0093</v>
      </c>
      <c r="O99" s="32">
        <f>COUNT(E99:J99)</f>
        <v>2</v>
      </c>
      <c r="P99" s="32">
        <f ca="1">IF(AND(O99=1,OFFSET(D99,0,P$3)&gt;0),"Y",0)</f>
        <v>0</v>
      </c>
      <c r="Q99" s="34" t="s">
        <v>57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211.12369999999999</v>
      </c>
      <c r="T99" s="36">
        <f>K99+W99/1000+IF($D$5&gt;=2,X99/10000,0)+IF($D$5&gt;=3,Y99/100000,0)+IF($D$5&gt;=4,Z99/1000000,0)+IF($D$5&gt;=5,AA99/10000000,0)+IF($D$5&gt;=6,AB99/100000000,0)</f>
        <v>211.12370000000001</v>
      </c>
      <c r="U99" s="35">
        <f>1-(S99=T99)</f>
        <v>0</v>
      </c>
      <c r="V99" s="35">
        <f>K99+W99/1000+X99/10000+Y99/100000+Z99/1000000+AA99/10000000+AB99/100000000</f>
        <v>211.12370000000001</v>
      </c>
      <c r="W99" s="29">
        <v>114</v>
      </c>
      <c r="X99" s="29">
        <v>97</v>
      </c>
      <c r="Y99" s="29"/>
      <c r="Z99" s="29"/>
      <c r="AA99" s="29"/>
      <c r="AB99" s="29"/>
      <c r="AH99" s="2"/>
      <c r="AI99" s="2"/>
      <c r="AL99" s="40"/>
      <c r="AM99" s="40"/>
      <c r="AN99" s="40"/>
      <c r="AO99" s="59"/>
      <c r="AP99" s="59"/>
      <c r="AQ99" s="59"/>
      <c r="AR99" s="52"/>
      <c r="AT99" s="1"/>
    </row>
    <row r="100" spans="1:46" s="26" customFormat="1" ht="15">
      <c r="A100" s="1">
        <v>30</v>
      </c>
      <c r="B100" s="1">
        <v>30</v>
      </c>
      <c r="C100" s="62" t="s">
        <v>410</v>
      </c>
      <c r="D100" s="29" t="s">
        <v>47</v>
      </c>
      <c r="E100" s="29">
        <v>92</v>
      </c>
      <c r="F100" s="29">
        <v>113</v>
      </c>
      <c r="G100" s="29"/>
      <c r="H100" s="29"/>
      <c r="I100" s="29"/>
      <c r="J100" s="29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205</v>
      </c>
      <c r="L100" s="32" t="s">
        <v>898</v>
      </c>
      <c r="M100" s="32"/>
      <c r="N100" s="33">
        <f>K100+(ROW(K100)-ROW(K$6))/10000</f>
        <v>205.0094</v>
      </c>
      <c r="O100" s="32">
        <f>COUNT(E100:J100)</f>
        <v>2</v>
      </c>
      <c r="P100" s="32">
        <f ca="1">IF(AND(O100=1,OFFSET(D100,0,P$3)&gt;0),"Y",0)</f>
        <v>0</v>
      </c>
      <c r="Q100" s="34" t="s">
        <v>57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205.12219999999996</v>
      </c>
      <c r="T100" s="36">
        <f>K100+W100/1000+IF($D$5&gt;=2,X100/10000,0)+IF($D$5&gt;=3,Y100/100000,0)+IF($D$5&gt;=4,Z100/1000000,0)+IF($D$5&gt;=5,AA100/10000000,0)+IF($D$5&gt;=6,AB100/100000000,0)</f>
        <v>205.12219999999999</v>
      </c>
      <c r="U100" s="35">
        <f>1-(S100=T100)</f>
        <v>0</v>
      </c>
      <c r="V100" s="35">
        <f>K100+W100/1000+X100/10000+Y100/100000+Z100/1000000+AA100/10000000+AB100/100000000</f>
        <v>205.12219999999999</v>
      </c>
      <c r="W100" s="29">
        <v>113</v>
      </c>
      <c r="X100" s="29">
        <v>92</v>
      </c>
      <c r="Y100" s="29"/>
      <c r="Z100" s="29"/>
      <c r="AA100" s="29"/>
      <c r="AB100" s="29"/>
      <c r="AH100" s="2"/>
      <c r="AI100" s="2"/>
      <c r="AL100" s="40"/>
      <c r="AM100" s="40"/>
      <c r="AN100" s="40"/>
      <c r="AO100" s="59"/>
      <c r="AP100" s="59"/>
      <c r="AQ100" s="59"/>
      <c r="AR100" s="52"/>
      <c r="AT100" s="1"/>
    </row>
    <row r="101" spans="1:46" s="26" customFormat="1" ht="15">
      <c r="A101" s="1">
        <v>31</v>
      </c>
      <c r="B101" s="1">
        <v>31</v>
      </c>
      <c r="C101" s="62" t="s">
        <v>548</v>
      </c>
      <c r="D101" s="29" t="s">
        <v>41</v>
      </c>
      <c r="E101" s="29">
        <v>204</v>
      </c>
      <c r="F101" s="29"/>
      <c r="G101" s="29"/>
      <c r="H101" s="29"/>
      <c r="I101" s="29"/>
      <c r="J101" s="29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204</v>
      </c>
      <c r="L101" s="32" t="s">
        <v>898</v>
      </c>
      <c r="M101" s="32"/>
      <c r="N101" s="33">
        <f>K101+(ROW(K101)-ROW(K$6))/10000</f>
        <v>204.0095</v>
      </c>
      <c r="O101" s="32">
        <f>COUNT(E101:J101)</f>
        <v>1</v>
      </c>
      <c r="P101" s="32">
        <f ca="1">IF(AND(O101=1,OFFSET(D101,0,P$3)&gt;0),"Y",0)</f>
        <v>0</v>
      </c>
      <c r="Q101" s="34" t="s">
        <v>57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204.20399999999998</v>
      </c>
      <c r="T101" s="36">
        <f>K101+W101/1000+IF($D$5&gt;=2,X101/10000,0)+IF($D$5&gt;=3,Y101/100000,0)+IF($D$5&gt;=4,Z101/1000000,0)+IF($D$5&gt;=5,AA101/10000000,0)+IF($D$5&gt;=6,AB101/100000000,0)</f>
        <v>204.20400000000001</v>
      </c>
      <c r="U101" s="35">
        <f>1-(S101=T101)</f>
        <v>0</v>
      </c>
      <c r="V101" s="35">
        <f>K101+W101/1000+X101/10000+Y101/100000+Z101/1000000+AA101/10000000+AB101/100000000</f>
        <v>204.20400000000001</v>
      </c>
      <c r="W101" s="29">
        <v>204</v>
      </c>
      <c r="X101" s="29"/>
      <c r="Y101" s="29"/>
      <c r="Z101" s="29"/>
      <c r="AA101" s="29"/>
      <c r="AB101" s="29"/>
      <c r="AH101" s="2"/>
      <c r="AI101" s="2"/>
      <c r="AL101" s="40"/>
      <c r="AM101" s="40"/>
      <c r="AN101" s="40"/>
      <c r="AO101" s="59"/>
      <c r="AP101" s="59"/>
      <c r="AQ101" s="59"/>
      <c r="AR101" s="52"/>
      <c r="AT101" s="1"/>
    </row>
    <row r="102" spans="1:46" s="26" customFormat="1" ht="15">
      <c r="A102" s="1">
        <v>32</v>
      </c>
      <c r="B102" s="1">
        <v>32</v>
      </c>
      <c r="C102" s="62" t="s">
        <v>549</v>
      </c>
      <c r="D102" s="29" t="s">
        <v>55</v>
      </c>
      <c r="E102" s="29">
        <v>203</v>
      </c>
      <c r="F102" s="29"/>
      <c r="G102" s="29"/>
      <c r="H102" s="29"/>
      <c r="I102" s="29"/>
      <c r="J102" s="29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203</v>
      </c>
      <c r="L102" s="32" t="s">
        <v>898</v>
      </c>
      <c r="M102" s="32"/>
      <c r="N102" s="33">
        <f>K102+(ROW(K102)-ROW(K$6))/10000</f>
        <v>203.00960000000001</v>
      </c>
      <c r="O102" s="32">
        <f>COUNT(E102:J102)</f>
        <v>1</v>
      </c>
      <c r="P102" s="32">
        <f ca="1">IF(AND(O102=1,OFFSET(D102,0,P$3)&gt;0),"Y",0)</f>
        <v>0</v>
      </c>
      <c r="Q102" s="34" t="s">
        <v>57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203.20299999999997</v>
      </c>
      <c r="T102" s="36">
        <f>K102+W102/1000+IF($D$5&gt;=2,X102/10000,0)+IF($D$5&gt;=3,Y102/100000,0)+IF($D$5&gt;=4,Z102/1000000,0)+IF($D$5&gt;=5,AA102/10000000,0)+IF($D$5&gt;=6,AB102/100000000,0)</f>
        <v>203.203</v>
      </c>
      <c r="U102" s="35">
        <f>1-(S102=T102)</f>
        <v>0</v>
      </c>
      <c r="V102" s="35">
        <f>K102+W102/1000+X102/10000+Y102/100000+Z102/1000000+AA102/10000000+AB102/100000000</f>
        <v>203.203</v>
      </c>
      <c r="W102" s="29">
        <v>203</v>
      </c>
      <c r="X102" s="29"/>
      <c r="Y102" s="29"/>
      <c r="Z102" s="29"/>
      <c r="AA102" s="29"/>
      <c r="AB102" s="29"/>
      <c r="AH102" s="2"/>
      <c r="AI102" s="2"/>
      <c r="AL102" s="40"/>
      <c r="AM102" s="40"/>
      <c r="AN102" s="40"/>
      <c r="AO102" s="59"/>
      <c r="AP102" s="59"/>
      <c r="AQ102" s="59"/>
      <c r="AR102" s="52"/>
      <c r="AT102" s="1"/>
    </row>
    <row r="103" spans="1:46" s="26" customFormat="1" ht="15">
      <c r="A103" s="1">
        <v>33</v>
      </c>
      <c r="B103" s="1">
        <v>33</v>
      </c>
      <c r="C103" s="62" t="s">
        <v>550</v>
      </c>
      <c r="D103" s="29" t="s">
        <v>60</v>
      </c>
      <c r="E103" s="29">
        <v>197</v>
      </c>
      <c r="F103" s="29"/>
      <c r="G103" s="29"/>
      <c r="H103" s="29"/>
      <c r="I103" s="29"/>
      <c r="J103" s="29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197</v>
      </c>
      <c r="L103" s="32" t="s">
        <v>898</v>
      </c>
      <c r="M103" s="32"/>
      <c r="N103" s="33">
        <f>K103+(ROW(K103)-ROW(K$6))/10000</f>
        <v>197.00970000000001</v>
      </c>
      <c r="O103" s="32">
        <f>COUNT(E103:J103)</f>
        <v>1</v>
      </c>
      <c r="P103" s="32">
        <f ca="1">IF(AND(O103=1,OFFSET(D103,0,P$3)&gt;0),"Y",0)</f>
        <v>0</v>
      </c>
      <c r="Q103" s="34" t="s">
        <v>57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197.19699999999997</v>
      </c>
      <c r="T103" s="36">
        <f>K103+W103/1000+IF($D$5&gt;=2,X103/10000,0)+IF($D$5&gt;=3,Y103/100000,0)+IF($D$5&gt;=4,Z103/1000000,0)+IF($D$5&gt;=5,AA103/10000000,0)+IF($D$5&gt;=6,AB103/100000000,0)</f>
        <v>197.197</v>
      </c>
      <c r="U103" s="35">
        <f>1-(S103=T103)</f>
        <v>0</v>
      </c>
      <c r="V103" s="35">
        <f>K103+W103/1000+X103/10000+Y103/100000+Z103/1000000+AA103/10000000+AB103/100000000</f>
        <v>197.197</v>
      </c>
      <c r="W103" s="29">
        <v>197</v>
      </c>
      <c r="X103" s="29"/>
      <c r="Y103" s="29"/>
      <c r="Z103" s="29"/>
      <c r="AA103" s="29"/>
      <c r="AB103" s="29"/>
      <c r="AH103" s="2"/>
      <c r="AI103" s="2"/>
      <c r="AL103" s="40"/>
      <c r="AM103" s="40"/>
      <c r="AN103" s="40"/>
      <c r="AO103" s="59"/>
      <c r="AP103" s="59"/>
      <c r="AQ103" s="59"/>
      <c r="AR103" s="52"/>
      <c r="AT103" s="1"/>
    </row>
    <row r="104" spans="1:46" s="26" customFormat="1" ht="15">
      <c r="A104" s="1">
        <v>34</v>
      </c>
      <c r="B104" s="1">
        <v>34</v>
      </c>
      <c r="C104" s="62" t="s">
        <v>551</v>
      </c>
      <c r="D104" s="29" t="s">
        <v>168</v>
      </c>
      <c r="E104" s="29">
        <v>186</v>
      </c>
      <c r="F104" s="29"/>
      <c r="G104" s="29"/>
      <c r="H104" s="29"/>
      <c r="I104" s="29"/>
      <c r="J104" s="29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186</v>
      </c>
      <c r="L104" s="32" t="s">
        <v>898</v>
      </c>
      <c r="M104" s="32"/>
      <c r="N104" s="33">
        <f>K104+(ROW(K104)-ROW(K$6))/10000</f>
        <v>186.00980000000001</v>
      </c>
      <c r="O104" s="32">
        <f>COUNT(E104:J104)</f>
        <v>1</v>
      </c>
      <c r="P104" s="32">
        <f ca="1">IF(AND(O104=1,OFFSET(D104,0,P$3)&gt;0),"Y",0)</f>
        <v>0</v>
      </c>
      <c r="Q104" s="34" t="s">
        <v>57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186.18599999999998</v>
      </c>
      <c r="T104" s="36">
        <f>K104+W104/1000+IF($D$5&gt;=2,X104/10000,0)+IF($D$5&gt;=3,Y104/100000,0)+IF($D$5&gt;=4,Z104/1000000,0)+IF($D$5&gt;=5,AA104/10000000,0)+IF($D$5&gt;=6,AB104/100000000,0)</f>
        <v>186.18600000000001</v>
      </c>
      <c r="U104" s="35">
        <f>1-(S104=T104)</f>
        <v>0</v>
      </c>
      <c r="V104" s="35">
        <f>K104+W104/1000+X104/10000+Y104/100000+Z104/1000000+AA104/10000000+AB104/100000000</f>
        <v>186.18600000000001</v>
      </c>
      <c r="W104" s="29">
        <v>186</v>
      </c>
      <c r="X104" s="29"/>
      <c r="Y104" s="29"/>
      <c r="Z104" s="29"/>
      <c r="AA104" s="29"/>
      <c r="AB104" s="29"/>
      <c r="AH104" s="2"/>
      <c r="AI104" s="2"/>
      <c r="AL104" s="40"/>
      <c r="AM104" s="40"/>
      <c r="AN104" s="40"/>
      <c r="AO104" s="59"/>
      <c r="AP104" s="59"/>
      <c r="AQ104" s="59"/>
      <c r="AR104" s="52"/>
      <c r="AT104" s="1"/>
    </row>
    <row r="105" spans="1:46" s="26" customFormat="1" ht="15">
      <c r="A105" s="1">
        <v>35</v>
      </c>
      <c r="B105" s="1">
        <v>35</v>
      </c>
      <c r="C105" s="62" t="s">
        <v>552</v>
      </c>
      <c r="D105" s="29" t="s">
        <v>41</v>
      </c>
      <c r="E105" s="29">
        <v>184</v>
      </c>
      <c r="F105" s="29"/>
      <c r="G105" s="29"/>
      <c r="H105" s="29"/>
      <c r="I105" s="29"/>
      <c r="J105" s="29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184</v>
      </c>
      <c r="L105" s="32" t="s">
        <v>898</v>
      </c>
      <c r="M105" s="32"/>
      <c r="N105" s="33">
        <f>K105+(ROW(K105)-ROW(K$6))/10000</f>
        <v>184.00989999999999</v>
      </c>
      <c r="O105" s="32">
        <f>COUNT(E105:J105)</f>
        <v>1</v>
      </c>
      <c r="P105" s="32">
        <f ca="1">IF(AND(O105=1,OFFSET(D105,0,P$3)&gt;0),"Y",0)</f>
        <v>0</v>
      </c>
      <c r="Q105" s="34" t="s">
        <v>57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184.18399999999997</v>
      </c>
      <c r="T105" s="36">
        <f>K105+W105/1000+IF($D$5&gt;=2,X105/10000,0)+IF($D$5&gt;=3,Y105/100000,0)+IF($D$5&gt;=4,Z105/1000000,0)+IF($D$5&gt;=5,AA105/10000000,0)+IF($D$5&gt;=6,AB105/100000000,0)</f>
        <v>184.184</v>
      </c>
      <c r="U105" s="35">
        <f>1-(S105=T105)</f>
        <v>0</v>
      </c>
      <c r="V105" s="35">
        <f>K105+W105/1000+X105/10000+Y105/100000+Z105/1000000+AA105/10000000+AB105/100000000</f>
        <v>184.184</v>
      </c>
      <c r="W105" s="29">
        <v>184</v>
      </c>
      <c r="X105" s="29"/>
      <c r="Y105" s="29"/>
      <c r="Z105" s="29"/>
      <c r="AA105" s="29"/>
      <c r="AB105" s="29"/>
      <c r="AH105" s="2"/>
      <c r="AI105" s="2"/>
      <c r="AL105" s="40"/>
      <c r="AM105" s="40"/>
      <c r="AN105" s="40"/>
      <c r="AO105" s="59"/>
      <c r="AP105" s="59"/>
      <c r="AQ105" s="59"/>
      <c r="AR105" s="52"/>
      <c r="AT105" s="1"/>
    </row>
    <row r="106" spans="1:46" s="26" customFormat="1" ht="15">
      <c r="A106" s="1">
        <v>36</v>
      </c>
      <c r="B106" s="1">
        <v>36</v>
      </c>
      <c r="C106" s="62" t="s">
        <v>553</v>
      </c>
      <c r="D106" s="29" t="s">
        <v>44</v>
      </c>
      <c r="E106" s="29">
        <v>166</v>
      </c>
      <c r="F106" s="29"/>
      <c r="G106" s="29"/>
      <c r="H106" s="29"/>
      <c r="I106" s="29"/>
      <c r="J106" s="29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166</v>
      </c>
      <c r="L106" s="32" t="s">
        <v>898</v>
      </c>
      <c r="M106" s="32"/>
      <c r="N106" s="33">
        <f>K106+(ROW(K106)-ROW(K$6))/10000</f>
        <v>166.01</v>
      </c>
      <c r="O106" s="32">
        <f>COUNT(E106:J106)</f>
        <v>1</v>
      </c>
      <c r="P106" s="32">
        <f ca="1">IF(AND(O106=1,OFFSET(D106,0,P$3)&gt;0),"Y",0)</f>
        <v>0</v>
      </c>
      <c r="Q106" s="34" t="s">
        <v>57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166.16599999999997</v>
      </c>
      <c r="T106" s="36">
        <f>K106+W106/1000+IF($D$5&gt;=2,X106/10000,0)+IF($D$5&gt;=3,Y106/100000,0)+IF($D$5&gt;=4,Z106/1000000,0)+IF($D$5&gt;=5,AA106/10000000,0)+IF($D$5&gt;=6,AB106/100000000,0)</f>
        <v>166.166</v>
      </c>
      <c r="U106" s="35">
        <f>1-(S106=T106)</f>
        <v>0</v>
      </c>
      <c r="V106" s="35">
        <f>K106+W106/1000+X106/10000+Y106/100000+Z106/1000000+AA106/10000000+AB106/100000000</f>
        <v>166.166</v>
      </c>
      <c r="W106" s="29">
        <v>166</v>
      </c>
      <c r="X106" s="29"/>
      <c r="Y106" s="29"/>
      <c r="Z106" s="29"/>
      <c r="AA106" s="29"/>
      <c r="AB106" s="29"/>
      <c r="AH106" s="2"/>
      <c r="AI106" s="2"/>
      <c r="AL106" s="40"/>
      <c r="AM106" s="40"/>
      <c r="AN106" s="40"/>
      <c r="AO106" s="59"/>
      <c r="AP106" s="59"/>
      <c r="AQ106" s="59"/>
      <c r="AR106" s="52"/>
      <c r="AT106" s="1"/>
    </row>
    <row r="107" spans="1:46" s="26" customFormat="1" ht="15">
      <c r="A107" s="1">
        <v>37</v>
      </c>
      <c r="B107" s="1">
        <v>37</v>
      </c>
      <c r="C107" s="62" t="s">
        <v>554</v>
      </c>
      <c r="D107" s="29" t="s">
        <v>47</v>
      </c>
      <c r="E107" s="29">
        <v>161</v>
      </c>
      <c r="F107" s="29"/>
      <c r="G107" s="29"/>
      <c r="H107" s="29"/>
      <c r="I107" s="29"/>
      <c r="J107" s="29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161</v>
      </c>
      <c r="L107" s="32" t="s">
        <v>898</v>
      </c>
      <c r="M107" s="32"/>
      <c r="N107" s="33">
        <f>K107+(ROW(K107)-ROW(K$6))/10000</f>
        <v>161.01009999999999</v>
      </c>
      <c r="O107" s="32">
        <f>COUNT(E107:J107)</f>
        <v>1</v>
      </c>
      <c r="P107" s="32">
        <f ca="1">IF(AND(O107=1,OFFSET(D107,0,P$3)&gt;0),"Y",0)</f>
        <v>0</v>
      </c>
      <c r="Q107" s="34" t="s">
        <v>57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161.16099999999997</v>
      </c>
      <c r="T107" s="36">
        <f>K107+W107/1000+IF($D$5&gt;=2,X107/10000,0)+IF($D$5&gt;=3,Y107/100000,0)+IF($D$5&gt;=4,Z107/1000000,0)+IF($D$5&gt;=5,AA107/10000000,0)+IF($D$5&gt;=6,AB107/100000000,0)</f>
        <v>161.161</v>
      </c>
      <c r="U107" s="35">
        <f>1-(S107=T107)</f>
        <v>0</v>
      </c>
      <c r="V107" s="35">
        <f>K107+W107/1000+X107/10000+Y107/100000+Z107/1000000+AA107/10000000+AB107/100000000</f>
        <v>161.161</v>
      </c>
      <c r="W107" s="29">
        <v>161</v>
      </c>
      <c r="X107" s="29"/>
      <c r="Y107" s="29"/>
      <c r="Z107" s="29"/>
      <c r="AA107" s="29"/>
      <c r="AB107" s="29"/>
      <c r="AH107" s="2"/>
      <c r="AI107" s="2"/>
      <c r="AL107" s="40"/>
      <c r="AM107" s="40"/>
      <c r="AN107" s="40"/>
      <c r="AO107" s="59"/>
      <c r="AP107" s="59"/>
      <c r="AQ107" s="59"/>
      <c r="AR107" s="52"/>
      <c r="AT107" s="1"/>
    </row>
    <row r="108" spans="1:46" s="26" customFormat="1" ht="15">
      <c r="A108" s="1">
        <v>38</v>
      </c>
      <c r="B108" s="1">
        <v>38</v>
      </c>
      <c r="C108" s="62" t="s">
        <v>555</v>
      </c>
      <c r="D108" s="29" t="s">
        <v>91</v>
      </c>
      <c r="E108" s="29">
        <v>159</v>
      </c>
      <c r="F108" s="29"/>
      <c r="G108" s="29"/>
      <c r="H108" s="29"/>
      <c r="I108" s="29"/>
      <c r="J108" s="29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159</v>
      </c>
      <c r="L108" s="32" t="s">
        <v>898</v>
      </c>
      <c r="M108" s="32"/>
      <c r="N108" s="33">
        <f>K108+(ROW(K108)-ROW(K$6))/10000</f>
        <v>159.0102</v>
      </c>
      <c r="O108" s="32">
        <f>COUNT(E108:J108)</f>
        <v>1</v>
      </c>
      <c r="P108" s="32">
        <f ca="1">IF(AND(O108=1,OFFSET(D108,0,P$3)&gt;0),"Y",0)</f>
        <v>0</v>
      </c>
      <c r="Q108" s="34" t="s">
        <v>57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159.15899999999999</v>
      </c>
      <c r="T108" s="36">
        <f>K108+W108/1000+IF($D$5&gt;=2,X108/10000,0)+IF($D$5&gt;=3,Y108/100000,0)+IF($D$5&gt;=4,Z108/1000000,0)+IF($D$5&gt;=5,AA108/10000000,0)+IF($D$5&gt;=6,AB108/100000000,0)</f>
        <v>159.15899999999999</v>
      </c>
      <c r="U108" s="35">
        <f>1-(S108=T108)</f>
        <v>0</v>
      </c>
      <c r="V108" s="35">
        <f>K108+W108/1000+X108/10000+Y108/100000+Z108/1000000+AA108/10000000+AB108/100000000</f>
        <v>159.15899999999999</v>
      </c>
      <c r="W108" s="29">
        <v>159</v>
      </c>
      <c r="X108" s="29"/>
      <c r="Y108" s="29"/>
      <c r="Z108" s="29"/>
      <c r="AA108" s="29"/>
      <c r="AB108" s="29"/>
      <c r="AH108" s="2"/>
      <c r="AI108" s="2"/>
      <c r="AL108" s="40"/>
      <c r="AM108" s="40"/>
      <c r="AN108" s="40"/>
      <c r="AO108" s="59"/>
      <c r="AP108" s="59"/>
      <c r="AQ108" s="59"/>
      <c r="AR108" s="52"/>
      <c r="AT108" s="1"/>
    </row>
    <row r="109" spans="1:46" s="26" customFormat="1" ht="15">
      <c r="A109" s="1">
        <v>39</v>
      </c>
      <c r="B109" s="1">
        <v>39</v>
      </c>
      <c r="C109" s="62" t="s">
        <v>322</v>
      </c>
      <c r="D109" s="29" t="s">
        <v>47</v>
      </c>
      <c r="E109" s="29"/>
      <c r="F109" s="29">
        <v>147</v>
      </c>
      <c r="G109" s="29"/>
      <c r="H109" s="29"/>
      <c r="I109" s="29"/>
      <c r="J109" s="29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147</v>
      </c>
      <c r="L109" s="32" t="s">
        <v>898</v>
      </c>
      <c r="M109" s="32"/>
      <c r="N109" s="33">
        <f>K109+(ROW(K109)-ROW(K$6))/10000</f>
        <v>147.0103</v>
      </c>
      <c r="O109" s="32">
        <f>COUNT(E109:J109)</f>
        <v>1</v>
      </c>
      <c r="P109" s="32" t="str">
        <f ca="1">IF(AND(O109=1,OFFSET(D109,0,P$3)&gt;0),"Y",0)</f>
        <v>Y</v>
      </c>
      <c r="Q109" s="34" t="s">
        <v>57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147.14699999999999</v>
      </c>
      <c r="T109" s="36">
        <f>K109+W109/1000+IF($D$5&gt;=2,X109/10000,0)+IF($D$5&gt;=3,Y109/100000,0)+IF($D$5&gt;=4,Z109/1000000,0)+IF($D$5&gt;=5,AA109/10000000,0)+IF($D$5&gt;=6,AB109/100000000,0)</f>
        <v>147.14699999999999</v>
      </c>
      <c r="U109" s="35">
        <f>1-(S109=T109)</f>
        <v>0</v>
      </c>
      <c r="V109" s="35">
        <f>K109+W109/1000+X109/10000+Y109/100000+Z109/1000000+AA109/10000000+AB109/100000000</f>
        <v>147.14699999999999</v>
      </c>
      <c r="W109" s="29">
        <v>147</v>
      </c>
      <c r="X109" s="29"/>
      <c r="Y109" s="29"/>
      <c r="Z109" s="29"/>
      <c r="AA109" s="29"/>
      <c r="AB109" s="29"/>
      <c r="AH109" s="2"/>
      <c r="AI109" s="2"/>
      <c r="AL109" s="40"/>
      <c r="AM109" s="40"/>
      <c r="AN109" s="40"/>
      <c r="AO109" s="59"/>
      <c r="AP109" s="59"/>
      <c r="AQ109" s="59"/>
      <c r="AR109" s="52"/>
      <c r="AT109" s="1"/>
    </row>
    <row r="110" spans="1:46" s="26" customFormat="1" ht="15">
      <c r="A110" s="1">
        <v>40</v>
      </c>
      <c r="B110" s="1">
        <v>40</v>
      </c>
      <c r="C110" s="62" t="s">
        <v>556</v>
      </c>
      <c r="D110" s="29" t="s">
        <v>104</v>
      </c>
      <c r="E110" s="29">
        <v>140</v>
      </c>
      <c r="F110" s="29"/>
      <c r="G110" s="29"/>
      <c r="H110" s="29"/>
      <c r="I110" s="29"/>
      <c r="J110" s="29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140</v>
      </c>
      <c r="L110" s="32" t="s">
        <v>898</v>
      </c>
      <c r="M110" s="32"/>
      <c r="N110" s="33">
        <f>K110+(ROW(K110)-ROW(K$6))/10000</f>
        <v>140.0104</v>
      </c>
      <c r="O110" s="32">
        <f>COUNT(E110:J110)</f>
        <v>1</v>
      </c>
      <c r="P110" s="32">
        <f ca="1">IF(AND(O110=1,OFFSET(D110,0,P$3)&gt;0),"Y",0)</f>
        <v>0</v>
      </c>
      <c r="Q110" s="34" t="s">
        <v>57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140.13999999999999</v>
      </c>
      <c r="T110" s="36">
        <f>K110+W110/1000+IF($D$5&gt;=2,X110/10000,0)+IF($D$5&gt;=3,Y110/100000,0)+IF($D$5&gt;=4,Z110/1000000,0)+IF($D$5&gt;=5,AA110/10000000,0)+IF($D$5&gt;=6,AB110/100000000,0)</f>
        <v>140.13999999999999</v>
      </c>
      <c r="U110" s="35">
        <f>1-(S110=T110)</f>
        <v>0</v>
      </c>
      <c r="V110" s="35">
        <f>K110+W110/1000+X110/10000+Y110/100000+Z110/1000000+AA110/10000000+AB110/100000000</f>
        <v>140.13999999999999</v>
      </c>
      <c r="W110" s="29">
        <v>140</v>
      </c>
      <c r="X110" s="29"/>
      <c r="Y110" s="29"/>
      <c r="Z110" s="29"/>
      <c r="AA110" s="29"/>
      <c r="AB110" s="29"/>
      <c r="AH110" s="2"/>
      <c r="AI110" s="2"/>
      <c r="AL110" s="40"/>
      <c r="AM110" s="40"/>
      <c r="AN110" s="40"/>
      <c r="AO110" s="59"/>
      <c r="AP110" s="59"/>
      <c r="AQ110" s="59"/>
      <c r="AR110" s="52"/>
      <c r="AT110" s="1"/>
    </row>
    <row r="111" spans="1:46" s="26" customFormat="1" ht="15">
      <c r="A111" s="1">
        <v>41</v>
      </c>
      <c r="B111" s="1">
        <v>41</v>
      </c>
      <c r="C111" s="62" t="s">
        <v>557</v>
      </c>
      <c r="D111" s="29" t="s">
        <v>300</v>
      </c>
      <c r="E111" s="29">
        <v>95</v>
      </c>
      <c r="F111" s="29"/>
      <c r="G111" s="29"/>
      <c r="H111" s="29"/>
      <c r="I111" s="29"/>
      <c r="J111" s="29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95</v>
      </c>
      <c r="L111" s="32" t="s">
        <v>898</v>
      </c>
      <c r="M111" s="32"/>
      <c r="N111" s="33">
        <f>K111+(ROW(K111)-ROW(K$6))/10000</f>
        <v>95.010499999999993</v>
      </c>
      <c r="O111" s="32">
        <f>COUNT(E111:J111)</f>
        <v>1</v>
      </c>
      <c r="P111" s="32">
        <f ca="1">IF(AND(O111=1,OFFSET(D111,0,P$3)&gt;0),"Y",0)</f>
        <v>0</v>
      </c>
      <c r="Q111" s="34" t="s">
        <v>57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95.094999999999985</v>
      </c>
      <c r="T111" s="36">
        <f>K111+W111/1000+IF($D$5&gt;=2,X111/10000,0)+IF($D$5&gt;=3,Y111/100000,0)+IF($D$5&gt;=4,Z111/1000000,0)+IF($D$5&gt;=5,AA111/10000000,0)+IF($D$5&gt;=6,AB111/100000000,0)</f>
        <v>95.094999999999999</v>
      </c>
      <c r="U111" s="35">
        <f>1-(S111=T111)</f>
        <v>0</v>
      </c>
      <c r="V111" s="35">
        <f>K111+W111/1000+X111/10000+Y111/100000+Z111/1000000+AA111/10000000+AB111/100000000</f>
        <v>95.094999999999999</v>
      </c>
      <c r="W111" s="29">
        <v>95</v>
      </c>
      <c r="X111" s="29"/>
      <c r="Y111" s="29"/>
      <c r="Z111" s="29"/>
      <c r="AA111" s="29"/>
      <c r="AB111" s="29"/>
      <c r="AH111" s="2"/>
      <c r="AI111" s="2"/>
      <c r="AL111" s="40"/>
      <c r="AM111" s="40"/>
      <c r="AN111" s="40"/>
      <c r="AO111" s="59"/>
      <c r="AP111" s="59"/>
      <c r="AQ111" s="59"/>
      <c r="AR111" s="52"/>
      <c r="AT111" s="1"/>
    </row>
    <row r="112" spans="1:46" ht="5.0999999999999996" customHeight="1">
      <c r="A112" s="62"/>
      <c r="B112" s="1"/>
      <c r="C112" s="62"/>
      <c r="D112" s="29"/>
      <c r="E112" s="29"/>
      <c r="F112" s="29"/>
      <c r="G112" s="29"/>
      <c r="H112" s="29"/>
      <c r="I112" s="29"/>
      <c r="J112" s="29"/>
      <c r="K112" s="32"/>
      <c r="L112" s="27"/>
      <c r="M112" s="27"/>
      <c r="N112" s="32"/>
      <c r="O112" s="27"/>
      <c r="P112" s="27"/>
      <c r="R112" s="63"/>
      <c r="S112" s="63"/>
      <c r="T112" s="63"/>
      <c r="U112" s="63"/>
      <c r="V112" s="35"/>
      <c r="W112" s="29"/>
      <c r="X112" s="29"/>
      <c r="Y112" s="27"/>
      <c r="Z112" s="27"/>
      <c r="AA112" s="27"/>
      <c r="AB112" s="27"/>
      <c r="AJ112" s="26"/>
      <c r="AK112" s="26"/>
      <c r="AL112" s="40"/>
      <c r="AM112" s="40"/>
      <c r="AN112" s="40"/>
      <c r="AO112" s="40"/>
      <c r="AP112" s="40"/>
      <c r="AQ112" s="40"/>
      <c r="AR112" s="30"/>
      <c r="AS112" s="26"/>
      <c r="AT112" s="1"/>
    </row>
    <row r="113" spans="1:46" ht="15">
      <c r="A113" s="62"/>
      <c r="B113" s="1"/>
      <c r="C113" s="62"/>
      <c r="D113" s="29"/>
      <c r="E113" s="29"/>
      <c r="F113" s="27"/>
      <c r="G113" s="27"/>
      <c r="H113" s="27"/>
      <c r="I113" s="27"/>
      <c r="J113" s="27"/>
      <c r="K113" s="32"/>
      <c r="L113" s="27"/>
      <c r="M113" s="27"/>
      <c r="N113" s="32"/>
      <c r="O113" s="27"/>
      <c r="P113" s="27"/>
      <c r="R113" s="63"/>
      <c r="S113" s="63"/>
      <c r="T113" s="63"/>
      <c r="U113" s="63"/>
      <c r="V113" s="35"/>
      <c r="W113" s="29"/>
      <c r="X113" s="29"/>
      <c r="Y113" s="27"/>
      <c r="Z113" s="27"/>
      <c r="AA113" s="27"/>
      <c r="AB113" s="27"/>
      <c r="AJ113" s="26"/>
      <c r="AK113" s="26"/>
      <c r="AL113" s="40"/>
      <c r="AM113" s="40"/>
      <c r="AN113" s="40"/>
      <c r="AO113" s="40"/>
      <c r="AP113" s="40"/>
      <c r="AQ113" s="40"/>
      <c r="AR113" s="30"/>
      <c r="AS113" s="26"/>
      <c r="AT113" s="1"/>
    </row>
    <row r="114" spans="1:46" ht="15">
      <c r="A114" s="1"/>
      <c r="B114" s="1"/>
      <c r="C114" s="61" t="s">
        <v>32</v>
      </c>
      <c r="D114" s="29"/>
      <c r="E114" s="29"/>
      <c r="F114" s="27"/>
      <c r="G114" s="27"/>
      <c r="H114" s="27"/>
      <c r="I114" s="27"/>
      <c r="J114" s="27"/>
      <c r="K114" s="32"/>
      <c r="L114" s="27"/>
      <c r="M114" s="27"/>
      <c r="N114" s="32"/>
      <c r="O114" s="27"/>
      <c r="P114" s="27"/>
      <c r="Q114" s="54" t="str">
        <f>C114</f>
        <v>M45</v>
      </c>
      <c r="R114" s="63"/>
      <c r="S114" s="63"/>
      <c r="T114" s="63"/>
      <c r="U114" s="63"/>
      <c r="V114" s="35"/>
      <c r="W114" s="29"/>
      <c r="X114" s="29"/>
      <c r="Y114" s="27"/>
      <c r="Z114" s="27"/>
      <c r="AA114" s="27"/>
      <c r="AB114" s="27"/>
      <c r="AJ114" s="26"/>
      <c r="AK114" s="26"/>
      <c r="AL114" s="40"/>
      <c r="AM114" s="40"/>
      <c r="AN114" s="40"/>
      <c r="AO114" s="38">
        <v>821</v>
      </c>
      <c r="AP114" s="38">
        <v>819</v>
      </c>
      <c r="AQ114" s="38">
        <v>795</v>
      </c>
      <c r="AR114" s="30"/>
      <c r="AS114" s="26"/>
      <c r="AT114" s="1"/>
    </row>
    <row r="115" spans="1:46" ht="15">
      <c r="A115" s="1">
        <v>1</v>
      </c>
      <c r="B115" s="1">
        <v>1</v>
      </c>
      <c r="C115" s="62" t="s">
        <v>28</v>
      </c>
      <c r="D115" s="29" t="s">
        <v>30</v>
      </c>
      <c r="E115" s="29">
        <v>288</v>
      </c>
      <c r="F115" s="27">
        <v>298</v>
      </c>
      <c r="G115" s="27"/>
      <c r="H115" s="27"/>
      <c r="I115" s="27"/>
      <c r="J115" s="27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586</v>
      </c>
      <c r="L115" s="32" t="s">
        <v>898</v>
      </c>
      <c r="M115" s="32" t="s">
        <v>558</v>
      </c>
      <c r="N115" s="33">
        <f>K115+(ROW(K115)-ROW(K$6))/10000</f>
        <v>586.01089999999999</v>
      </c>
      <c r="O115" s="32">
        <f>COUNT(E115:J115)</f>
        <v>2</v>
      </c>
      <c r="P115" s="32">
        <f ca="1">IF(AND(O115=1,OFFSET(D115,0,P$3)&gt;0),"Y",0)</f>
        <v>0</v>
      </c>
      <c r="Q115" s="34" t="s">
        <v>32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586.32679999999993</v>
      </c>
      <c r="T115" s="36">
        <f>K115+W115/1000+IF($D$5&gt;=2,X115/10000,0)+IF($D$5&gt;=3,Y115/100000,0)+IF($D$5&gt;=4,Z115/1000000,0)+IF($D$5&gt;=5,AA115/10000000,0)+IF($D$5&gt;=6,AB115/100000000,0)</f>
        <v>586.32680000000005</v>
      </c>
      <c r="U115" s="35">
        <f>1-(S115=T115)</f>
        <v>0</v>
      </c>
      <c r="V115" s="35">
        <f>K115+W115/1000+X115/10000+Y115/100000+Z115/1000000+AA115/10000000+AB115/100000000</f>
        <v>586.32680000000005</v>
      </c>
      <c r="W115" s="27">
        <v>298</v>
      </c>
      <c r="X115" s="29">
        <v>288</v>
      </c>
      <c r="Y115" s="27"/>
      <c r="Z115" s="27"/>
      <c r="AA115" s="27"/>
      <c r="AB115" s="27"/>
      <c r="AJ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ht="15">
      <c r="A116" s="1">
        <v>2</v>
      </c>
      <c r="B116" s="1">
        <v>2</v>
      </c>
      <c r="C116" s="62" t="s">
        <v>64</v>
      </c>
      <c r="D116" s="29" t="s">
        <v>66</v>
      </c>
      <c r="E116" s="29">
        <v>287</v>
      </c>
      <c r="F116" s="27">
        <v>287</v>
      </c>
      <c r="G116" s="27"/>
      <c r="H116" s="27"/>
      <c r="I116" s="27"/>
      <c r="J116" s="27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574</v>
      </c>
      <c r="L116" s="32" t="s">
        <v>898</v>
      </c>
      <c r="M116" s="32" t="s">
        <v>559</v>
      </c>
      <c r="N116" s="33">
        <f>K116+(ROW(K116)-ROW(K$6))/10000</f>
        <v>574.01099999999997</v>
      </c>
      <c r="O116" s="32">
        <f>COUNT(E116:J116)</f>
        <v>2</v>
      </c>
      <c r="P116" s="32">
        <f ca="1">IF(AND(O116=1,OFFSET(D116,0,P$3)&gt;0),"Y",0)</f>
        <v>0</v>
      </c>
      <c r="Q116" s="34" t="s">
        <v>32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574.31569999999999</v>
      </c>
      <c r="T116" s="36">
        <f>K116+W116/1000+IF($D$5&gt;=2,X116/10000,0)+IF($D$5&gt;=3,Y116/100000,0)+IF($D$5&gt;=4,Z116/1000000,0)+IF($D$5&gt;=5,AA116/10000000,0)+IF($D$5&gt;=6,AB116/100000000,0)</f>
        <v>574.31569999999999</v>
      </c>
      <c r="U116" s="35">
        <f>1-(S116=T116)</f>
        <v>0</v>
      </c>
      <c r="V116" s="35">
        <f>K116+W116/1000+X116/10000+Y116/100000+Z116/1000000+AA116/10000000+AB116/100000000</f>
        <v>574.31569999999999</v>
      </c>
      <c r="W116" s="29">
        <v>287</v>
      </c>
      <c r="X116" s="27">
        <v>287</v>
      </c>
      <c r="Y116" s="27"/>
      <c r="Z116" s="27"/>
      <c r="AA116" s="27"/>
      <c r="AB116" s="27"/>
      <c r="AJ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ht="15">
      <c r="A117" s="1">
        <v>3</v>
      </c>
      <c r="B117" s="1">
        <v>3</v>
      </c>
      <c r="C117" s="62" t="s">
        <v>74</v>
      </c>
      <c r="D117" s="29" t="s">
        <v>41</v>
      </c>
      <c r="E117" s="29">
        <v>277</v>
      </c>
      <c r="F117" s="27">
        <v>282</v>
      </c>
      <c r="G117" s="27"/>
      <c r="H117" s="27"/>
      <c r="I117" s="27"/>
      <c r="J117" s="27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559</v>
      </c>
      <c r="L117" s="32" t="s">
        <v>898</v>
      </c>
      <c r="M117" s="32" t="s">
        <v>560</v>
      </c>
      <c r="N117" s="33">
        <f>K117+(ROW(K117)-ROW(K$6))/10000</f>
        <v>559.01110000000006</v>
      </c>
      <c r="O117" s="32">
        <f>COUNT(E117:J117)</f>
        <v>2</v>
      </c>
      <c r="P117" s="32">
        <f ca="1">IF(AND(O117=1,OFFSET(D117,0,P$3)&gt;0),"Y",0)</f>
        <v>0</v>
      </c>
      <c r="Q117" s="34" t="s">
        <v>32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559.30970000000002</v>
      </c>
      <c r="T117" s="36">
        <f>K117+W117/1000+IF($D$5&gt;=2,X117/10000,0)+IF($D$5&gt;=3,Y117/100000,0)+IF($D$5&gt;=4,Z117/1000000,0)+IF($D$5&gt;=5,AA117/10000000,0)+IF($D$5&gt;=6,AB117/100000000,0)</f>
        <v>559.30970000000002</v>
      </c>
      <c r="U117" s="35">
        <f>1-(S117=T117)</f>
        <v>0</v>
      </c>
      <c r="V117" s="35">
        <f>K117+W117/1000+X117/10000+Y117/100000+Z117/1000000+AA117/10000000+AB117/100000000</f>
        <v>559.30970000000002</v>
      </c>
      <c r="W117" s="27">
        <v>282</v>
      </c>
      <c r="X117" s="29">
        <v>277</v>
      </c>
      <c r="Y117" s="27"/>
      <c r="Z117" s="27"/>
      <c r="AA117" s="27"/>
      <c r="AB117" s="27"/>
      <c r="AJ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ht="15">
      <c r="A118" s="1">
        <v>4</v>
      </c>
      <c r="B118" s="1">
        <v>4</v>
      </c>
      <c r="C118" s="62" t="s">
        <v>85</v>
      </c>
      <c r="D118" s="29" t="s">
        <v>50</v>
      </c>
      <c r="E118" s="29">
        <v>271</v>
      </c>
      <c r="F118" s="27">
        <v>278</v>
      </c>
      <c r="G118" s="27"/>
      <c r="H118" s="27"/>
      <c r="I118" s="27"/>
      <c r="J118" s="27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549</v>
      </c>
      <c r="L118" s="32" t="s">
        <v>898</v>
      </c>
      <c r="M118" s="32"/>
      <c r="N118" s="33">
        <f>K118+(ROW(K118)-ROW(K$6))/10000</f>
        <v>549.01120000000003</v>
      </c>
      <c r="O118" s="32">
        <f>COUNT(E118:J118)</f>
        <v>2</v>
      </c>
      <c r="P118" s="32">
        <f ca="1">IF(AND(O118=1,OFFSET(D118,0,P$3)&gt;0),"Y",0)</f>
        <v>0</v>
      </c>
      <c r="Q118" s="34" t="s">
        <v>32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549.30510000000004</v>
      </c>
      <c r="T118" s="36">
        <f>K118+W118/1000+IF($D$5&gt;=2,X118/10000,0)+IF($D$5&gt;=3,Y118/100000,0)+IF($D$5&gt;=4,Z118/1000000,0)+IF($D$5&gt;=5,AA118/10000000,0)+IF($D$5&gt;=6,AB118/100000000,0)</f>
        <v>549.30510000000004</v>
      </c>
      <c r="U118" s="35">
        <f>1-(S118=T118)</f>
        <v>0</v>
      </c>
      <c r="V118" s="35">
        <f>K118+W118/1000+X118/10000+Y118/100000+Z118/1000000+AA118/10000000+AB118/100000000</f>
        <v>549.30510000000004</v>
      </c>
      <c r="W118" s="27">
        <v>278</v>
      </c>
      <c r="X118" s="29">
        <v>271</v>
      </c>
      <c r="Y118" s="27"/>
      <c r="Z118" s="27"/>
      <c r="AA118" s="27"/>
      <c r="AB118" s="27"/>
      <c r="AJ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 ht="15">
      <c r="A119" s="1">
        <v>5</v>
      </c>
      <c r="B119" s="1">
        <v>5</v>
      </c>
      <c r="C119" s="62" t="s">
        <v>126</v>
      </c>
      <c r="D119" s="29" t="s">
        <v>47</v>
      </c>
      <c r="E119" s="29">
        <v>267</v>
      </c>
      <c r="F119" s="27">
        <v>256</v>
      </c>
      <c r="G119" s="27"/>
      <c r="H119" s="27"/>
      <c r="I119" s="27"/>
      <c r="J119" s="27"/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523</v>
      </c>
      <c r="L119" s="32" t="s">
        <v>898</v>
      </c>
      <c r="M119" s="32"/>
      <c r="N119" s="33">
        <f>K119+(ROW(K119)-ROW(K$6))/10000</f>
        <v>523.01130000000001</v>
      </c>
      <c r="O119" s="32">
        <f>COUNT(E119:J119)</f>
        <v>2</v>
      </c>
      <c r="P119" s="32">
        <f ca="1">IF(AND(O119=1,OFFSET(D119,0,P$3)&gt;0),"Y",0)</f>
        <v>0</v>
      </c>
      <c r="Q119" s="34" t="s">
        <v>32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523.29259999999999</v>
      </c>
      <c r="T119" s="36">
        <f>K119+W119/1000+IF($D$5&gt;=2,X119/10000,0)+IF($D$5&gt;=3,Y119/100000,0)+IF($D$5&gt;=4,Z119/1000000,0)+IF($D$5&gt;=5,AA119/10000000,0)+IF($D$5&gt;=6,AB119/100000000,0)</f>
        <v>523.29260000000011</v>
      </c>
      <c r="U119" s="35">
        <f>1-(S119=T119)</f>
        <v>0</v>
      </c>
      <c r="V119" s="35">
        <f>K119+W119/1000+X119/10000+Y119/100000+Z119/1000000+AA119/10000000+AB119/100000000</f>
        <v>523.29260000000011</v>
      </c>
      <c r="W119" s="29">
        <v>267</v>
      </c>
      <c r="X119" s="27">
        <v>256</v>
      </c>
      <c r="Y119" s="27"/>
      <c r="Z119" s="27"/>
      <c r="AA119" s="27"/>
      <c r="AB119" s="27"/>
      <c r="AJ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 ht="15">
      <c r="A120" s="1">
        <v>6</v>
      </c>
      <c r="B120" s="1">
        <v>6</v>
      </c>
      <c r="C120" s="62" t="s">
        <v>92</v>
      </c>
      <c r="D120" s="29" t="s">
        <v>47</v>
      </c>
      <c r="E120" s="29">
        <v>242</v>
      </c>
      <c r="F120" s="27">
        <v>275</v>
      </c>
      <c r="G120" s="27"/>
      <c r="H120" s="27"/>
      <c r="I120" s="27"/>
      <c r="J120" s="27"/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517</v>
      </c>
      <c r="L120" s="32" t="s">
        <v>898</v>
      </c>
      <c r="M120" s="32"/>
      <c r="N120" s="33">
        <f>K120+(ROW(K120)-ROW(K$6))/10000</f>
        <v>517.01139999999998</v>
      </c>
      <c r="O120" s="32">
        <f>COUNT(E120:J120)</f>
        <v>2</v>
      </c>
      <c r="P120" s="32">
        <f ca="1">IF(AND(O120=1,OFFSET(D120,0,P$3)&gt;0),"Y",0)</f>
        <v>0</v>
      </c>
      <c r="Q120" s="34" t="s">
        <v>32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517.29919999999993</v>
      </c>
      <c r="T120" s="36">
        <f>K120+W120/1000+IF($D$5&gt;=2,X120/10000,0)+IF($D$5&gt;=3,Y120/100000,0)+IF($D$5&gt;=4,Z120/1000000,0)+IF($D$5&gt;=5,AA120/10000000,0)+IF($D$5&gt;=6,AB120/100000000,0)</f>
        <v>517.29919999999993</v>
      </c>
      <c r="U120" s="35">
        <f>1-(S120=T120)</f>
        <v>0</v>
      </c>
      <c r="V120" s="35">
        <f>K120+W120/1000+X120/10000+Y120/100000+Z120/1000000+AA120/10000000+AB120/100000000</f>
        <v>517.29919999999993</v>
      </c>
      <c r="W120" s="27">
        <v>275</v>
      </c>
      <c r="X120" s="29">
        <v>242</v>
      </c>
      <c r="Y120" s="27"/>
      <c r="Z120" s="27"/>
      <c r="AA120" s="27"/>
      <c r="AB120" s="27"/>
      <c r="AJ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 ht="15">
      <c r="A121" s="1">
        <v>7</v>
      </c>
      <c r="B121" s="1">
        <v>7</v>
      </c>
      <c r="C121" s="62" t="s">
        <v>114</v>
      </c>
      <c r="D121" s="29" t="s">
        <v>47</v>
      </c>
      <c r="E121" s="29">
        <v>252</v>
      </c>
      <c r="F121" s="27">
        <v>262</v>
      </c>
      <c r="G121" s="27"/>
      <c r="H121" s="27"/>
      <c r="I121" s="27"/>
      <c r="J121" s="27"/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514</v>
      </c>
      <c r="L121" s="32" t="s">
        <v>898</v>
      </c>
      <c r="M121" s="32"/>
      <c r="N121" s="33">
        <f>K121+(ROW(K121)-ROW(K$6))/10000</f>
        <v>514.01149999999996</v>
      </c>
      <c r="O121" s="32">
        <f>COUNT(E121:J121)</f>
        <v>2</v>
      </c>
      <c r="P121" s="32">
        <f ca="1">IF(AND(O121=1,OFFSET(D121,0,P$3)&gt;0),"Y",0)</f>
        <v>0</v>
      </c>
      <c r="Q121" s="34" t="s">
        <v>32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514.28719999999998</v>
      </c>
      <c r="T121" s="36">
        <f>K121+W121/1000+IF($D$5&gt;=2,X121/10000,0)+IF($D$5&gt;=3,Y121/100000,0)+IF($D$5&gt;=4,Z121/1000000,0)+IF($D$5&gt;=5,AA121/10000000,0)+IF($D$5&gt;=6,AB121/100000000,0)</f>
        <v>514.28719999999998</v>
      </c>
      <c r="U121" s="35">
        <f>1-(S121=T121)</f>
        <v>0</v>
      </c>
      <c r="V121" s="35">
        <f>K121+W121/1000+X121/10000+Y121/100000+Z121/1000000+AA121/10000000+AB121/100000000</f>
        <v>514.28719999999998</v>
      </c>
      <c r="W121" s="27">
        <v>262</v>
      </c>
      <c r="X121" s="29">
        <v>252</v>
      </c>
      <c r="Y121" s="27"/>
      <c r="Z121" s="27"/>
      <c r="AA121" s="27"/>
      <c r="AB121" s="27"/>
      <c r="AJ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 ht="15">
      <c r="A122" s="1">
        <v>8</v>
      </c>
      <c r="B122" s="1">
        <v>8</v>
      </c>
      <c r="C122" s="62" t="s">
        <v>115</v>
      </c>
      <c r="D122" s="29" t="s">
        <v>88</v>
      </c>
      <c r="E122" s="29">
        <v>250</v>
      </c>
      <c r="F122" s="27">
        <v>261</v>
      </c>
      <c r="G122" s="27"/>
      <c r="H122" s="27"/>
      <c r="I122" s="27"/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511</v>
      </c>
      <c r="L122" s="32" t="s">
        <v>898</v>
      </c>
      <c r="M122" s="32"/>
      <c r="N122" s="33">
        <f>K122+(ROW(K122)-ROW(K$6))/10000</f>
        <v>511.01159999999999</v>
      </c>
      <c r="O122" s="32">
        <f>COUNT(E122:J122)</f>
        <v>2</v>
      </c>
      <c r="P122" s="32">
        <f ca="1">IF(AND(O122=1,OFFSET(D122,0,P$3)&gt;0),"Y",0)</f>
        <v>0</v>
      </c>
      <c r="Q122" s="34" t="s">
        <v>32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511.28599999999994</v>
      </c>
      <c r="T122" s="36">
        <f>K122+W122/1000+IF($D$5&gt;=2,X122/10000,0)+IF($D$5&gt;=3,Y122/100000,0)+IF($D$5&gt;=4,Z122/1000000,0)+IF($D$5&gt;=5,AA122/10000000,0)+IF($D$5&gt;=6,AB122/100000000,0)</f>
        <v>511.286</v>
      </c>
      <c r="U122" s="35">
        <f>1-(S122=T122)</f>
        <v>0</v>
      </c>
      <c r="V122" s="35">
        <f>K122+W122/1000+X122/10000+Y122/100000+Z122/1000000+AA122/10000000+AB122/100000000</f>
        <v>511.286</v>
      </c>
      <c r="W122" s="27">
        <v>261</v>
      </c>
      <c r="X122" s="29">
        <v>250</v>
      </c>
      <c r="Y122" s="27"/>
      <c r="Z122" s="27"/>
      <c r="AA122" s="27"/>
      <c r="AB122" s="27"/>
      <c r="AJ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 ht="15">
      <c r="A123" s="1">
        <v>9</v>
      </c>
      <c r="B123" s="1">
        <v>9</v>
      </c>
      <c r="C123" s="62" t="s">
        <v>130</v>
      </c>
      <c r="D123" s="29" t="s">
        <v>41</v>
      </c>
      <c r="E123" s="29">
        <v>257</v>
      </c>
      <c r="F123" s="27">
        <v>252</v>
      </c>
      <c r="G123" s="27"/>
      <c r="H123" s="27"/>
      <c r="I123" s="27"/>
      <c r="J123" s="27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509</v>
      </c>
      <c r="L123" s="32" t="s">
        <v>898</v>
      </c>
      <c r="M123" s="32"/>
      <c r="N123" s="33">
        <f>K123+(ROW(K123)-ROW(K$6))/10000</f>
        <v>509.01170000000002</v>
      </c>
      <c r="O123" s="32">
        <f>COUNT(E123:J123)</f>
        <v>2</v>
      </c>
      <c r="P123" s="32">
        <f ca="1">IF(AND(O123=1,OFFSET(D123,0,P$3)&gt;0),"Y",0)</f>
        <v>0</v>
      </c>
      <c r="Q123" s="34" t="s">
        <v>32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509.28219999999993</v>
      </c>
      <c r="T123" s="36">
        <f>K123+W123/1000+IF($D$5&gt;=2,X123/10000,0)+IF($D$5&gt;=3,Y123/100000,0)+IF($D$5&gt;=4,Z123/1000000,0)+IF($D$5&gt;=5,AA123/10000000,0)+IF($D$5&gt;=6,AB123/100000000,0)</f>
        <v>509.28219999999999</v>
      </c>
      <c r="U123" s="35">
        <f>1-(S123=T123)</f>
        <v>0</v>
      </c>
      <c r="V123" s="35">
        <f>K123+W123/1000+X123/10000+Y123/100000+Z123/1000000+AA123/10000000+AB123/100000000</f>
        <v>509.28219999999999</v>
      </c>
      <c r="W123" s="29">
        <v>257</v>
      </c>
      <c r="X123" s="27">
        <v>252</v>
      </c>
      <c r="Y123" s="27"/>
      <c r="Z123" s="27"/>
      <c r="AA123" s="27"/>
      <c r="AB123" s="27"/>
      <c r="AJ123" s="26"/>
      <c r="AK123" s="26"/>
      <c r="AL123" s="40"/>
      <c r="AM123" s="40"/>
      <c r="AN123" s="40"/>
      <c r="AO123" s="59"/>
      <c r="AP123" s="59"/>
      <c r="AQ123" s="59"/>
      <c r="AR123" s="30"/>
      <c r="AS123" s="26"/>
      <c r="AT123" s="1"/>
    </row>
    <row r="124" spans="1:46" ht="15">
      <c r="A124" s="1">
        <v>10</v>
      </c>
      <c r="B124" s="1">
        <v>10</v>
      </c>
      <c r="C124" s="62" t="s">
        <v>133</v>
      </c>
      <c r="D124" s="29" t="s">
        <v>50</v>
      </c>
      <c r="E124" s="29">
        <v>256</v>
      </c>
      <c r="F124" s="27">
        <v>250</v>
      </c>
      <c r="G124" s="27"/>
      <c r="H124" s="27"/>
      <c r="I124" s="27"/>
      <c r="J124" s="27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506</v>
      </c>
      <c r="L124" s="32" t="s">
        <v>898</v>
      </c>
      <c r="M124" s="32"/>
      <c r="N124" s="33">
        <f>K124+(ROW(K124)-ROW(K$6))/10000</f>
        <v>506.01179999999999</v>
      </c>
      <c r="O124" s="32">
        <f>COUNT(E124:J124)</f>
        <v>2</v>
      </c>
      <c r="P124" s="32">
        <f ca="1">IF(AND(O124=1,OFFSET(D124,0,P$3)&gt;0),"Y",0)</f>
        <v>0</v>
      </c>
      <c r="Q124" s="34" t="s">
        <v>32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506.28099999999995</v>
      </c>
      <c r="T124" s="36">
        <f>K124+W124/1000+IF($D$5&gt;=2,X124/10000,0)+IF($D$5&gt;=3,Y124/100000,0)+IF($D$5&gt;=4,Z124/1000000,0)+IF($D$5&gt;=5,AA124/10000000,0)+IF($D$5&gt;=6,AB124/100000000,0)</f>
        <v>506.28099999999995</v>
      </c>
      <c r="U124" s="35">
        <f>1-(S124=T124)</f>
        <v>0</v>
      </c>
      <c r="V124" s="35">
        <f>K124+W124/1000+X124/10000+Y124/100000+Z124/1000000+AA124/10000000+AB124/100000000</f>
        <v>506.28099999999995</v>
      </c>
      <c r="W124" s="29">
        <v>256</v>
      </c>
      <c r="X124" s="27">
        <v>250</v>
      </c>
      <c r="Y124" s="27"/>
      <c r="Z124" s="27"/>
      <c r="AA124" s="27"/>
      <c r="AB124" s="27"/>
      <c r="AJ124" s="26"/>
      <c r="AK124" s="26"/>
      <c r="AL124" s="40"/>
      <c r="AM124" s="40"/>
      <c r="AN124" s="40"/>
      <c r="AO124" s="59"/>
      <c r="AP124" s="59"/>
      <c r="AQ124" s="59"/>
      <c r="AR124" s="30"/>
      <c r="AS124" s="26"/>
      <c r="AT124" s="1"/>
    </row>
    <row r="125" spans="1:46" ht="15">
      <c r="A125" s="1">
        <v>11</v>
      </c>
      <c r="B125" s="1">
        <v>11</v>
      </c>
      <c r="C125" s="62" t="s">
        <v>159</v>
      </c>
      <c r="D125" s="29" t="s">
        <v>122</v>
      </c>
      <c r="E125" s="29">
        <v>247</v>
      </c>
      <c r="F125" s="27">
        <v>236</v>
      </c>
      <c r="G125" s="27"/>
      <c r="H125" s="27"/>
      <c r="I125" s="27"/>
      <c r="J125" s="27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483</v>
      </c>
      <c r="L125" s="32" t="s">
        <v>898</v>
      </c>
      <c r="M125" s="32"/>
      <c r="N125" s="33">
        <f>K125+(ROW(K125)-ROW(K$6))/10000</f>
        <v>483.01190000000003</v>
      </c>
      <c r="O125" s="32">
        <f>COUNT(E125:J125)</f>
        <v>2</v>
      </c>
      <c r="P125" s="32">
        <f ca="1">IF(AND(O125=1,OFFSET(D125,0,P$3)&gt;0),"Y",0)</f>
        <v>0</v>
      </c>
      <c r="Q125" s="34" t="s">
        <v>32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483.27059999999994</v>
      </c>
      <c r="T125" s="36">
        <f>K125+W125/1000+IF($D$5&gt;=2,X125/10000,0)+IF($D$5&gt;=3,Y125/100000,0)+IF($D$5&gt;=4,Z125/1000000,0)+IF($D$5&gt;=5,AA125/10000000,0)+IF($D$5&gt;=6,AB125/100000000,0)</f>
        <v>483.2706</v>
      </c>
      <c r="U125" s="35">
        <f>1-(S125=T125)</f>
        <v>0</v>
      </c>
      <c r="V125" s="35">
        <f>K125+W125/1000+X125/10000+Y125/100000+Z125/1000000+AA125/10000000+AB125/100000000</f>
        <v>483.2706</v>
      </c>
      <c r="W125" s="29">
        <v>247</v>
      </c>
      <c r="X125" s="27">
        <v>236</v>
      </c>
      <c r="Y125" s="27"/>
      <c r="Z125" s="27"/>
      <c r="AA125" s="27"/>
      <c r="AB125" s="27"/>
      <c r="AJ125" s="26"/>
      <c r="AK125" s="26"/>
      <c r="AL125" s="40"/>
      <c r="AM125" s="40"/>
      <c r="AN125" s="40"/>
      <c r="AO125" s="59"/>
      <c r="AP125" s="59"/>
      <c r="AQ125" s="59"/>
      <c r="AR125" s="30"/>
      <c r="AS125" s="26"/>
      <c r="AT125" s="1"/>
    </row>
    <row r="126" spans="1:46" ht="15">
      <c r="A126" s="1">
        <v>12</v>
      </c>
      <c r="B126" s="1">
        <v>12</v>
      </c>
      <c r="C126" s="62" t="s">
        <v>157</v>
      </c>
      <c r="D126" s="29" t="s">
        <v>60</v>
      </c>
      <c r="E126" s="29">
        <v>235</v>
      </c>
      <c r="F126" s="27">
        <v>238</v>
      </c>
      <c r="G126" s="27"/>
      <c r="H126" s="27"/>
      <c r="I126" s="27"/>
      <c r="J126" s="27"/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473</v>
      </c>
      <c r="L126" s="32" t="s">
        <v>898</v>
      </c>
      <c r="M126" s="32"/>
      <c r="N126" s="33">
        <f>K126+(ROW(K126)-ROW(K$6))/10000</f>
        <v>473.012</v>
      </c>
      <c r="O126" s="32">
        <f>COUNT(E126:J126)</f>
        <v>2</v>
      </c>
      <c r="P126" s="32">
        <f ca="1">IF(AND(O126=1,OFFSET(D126,0,P$3)&gt;0),"Y",0)</f>
        <v>0</v>
      </c>
      <c r="Q126" s="34" t="s">
        <v>32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473.26149999999996</v>
      </c>
      <c r="T126" s="36">
        <f>K126+W126/1000+IF($D$5&gt;=2,X126/10000,0)+IF($D$5&gt;=3,Y126/100000,0)+IF($D$5&gt;=4,Z126/1000000,0)+IF($D$5&gt;=5,AA126/10000000,0)+IF($D$5&gt;=6,AB126/100000000,0)</f>
        <v>473.26150000000001</v>
      </c>
      <c r="U126" s="35">
        <f>1-(S126=T126)</f>
        <v>0</v>
      </c>
      <c r="V126" s="35">
        <f>K126+W126/1000+X126/10000+Y126/100000+Z126/1000000+AA126/10000000+AB126/100000000</f>
        <v>473.26150000000001</v>
      </c>
      <c r="W126" s="27">
        <v>238</v>
      </c>
      <c r="X126" s="29">
        <v>235</v>
      </c>
      <c r="Y126" s="27"/>
      <c r="Z126" s="27"/>
      <c r="AA126" s="27"/>
      <c r="AB126" s="27"/>
      <c r="AJ126" s="26"/>
      <c r="AK126" s="26"/>
      <c r="AL126" s="40"/>
      <c r="AM126" s="40"/>
      <c r="AN126" s="40"/>
      <c r="AO126" s="59"/>
      <c r="AP126" s="59"/>
      <c r="AQ126" s="59"/>
      <c r="AR126" s="30"/>
      <c r="AS126" s="26"/>
      <c r="AT126" s="1"/>
    </row>
    <row r="127" spans="1:46" ht="15">
      <c r="A127" s="1">
        <v>13</v>
      </c>
      <c r="B127" s="1">
        <v>13</v>
      </c>
      <c r="C127" s="62" t="s">
        <v>183</v>
      </c>
      <c r="D127" s="29" t="s">
        <v>47</v>
      </c>
      <c r="E127" s="29">
        <v>239</v>
      </c>
      <c r="F127" s="27">
        <v>224</v>
      </c>
      <c r="G127" s="27"/>
      <c r="H127" s="27"/>
      <c r="I127" s="27"/>
      <c r="J127" s="27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463</v>
      </c>
      <c r="L127" s="32" t="s">
        <v>898</v>
      </c>
      <c r="M127" s="32"/>
      <c r="N127" s="33">
        <f>K127+(ROW(K127)-ROW(K$6))/10000</f>
        <v>463.01209999999998</v>
      </c>
      <c r="O127" s="32">
        <f>COUNT(E127:J127)</f>
        <v>2</v>
      </c>
      <c r="P127" s="32">
        <f ca="1">IF(AND(O127=1,OFFSET(D127,0,P$3)&gt;0),"Y",0)</f>
        <v>0</v>
      </c>
      <c r="Q127" s="34" t="s">
        <v>32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463.26139999999998</v>
      </c>
      <c r="T127" s="36">
        <f>K127+W127/1000+IF($D$5&gt;=2,X127/10000,0)+IF($D$5&gt;=3,Y127/100000,0)+IF($D$5&gt;=4,Z127/1000000,0)+IF($D$5&gt;=5,AA127/10000000,0)+IF($D$5&gt;=6,AB127/100000000,0)</f>
        <v>463.26139999999998</v>
      </c>
      <c r="U127" s="35">
        <f>1-(S127=T127)</f>
        <v>0</v>
      </c>
      <c r="V127" s="35">
        <f>K127+W127/1000+X127/10000+Y127/100000+Z127/1000000+AA127/10000000+AB127/100000000</f>
        <v>463.26139999999998</v>
      </c>
      <c r="W127" s="29">
        <v>239</v>
      </c>
      <c r="X127" s="27">
        <v>224</v>
      </c>
      <c r="Y127" s="27"/>
      <c r="Z127" s="27"/>
      <c r="AA127" s="27"/>
      <c r="AB127" s="27"/>
      <c r="AJ127" s="26"/>
      <c r="AK127" s="26"/>
      <c r="AL127" s="40"/>
      <c r="AM127" s="40"/>
      <c r="AN127" s="40"/>
      <c r="AO127" s="59"/>
      <c r="AP127" s="59"/>
      <c r="AQ127" s="59"/>
      <c r="AR127" s="30"/>
      <c r="AS127" s="26"/>
      <c r="AT127" s="1"/>
    </row>
    <row r="128" spans="1:46" ht="15">
      <c r="A128" s="1">
        <v>14</v>
      </c>
      <c r="B128" s="1">
        <v>14</v>
      </c>
      <c r="C128" s="62" t="s">
        <v>188</v>
      </c>
      <c r="D128" s="29" t="s">
        <v>36</v>
      </c>
      <c r="E128" s="29">
        <v>236</v>
      </c>
      <c r="F128" s="27">
        <v>220</v>
      </c>
      <c r="G128" s="27"/>
      <c r="H128" s="27"/>
      <c r="I128" s="27"/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456</v>
      </c>
      <c r="L128" s="32" t="s">
        <v>898</v>
      </c>
      <c r="M128" s="32"/>
      <c r="N128" s="33">
        <f>K128+(ROW(K128)-ROW(K$6))/10000</f>
        <v>456.01220000000001</v>
      </c>
      <c r="O128" s="32">
        <f>COUNT(E128:J128)</f>
        <v>2</v>
      </c>
      <c r="P128" s="32">
        <f ca="1">IF(AND(O128=1,OFFSET(D128,0,P$3)&gt;0),"Y",0)</f>
        <v>0</v>
      </c>
      <c r="Q128" s="34" t="s">
        <v>32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456.25799999999992</v>
      </c>
      <c r="T128" s="36">
        <f>K128+W128/1000+IF($D$5&gt;=2,X128/10000,0)+IF($D$5&gt;=3,Y128/100000,0)+IF($D$5&gt;=4,Z128/1000000,0)+IF($D$5&gt;=5,AA128/10000000,0)+IF($D$5&gt;=6,AB128/100000000,0)</f>
        <v>456.25799999999998</v>
      </c>
      <c r="U128" s="35">
        <f>1-(S128=T128)</f>
        <v>0</v>
      </c>
      <c r="V128" s="35">
        <f>K128+W128/1000+X128/10000+Y128/100000+Z128/1000000+AA128/10000000+AB128/100000000</f>
        <v>456.25799999999998</v>
      </c>
      <c r="W128" s="29">
        <v>236</v>
      </c>
      <c r="X128" s="27">
        <v>220</v>
      </c>
      <c r="Y128" s="27"/>
      <c r="Z128" s="27"/>
      <c r="AA128" s="27"/>
      <c r="AB128" s="27"/>
      <c r="AJ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 ht="15">
      <c r="A129" s="1">
        <v>15</v>
      </c>
      <c r="B129" s="1">
        <v>15</v>
      </c>
      <c r="C129" s="62" t="s">
        <v>201</v>
      </c>
      <c r="D129" s="29" t="s">
        <v>41</v>
      </c>
      <c r="E129" s="29">
        <v>218</v>
      </c>
      <c r="F129" s="27">
        <v>215</v>
      </c>
      <c r="G129" s="27"/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433</v>
      </c>
      <c r="L129" s="32" t="s">
        <v>898</v>
      </c>
      <c r="M129" s="32"/>
      <c r="N129" s="33">
        <f>K129+(ROW(K129)-ROW(K$6))/10000</f>
        <v>433.01229999999998</v>
      </c>
      <c r="O129" s="32">
        <f>COUNT(E129:J129)</f>
        <v>2</v>
      </c>
      <c r="P129" s="32">
        <f ca="1">IF(AND(O129=1,OFFSET(D129,0,P$3)&gt;0),"Y",0)</f>
        <v>0</v>
      </c>
      <c r="Q129" s="34" t="s">
        <v>32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433.23950000000002</v>
      </c>
      <c r="T129" s="36">
        <f>K129+W129/1000+IF($D$5&gt;=2,X129/10000,0)+IF($D$5&gt;=3,Y129/100000,0)+IF($D$5&gt;=4,Z129/1000000,0)+IF($D$5&gt;=5,AA129/10000000,0)+IF($D$5&gt;=6,AB129/100000000,0)</f>
        <v>433.23950000000002</v>
      </c>
      <c r="U129" s="35">
        <f>1-(S129=T129)</f>
        <v>0</v>
      </c>
      <c r="V129" s="35">
        <f>K129+W129/1000+X129/10000+Y129/100000+Z129/1000000+AA129/10000000+AB129/100000000</f>
        <v>433.23950000000002</v>
      </c>
      <c r="W129" s="29">
        <v>218</v>
      </c>
      <c r="X129" s="27">
        <v>215</v>
      </c>
      <c r="Y129" s="27"/>
      <c r="Z129" s="27"/>
      <c r="AA129" s="27"/>
      <c r="AB129" s="27"/>
      <c r="AJ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ht="15">
      <c r="A130" s="1">
        <v>16</v>
      </c>
      <c r="B130" s="1">
        <v>16</v>
      </c>
      <c r="C130" s="62" t="s">
        <v>210</v>
      </c>
      <c r="D130" s="29" t="s">
        <v>47</v>
      </c>
      <c r="E130" s="29">
        <v>222</v>
      </c>
      <c r="F130" s="27">
        <v>210</v>
      </c>
      <c r="G130" s="27"/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432</v>
      </c>
      <c r="L130" s="32" t="s">
        <v>898</v>
      </c>
      <c r="M130" s="32"/>
      <c r="N130" s="33">
        <f>K130+(ROW(K130)-ROW(K$6))/10000</f>
        <v>432.01240000000001</v>
      </c>
      <c r="O130" s="32">
        <f>COUNT(E130:J130)</f>
        <v>2</v>
      </c>
      <c r="P130" s="32">
        <f ca="1">IF(AND(O130=1,OFFSET(D130,0,P$3)&gt;0),"Y",0)</f>
        <v>0</v>
      </c>
      <c r="Q130" s="34" t="s">
        <v>32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432.24299999999994</v>
      </c>
      <c r="T130" s="36">
        <f>K130+W130/1000+IF($D$5&gt;=2,X130/10000,0)+IF($D$5&gt;=3,Y130/100000,0)+IF($D$5&gt;=4,Z130/1000000,0)+IF($D$5&gt;=5,AA130/10000000,0)+IF($D$5&gt;=6,AB130/100000000,0)</f>
        <v>432.24299999999999</v>
      </c>
      <c r="U130" s="35">
        <f>1-(S130=T130)</f>
        <v>0</v>
      </c>
      <c r="V130" s="35">
        <f>K130+W130/1000+X130/10000+Y130/100000+Z130/1000000+AA130/10000000+AB130/100000000</f>
        <v>432.24299999999999</v>
      </c>
      <c r="W130" s="29">
        <v>222</v>
      </c>
      <c r="X130" s="27">
        <v>210</v>
      </c>
      <c r="Y130" s="27"/>
      <c r="Z130" s="27"/>
      <c r="AA130" s="27"/>
      <c r="AB130" s="27"/>
      <c r="AJ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ht="15">
      <c r="A131" s="1">
        <v>17</v>
      </c>
      <c r="B131" s="1">
        <v>17</v>
      </c>
      <c r="C131" s="62" t="s">
        <v>217</v>
      </c>
      <c r="D131" s="29" t="s">
        <v>91</v>
      </c>
      <c r="E131" s="29">
        <v>198</v>
      </c>
      <c r="F131" s="27">
        <v>204</v>
      </c>
      <c r="G131" s="27"/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402</v>
      </c>
      <c r="L131" s="32" t="s">
        <v>898</v>
      </c>
      <c r="M131" s="32"/>
      <c r="N131" s="33">
        <f>K131+(ROW(K131)-ROW(K$6))/10000</f>
        <v>402.01249999999999</v>
      </c>
      <c r="O131" s="32">
        <f>COUNT(E131:J131)</f>
        <v>2</v>
      </c>
      <c r="P131" s="32">
        <f ca="1">IF(AND(O131=1,OFFSET(D131,0,P$3)&gt;0),"Y",0)</f>
        <v>0</v>
      </c>
      <c r="Q131" s="34" t="s">
        <v>32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402.22379999999998</v>
      </c>
      <c r="T131" s="36">
        <f>K131+W131/1000+IF($D$5&gt;=2,X131/10000,0)+IF($D$5&gt;=3,Y131/100000,0)+IF($D$5&gt;=4,Z131/1000000,0)+IF($D$5&gt;=5,AA131/10000000,0)+IF($D$5&gt;=6,AB131/100000000,0)</f>
        <v>402.22379999999998</v>
      </c>
      <c r="U131" s="35">
        <f>1-(S131=T131)</f>
        <v>0</v>
      </c>
      <c r="V131" s="35">
        <f>K131+W131/1000+X131/10000+Y131/100000+Z131/1000000+AA131/10000000+AB131/100000000</f>
        <v>402.22379999999998</v>
      </c>
      <c r="W131" s="27">
        <v>204</v>
      </c>
      <c r="X131" s="29">
        <v>198</v>
      </c>
      <c r="Y131" s="27"/>
      <c r="Z131" s="27"/>
      <c r="AA131" s="27"/>
      <c r="AB131" s="27"/>
      <c r="AJ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ht="15">
      <c r="A132" s="1">
        <v>18</v>
      </c>
      <c r="B132" s="1">
        <v>18</v>
      </c>
      <c r="C132" s="62" t="s">
        <v>213</v>
      </c>
      <c r="D132" s="29" t="s">
        <v>47</v>
      </c>
      <c r="E132" s="29">
        <v>163</v>
      </c>
      <c r="F132" s="27">
        <v>208</v>
      </c>
      <c r="G132" s="27"/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371</v>
      </c>
      <c r="L132" s="32" t="s">
        <v>898</v>
      </c>
      <c r="M132" s="32"/>
      <c r="N132" s="33">
        <f>K132+(ROW(K132)-ROW(K$6))/10000</f>
        <v>371.01260000000002</v>
      </c>
      <c r="O132" s="32">
        <f>COUNT(E132:J132)</f>
        <v>2</v>
      </c>
      <c r="P132" s="32">
        <f ca="1">IF(AND(O132=1,OFFSET(D132,0,P$3)&gt;0),"Y",0)</f>
        <v>0</v>
      </c>
      <c r="Q132" s="34" t="s">
        <v>32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371.22429999999997</v>
      </c>
      <c r="T132" s="36">
        <f>K132+W132/1000+IF($D$5&gt;=2,X132/10000,0)+IF($D$5&gt;=3,Y132/100000,0)+IF($D$5&gt;=4,Z132/1000000,0)+IF($D$5&gt;=5,AA132/10000000,0)+IF($D$5&gt;=6,AB132/100000000,0)</f>
        <v>371.22430000000003</v>
      </c>
      <c r="U132" s="35">
        <f>1-(S132=T132)</f>
        <v>0</v>
      </c>
      <c r="V132" s="35">
        <f>K132+W132/1000+X132/10000+Y132/100000+Z132/1000000+AA132/10000000+AB132/100000000</f>
        <v>371.22430000000003</v>
      </c>
      <c r="W132" s="27">
        <v>208</v>
      </c>
      <c r="X132" s="29">
        <v>163</v>
      </c>
      <c r="Y132" s="27"/>
      <c r="Z132" s="27"/>
      <c r="AA132" s="27"/>
      <c r="AB132" s="27"/>
      <c r="AJ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ht="15">
      <c r="A133" s="1">
        <v>19</v>
      </c>
      <c r="B133" s="1">
        <v>19</v>
      </c>
      <c r="C133" s="62" t="s">
        <v>244</v>
      </c>
      <c r="D133" s="29" t="s">
        <v>41</v>
      </c>
      <c r="E133" s="29">
        <v>145</v>
      </c>
      <c r="F133" s="27">
        <v>190</v>
      </c>
      <c r="G133" s="27"/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335</v>
      </c>
      <c r="L133" s="32" t="s">
        <v>898</v>
      </c>
      <c r="M133" s="32"/>
      <c r="N133" s="33">
        <f>K133+(ROW(K133)-ROW(K$6))/10000</f>
        <v>335.0127</v>
      </c>
      <c r="O133" s="32">
        <f>COUNT(E133:J133)</f>
        <v>2</v>
      </c>
      <c r="P133" s="32">
        <f ca="1">IF(AND(O133=1,OFFSET(D133,0,P$3)&gt;0),"Y",0)</f>
        <v>0</v>
      </c>
      <c r="Q133" s="34" t="s">
        <v>32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335.20449999999994</v>
      </c>
      <c r="T133" s="36">
        <f>K133+W133/1000+IF($D$5&gt;=2,X133/10000,0)+IF($D$5&gt;=3,Y133/100000,0)+IF($D$5&gt;=4,Z133/1000000,0)+IF($D$5&gt;=5,AA133/10000000,0)+IF($D$5&gt;=6,AB133/100000000,0)</f>
        <v>335.2045</v>
      </c>
      <c r="U133" s="35">
        <f>1-(S133=T133)</f>
        <v>0</v>
      </c>
      <c r="V133" s="35">
        <f>K133+W133/1000+X133/10000+Y133/100000+Z133/1000000+AA133/10000000+AB133/100000000</f>
        <v>335.2045</v>
      </c>
      <c r="W133" s="27">
        <v>190</v>
      </c>
      <c r="X133" s="29">
        <v>145</v>
      </c>
      <c r="Y133" s="27"/>
      <c r="Z133" s="27"/>
      <c r="AA133" s="27"/>
      <c r="AB133" s="27"/>
      <c r="AJ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ht="15">
      <c r="A134" s="1">
        <v>20</v>
      </c>
      <c r="B134" s="1">
        <v>20</v>
      </c>
      <c r="C134" s="62" t="s">
        <v>292</v>
      </c>
      <c r="D134" s="29" t="s">
        <v>125</v>
      </c>
      <c r="E134" s="29">
        <v>132</v>
      </c>
      <c r="F134" s="27">
        <v>164</v>
      </c>
      <c r="G134" s="27"/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296</v>
      </c>
      <c r="L134" s="32" t="s">
        <v>898</v>
      </c>
      <c r="M134" s="32"/>
      <c r="N134" s="33">
        <f>K134+(ROW(K134)-ROW(K$6))/10000</f>
        <v>296.01280000000003</v>
      </c>
      <c r="O134" s="32">
        <f>COUNT(E134:J134)</f>
        <v>2</v>
      </c>
      <c r="P134" s="32">
        <f ca="1">IF(AND(O134=1,OFFSET(D134,0,P$3)&gt;0),"Y",0)</f>
        <v>0</v>
      </c>
      <c r="Q134" s="34" t="s">
        <v>32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296.17719999999997</v>
      </c>
      <c r="T134" s="36">
        <f>K134+W134/1000+IF($D$5&gt;=2,X134/10000,0)+IF($D$5&gt;=3,Y134/100000,0)+IF($D$5&gt;=4,Z134/1000000,0)+IF($D$5&gt;=5,AA134/10000000,0)+IF($D$5&gt;=6,AB134/100000000,0)</f>
        <v>296.17719999999997</v>
      </c>
      <c r="U134" s="35">
        <f>1-(S134=T134)</f>
        <v>0</v>
      </c>
      <c r="V134" s="35">
        <f>K134+W134/1000+X134/10000+Y134/100000+Z134/1000000+AA134/10000000+AB134/100000000</f>
        <v>296.17719999999997</v>
      </c>
      <c r="W134" s="27">
        <v>164</v>
      </c>
      <c r="X134" s="29">
        <v>132</v>
      </c>
      <c r="Y134" s="27"/>
      <c r="Z134" s="27"/>
      <c r="AA134" s="27"/>
      <c r="AB134" s="27"/>
      <c r="AJ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ht="15">
      <c r="A135" s="1">
        <v>21</v>
      </c>
      <c r="B135" s="1">
        <v>21</v>
      </c>
      <c r="C135" s="62" t="s">
        <v>561</v>
      </c>
      <c r="D135" s="29" t="s">
        <v>60</v>
      </c>
      <c r="E135" s="29">
        <v>295</v>
      </c>
      <c r="F135" s="27"/>
      <c r="G135" s="27"/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295</v>
      </c>
      <c r="L135" s="32" t="s">
        <v>898</v>
      </c>
      <c r="M135" s="32"/>
      <c r="N135" s="33">
        <f>K135+(ROW(K135)-ROW(K$6))/10000</f>
        <v>295.0129</v>
      </c>
      <c r="O135" s="32">
        <f>COUNT(E135:J135)</f>
        <v>1</v>
      </c>
      <c r="P135" s="32">
        <f ca="1">IF(AND(O135=1,OFFSET(D135,0,P$3)&gt;0),"Y",0)</f>
        <v>0</v>
      </c>
      <c r="Q135" s="34" t="s">
        <v>32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295.29499999999996</v>
      </c>
      <c r="T135" s="36">
        <f>K135+W135/1000+IF($D$5&gt;=2,X135/10000,0)+IF($D$5&gt;=3,Y135/100000,0)+IF($D$5&gt;=4,Z135/1000000,0)+IF($D$5&gt;=5,AA135/10000000,0)+IF($D$5&gt;=6,AB135/100000000,0)</f>
        <v>295.29500000000002</v>
      </c>
      <c r="U135" s="35">
        <f>1-(S135=T135)</f>
        <v>0</v>
      </c>
      <c r="V135" s="35">
        <f>K135+W135/1000+X135/10000+Y135/100000+Z135/1000000+AA135/10000000+AB135/100000000</f>
        <v>295.29500000000002</v>
      </c>
      <c r="W135" s="29">
        <v>295</v>
      </c>
      <c r="X135" s="27"/>
      <c r="Y135" s="27"/>
      <c r="Z135" s="27"/>
      <c r="AA135" s="27"/>
      <c r="AB135" s="27"/>
      <c r="AJ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ht="15">
      <c r="A136" s="1">
        <v>22</v>
      </c>
      <c r="B136" s="1">
        <v>22</v>
      </c>
      <c r="C136" s="62" t="s">
        <v>42</v>
      </c>
      <c r="D136" s="29" t="s">
        <v>44</v>
      </c>
      <c r="E136" s="29"/>
      <c r="F136" s="27">
        <v>294</v>
      </c>
      <c r="G136" s="27"/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294</v>
      </c>
      <c r="L136" s="32" t="s">
        <v>898</v>
      </c>
      <c r="M136" s="32"/>
      <c r="N136" s="33">
        <f>K136+(ROW(K136)-ROW(K$6))/10000</f>
        <v>294.01299999999998</v>
      </c>
      <c r="O136" s="32">
        <f>COUNT(E136:J136)</f>
        <v>1</v>
      </c>
      <c r="P136" s="32" t="str">
        <f ca="1">IF(AND(O136=1,OFFSET(D136,0,P$3)&gt;0),"Y",0)</f>
        <v>Y</v>
      </c>
      <c r="Q136" s="34" t="s">
        <v>32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294.29399999999998</v>
      </c>
      <c r="T136" s="36">
        <f>K136+W136/1000+IF($D$5&gt;=2,X136/10000,0)+IF($D$5&gt;=3,Y136/100000,0)+IF($D$5&gt;=4,Z136/1000000,0)+IF($D$5&gt;=5,AA136/10000000,0)+IF($D$5&gt;=6,AB136/100000000,0)</f>
        <v>294.29399999999998</v>
      </c>
      <c r="U136" s="35">
        <f>1-(S136=T136)</f>
        <v>0</v>
      </c>
      <c r="V136" s="35">
        <f>K136+W136/1000+X136/10000+Y136/100000+Z136/1000000+AA136/10000000+AB136/100000000</f>
        <v>294.29399999999998</v>
      </c>
      <c r="W136" s="27">
        <v>294</v>
      </c>
      <c r="X136" s="29"/>
      <c r="Y136" s="27"/>
      <c r="Z136" s="27"/>
      <c r="AA136" s="27"/>
      <c r="AB136" s="27"/>
      <c r="AJ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ht="15">
      <c r="A137" s="1">
        <v>23</v>
      </c>
      <c r="B137" s="1">
        <v>23</v>
      </c>
      <c r="C137" s="62" t="s">
        <v>53</v>
      </c>
      <c r="D137" s="29" t="s">
        <v>55</v>
      </c>
      <c r="E137" s="29"/>
      <c r="F137" s="27">
        <v>291</v>
      </c>
      <c r="G137" s="27"/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291</v>
      </c>
      <c r="L137" s="32" t="s">
        <v>898</v>
      </c>
      <c r="M137" s="32"/>
      <c r="N137" s="33">
        <f>K137+(ROW(K137)-ROW(K$6))/10000</f>
        <v>291.01310000000001</v>
      </c>
      <c r="O137" s="32">
        <f>COUNT(E137:J137)</f>
        <v>1</v>
      </c>
      <c r="P137" s="32" t="str">
        <f ca="1">IF(AND(O137=1,OFFSET(D137,0,P$3)&gt;0),"Y",0)</f>
        <v>Y</v>
      </c>
      <c r="Q137" s="34" t="s">
        <v>32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291.29099999999994</v>
      </c>
      <c r="T137" s="36">
        <f>K137+W137/1000+IF($D$5&gt;=2,X137/10000,0)+IF($D$5&gt;=3,Y137/100000,0)+IF($D$5&gt;=4,Z137/1000000,0)+IF($D$5&gt;=5,AA137/10000000,0)+IF($D$5&gt;=6,AB137/100000000,0)</f>
        <v>291.291</v>
      </c>
      <c r="U137" s="35">
        <f>1-(S137=T137)</f>
        <v>0</v>
      </c>
      <c r="V137" s="35">
        <f>K137+W137/1000+X137/10000+Y137/100000+Z137/1000000+AA137/10000000+AB137/100000000</f>
        <v>291.291</v>
      </c>
      <c r="W137" s="27">
        <v>291</v>
      </c>
      <c r="X137" s="29"/>
      <c r="Y137" s="27"/>
      <c r="Z137" s="27"/>
      <c r="AA137" s="27"/>
      <c r="AB137" s="27"/>
      <c r="AJ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ht="15">
      <c r="A138" s="1">
        <v>24</v>
      </c>
      <c r="B138" s="1">
        <v>24</v>
      </c>
      <c r="C138" s="62" t="s">
        <v>562</v>
      </c>
      <c r="D138" s="29" t="s">
        <v>122</v>
      </c>
      <c r="E138" s="29">
        <v>290</v>
      </c>
      <c r="F138" s="27"/>
      <c r="G138" s="27"/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290</v>
      </c>
      <c r="L138" s="32" t="s">
        <v>898</v>
      </c>
      <c r="M138" s="32"/>
      <c r="N138" s="33">
        <f>K138+(ROW(K138)-ROW(K$6))/10000</f>
        <v>290.01319999999998</v>
      </c>
      <c r="O138" s="32">
        <f>COUNT(E138:J138)</f>
        <v>1</v>
      </c>
      <c r="P138" s="32">
        <f ca="1">IF(AND(O138=1,OFFSET(D138,0,P$3)&gt;0),"Y",0)</f>
        <v>0</v>
      </c>
      <c r="Q138" s="34" t="s">
        <v>32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290.28999999999996</v>
      </c>
      <c r="T138" s="36">
        <f>K138+W138/1000+IF($D$5&gt;=2,X138/10000,0)+IF($D$5&gt;=3,Y138/100000,0)+IF($D$5&gt;=4,Z138/1000000,0)+IF($D$5&gt;=5,AA138/10000000,0)+IF($D$5&gt;=6,AB138/100000000,0)</f>
        <v>290.29000000000002</v>
      </c>
      <c r="U138" s="35">
        <f>1-(S138=T138)</f>
        <v>0</v>
      </c>
      <c r="V138" s="35">
        <f>K138+W138/1000+X138/10000+Y138/100000+Z138/1000000+AA138/10000000+AB138/100000000</f>
        <v>290.29000000000002</v>
      </c>
      <c r="W138" s="29">
        <v>290</v>
      </c>
      <c r="X138" s="27"/>
      <c r="Y138" s="27"/>
      <c r="Z138" s="27"/>
      <c r="AA138" s="27"/>
      <c r="AB138" s="27"/>
      <c r="AJ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ht="15">
      <c r="A139" s="1">
        <v>25</v>
      </c>
      <c r="B139" s="1">
        <v>25</v>
      </c>
      <c r="C139" s="62" t="s">
        <v>58</v>
      </c>
      <c r="D139" s="29" t="s">
        <v>60</v>
      </c>
      <c r="E139" s="29"/>
      <c r="F139" s="27">
        <v>289</v>
      </c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289</v>
      </c>
      <c r="L139" s="32" t="s">
        <v>898</v>
      </c>
      <c r="M139" s="32"/>
      <c r="N139" s="33">
        <f>K139+(ROW(K139)-ROW(K$6))/10000</f>
        <v>289.01330000000002</v>
      </c>
      <c r="O139" s="32">
        <f>COUNT(E139:J139)</f>
        <v>1</v>
      </c>
      <c r="P139" s="32" t="str">
        <f ca="1">IF(AND(O139=1,OFFSET(D139,0,P$3)&gt;0),"Y",0)</f>
        <v>Y</v>
      </c>
      <c r="Q139" s="34" t="s">
        <v>32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289.28899999999999</v>
      </c>
      <c r="T139" s="36">
        <f>K139+W139/1000+IF($D$5&gt;=2,X139/10000,0)+IF($D$5&gt;=3,Y139/100000,0)+IF($D$5&gt;=4,Z139/1000000,0)+IF($D$5&gt;=5,AA139/10000000,0)+IF($D$5&gt;=6,AB139/100000000,0)</f>
        <v>289.28899999999999</v>
      </c>
      <c r="U139" s="35">
        <f>1-(S139=T139)</f>
        <v>0</v>
      </c>
      <c r="V139" s="35">
        <f>K139+W139/1000+X139/10000+Y139/100000+Z139/1000000+AA139/10000000+AB139/100000000</f>
        <v>289.28899999999999</v>
      </c>
      <c r="W139" s="27">
        <v>289</v>
      </c>
      <c r="X139" s="29"/>
      <c r="Y139" s="27"/>
      <c r="Z139" s="27"/>
      <c r="AA139" s="27"/>
      <c r="AB139" s="27"/>
      <c r="AJ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ht="15">
      <c r="A140" s="1">
        <v>26</v>
      </c>
      <c r="B140" s="1">
        <v>26</v>
      </c>
      <c r="C140" s="62" t="s">
        <v>563</v>
      </c>
      <c r="D140" s="29" t="s">
        <v>55</v>
      </c>
      <c r="E140" s="29">
        <v>282</v>
      </c>
      <c r="F140" s="27"/>
      <c r="G140" s="27"/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282</v>
      </c>
      <c r="L140" s="32" t="s">
        <v>898</v>
      </c>
      <c r="M140" s="32"/>
      <c r="N140" s="33">
        <f>K140+(ROW(K140)-ROW(K$6))/10000</f>
        <v>282.01339999999999</v>
      </c>
      <c r="O140" s="32">
        <f>COUNT(E140:J140)</f>
        <v>1</v>
      </c>
      <c r="P140" s="32">
        <f ca="1">IF(AND(O140=1,OFFSET(D140,0,P$3)&gt;0),"Y",0)</f>
        <v>0</v>
      </c>
      <c r="Q140" s="34" t="s">
        <v>32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282.28199999999998</v>
      </c>
      <c r="T140" s="36">
        <f>K140+W140/1000+IF($D$5&gt;=2,X140/10000,0)+IF($D$5&gt;=3,Y140/100000,0)+IF($D$5&gt;=4,Z140/1000000,0)+IF($D$5&gt;=5,AA140/10000000,0)+IF($D$5&gt;=6,AB140/100000000,0)</f>
        <v>282.28199999999998</v>
      </c>
      <c r="U140" s="35">
        <f>1-(S140=T140)</f>
        <v>0</v>
      </c>
      <c r="V140" s="35">
        <f>K140+W140/1000+X140/10000+Y140/100000+Z140/1000000+AA140/10000000+AB140/100000000</f>
        <v>282.28199999999998</v>
      </c>
      <c r="W140" s="29">
        <v>282</v>
      </c>
      <c r="X140" s="27"/>
      <c r="Y140" s="27"/>
      <c r="Z140" s="27"/>
      <c r="AA140" s="27"/>
      <c r="AB140" s="27"/>
      <c r="AJ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ht="15">
      <c r="A141" s="1">
        <v>27</v>
      </c>
      <c r="B141" s="1">
        <v>27</v>
      </c>
      <c r="C141" s="62" t="s">
        <v>116</v>
      </c>
      <c r="D141" s="29" t="s">
        <v>55</v>
      </c>
      <c r="E141" s="29"/>
      <c r="F141" s="27">
        <v>260</v>
      </c>
      <c r="G141" s="27"/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260</v>
      </c>
      <c r="L141" s="32" t="s">
        <v>898</v>
      </c>
      <c r="M141" s="32"/>
      <c r="N141" s="33">
        <f>K141+(ROW(K141)-ROW(K$6))/10000</f>
        <v>260.01350000000002</v>
      </c>
      <c r="O141" s="32">
        <f>COUNT(E141:J141)</f>
        <v>1</v>
      </c>
      <c r="P141" s="32" t="str">
        <f ca="1">IF(AND(O141=1,OFFSET(D141,0,P$3)&gt;0),"Y",0)</f>
        <v>Y</v>
      </c>
      <c r="Q141" s="34" t="s">
        <v>32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260.26</v>
      </c>
      <c r="T141" s="36">
        <f>K141+W141/1000+IF($D$5&gt;=2,X141/10000,0)+IF($D$5&gt;=3,Y141/100000,0)+IF($D$5&gt;=4,Z141/1000000,0)+IF($D$5&gt;=5,AA141/10000000,0)+IF($D$5&gt;=6,AB141/100000000,0)</f>
        <v>260.26</v>
      </c>
      <c r="U141" s="35">
        <f>1-(S141=T141)</f>
        <v>0</v>
      </c>
      <c r="V141" s="35">
        <f>K141+W141/1000+X141/10000+Y141/100000+Z141/1000000+AA141/10000000+AB141/100000000</f>
        <v>260.26</v>
      </c>
      <c r="W141" s="27">
        <v>260</v>
      </c>
      <c r="X141" s="29"/>
      <c r="Y141" s="27"/>
      <c r="Z141" s="27"/>
      <c r="AA141" s="27"/>
      <c r="AB141" s="27"/>
      <c r="AJ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ht="15">
      <c r="A142" s="1">
        <v>28</v>
      </c>
      <c r="B142" s="1">
        <v>28</v>
      </c>
      <c r="C142" s="62" t="s">
        <v>327</v>
      </c>
      <c r="D142" s="29" t="s">
        <v>55</v>
      </c>
      <c r="E142" s="29">
        <v>100</v>
      </c>
      <c r="F142" s="27">
        <v>144</v>
      </c>
      <c r="G142" s="27"/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244</v>
      </c>
      <c r="L142" s="32" t="s">
        <v>898</v>
      </c>
      <c r="M142" s="32"/>
      <c r="N142" s="33">
        <f>K142+(ROW(K142)-ROW(K$6))/10000</f>
        <v>244.0136</v>
      </c>
      <c r="O142" s="32">
        <f>COUNT(E142:J142)</f>
        <v>2</v>
      </c>
      <c r="P142" s="32">
        <f ca="1">IF(AND(O142=1,OFFSET(D142,0,P$3)&gt;0),"Y",0)</f>
        <v>0</v>
      </c>
      <c r="Q142" s="34" t="s">
        <v>32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244.154</v>
      </c>
      <c r="T142" s="36">
        <f>K142+W142/1000+IF($D$5&gt;=2,X142/10000,0)+IF($D$5&gt;=3,Y142/100000,0)+IF($D$5&gt;=4,Z142/1000000,0)+IF($D$5&gt;=5,AA142/10000000,0)+IF($D$5&gt;=6,AB142/100000000,0)</f>
        <v>244.154</v>
      </c>
      <c r="U142" s="35">
        <f>1-(S142=T142)</f>
        <v>0</v>
      </c>
      <c r="V142" s="35">
        <f>K142+W142/1000+X142/10000+Y142/100000+Z142/1000000+AA142/10000000+AB142/100000000</f>
        <v>244.154</v>
      </c>
      <c r="W142" s="27">
        <v>144</v>
      </c>
      <c r="X142" s="29">
        <v>100</v>
      </c>
      <c r="Y142" s="27"/>
      <c r="Z142" s="27"/>
      <c r="AA142" s="27"/>
      <c r="AB142" s="27"/>
      <c r="AJ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15">
      <c r="A143" s="1">
        <v>29</v>
      </c>
      <c r="B143" s="1">
        <v>29</v>
      </c>
      <c r="C143" s="62" t="s">
        <v>156</v>
      </c>
      <c r="D143" s="29" t="s">
        <v>19</v>
      </c>
      <c r="E143" s="29"/>
      <c r="F143" s="27">
        <v>239</v>
      </c>
      <c r="G143" s="27"/>
      <c r="H143" s="27"/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239</v>
      </c>
      <c r="L143" s="32" t="s">
        <v>898</v>
      </c>
      <c r="M143" s="32"/>
      <c r="N143" s="33">
        <f>K143+(ROW(K143)-ROW(K$6))/10000</f>
        <v>239.0137</v>
      </c>
      <c r="O143" s="32">
        <f>COUNT(E143:J143)</f>
        <v>1</v>
      </c>
      <c r="P143" s="32" t="str">
        <f ca="1">IF(AND(O143=1,OFFSET(D143,0,P$3)&gt;0),"Y",0)</f>
        <v>Y</v>
      </c>
      <c r="Q143" s="34" t="s">
        <v>32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239.23899999999998</v>
      </c>
      <c r="T143" s="36">
        <f>K143+W143/1000+IF($D$5&gt;=2,X143/10000,0)+IF($D$5&gt;=3,Y143/100000,0)+IF($D$5&gt;=4,Z143/1000000,0)+IF($D$5&gt;=5,AA143/10000000,0)+IF($D$5&gt;=6,AB143/100000000,0)</f>
        <v>239.239</v>
      </c>
      <c r="U143" s="35">
        <f>1-(S143=T143)</f>
        <v>0</v>
      </c>
      <c r="V143" s="35">
        <f>K143+W143/1000+X143/10000+Y143/100000+Z143/1000000+AA143/10000000+AB143/100000000</f>
        <v>239.239</v>
      </c>
      <c r="W143" s="27">
        <v>239</v>
      </c>
      <c r="X143" s="29"/>
      <c r="Y143" s="27"/>
      <c r="Z143" s="27"/>
      <c r="AA143" s="27"/>
      <c r="AB143" s="27"/>
      <c r="AJ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>
      <c r="A144" s="1">
        <v>30</v>
      </c>
      <c r="B144" s="1">
        <v>30</v>
      </c>
      <c r="C144" s="62" t="s">
        <v>564</v>
      </c>
      <c r="D144" s="29" t="s">
        <v>41</v>
      </c>
      <c r="E144" s="29">
        <v>237</v>
      </c>
      <c r="F144" s="27"/>
      <c r="G144" s="27"/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237</v>
      </c>
      <c r="L144" s="32" t="s">
        <v>898</v>
      </c>
      <c r="M144" s="32"/>
      <c r="N144" s="33">
        <f>K144+(ROW(K144)-ROW(K$6))/10000</f>
        <v>237.0138</v>
      </c>
      <c r="O144" s="32">
        <f>COUNT(E144:J144)</f>
        <v>1</v>
      </c>
      <c r="P144" s="32">
        <f ca="1">IF(AND(O144=1,OFFSET(D144,0,P$3)&gt;0),"Y",0)</f>
        <v>0</v>
      </c>
      <c r="Q144" s="34" t="s">
        <v>32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237.23699999999997</v>
      </c>
      <c r="T144" s="36">
        <f>K144+W144/1000+IF($D$5&gt;=2,X144/10000,0)+IF($D$5&gt;=3,Y144/100000,0)+IF($D$5&gt;=4,Z144/1000000,0)+IF($D$5&gt;=5,AA144/10000000,0)+IF($D$5&gt;=6,AB144/100000000,0)</f>
        <v>237.23699999999999</v>
      </c>
      <c r="U144" s="35">
        <f>1-(S144=T144)</f>
        <v>0</v>
      </c>
      <c r="V144" s="35">
        <f>K144+W144/1000+X144/10000+Y144/100000+Z144/1000000+AA144/10000000+AB144/100000000</f>
        <v>237.23699999999999</v>
      </c>
      <c r="W144" s="29">
        <v>237</v>
      </c>
      <c r="X144" s="27"/>
      <c r="Y144" s="27"/>
      <c r="Z144" s="27"/>
      <c r="AA144" s="27"/>
      <c r="AB144" s="27"/>
      <c r="AJ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>
      <c r="A145" s="1">
        <v>31</v>
      </c>
      <c r="B145" s="1">
        <v>31</v>
      </c>
      <c r="C145" s="62" t="s">
        <v>237</v>
      </c>
      <c r="D145" s="29" t="s">
        <v>63</v>
      </c>
      <c r="E145" s="29"/>
      <c r="F145" s="27">
        <v>194</v>
      </c>
      <c r="G145" s="27"/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194</v>
      </c>
      <c r="L145" s="32" t="s">
        <v>898</v>
      </c>
      <c r="M145" s="32"/>
      <c r="N145" s="33">
        <f>K145+(ROW(K145)-ROW(K$6))/10000</f>
        <v>194.01390000000001</v>
      </c>
      <c r="O145" s="32">
        <f>COUNT(E145:J145)</f>
        <v>1</v>
      </c>
      <c r="P145" s="32" t="str">
        <f ca="1">IF(AND(O145=1,OFFSET(D145,0,P$3)&gt;0),"Y",0)</f>
        <v>Y</v>
      </c>
      <c r="Q145" s="34" t="s">
        <v>32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194.19399999999999</v>
      </c>
      <c r="T145" s="36">
        <f>K145+W145/1000+IF($D$5&gt;=2,X145/10000,0)+IF($D$5&gt;=3,Y145/100000,0)+IF($D$5&gt;=4,Z145/1000000,0)+IF($D$5&gt;=5,AA145/10000000,0)+IF($D$5&gt;=6,AB145/100000000,0)</f>
        <v>194.19399999999999</v>
      </c>
      <c r="U145" s="35">
        <f>1-(S145=T145)</f>
        <v>0</v>
      </c>
      <c r="V145" s="35">
        <f>K145+W145/1000+X145/10000+Y145/100000+Z145/1000000+AA145/10000000+AB145/100000000</f>
        <v>194.19399999999999</v>
      </c>
      <c r="W145" s="27">
        <v>194</v>
      </c>
      <c r="X145" s="29"/>
      <c r="Y145" s="27"/>
      <c r="Z145" s="27"/>
      <c r="AA145" s="27"/>
      <c r="AB145" s="27"/>
      <c r="AJ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>
      <c r="A146" s="1">
        <v>32</v>
      </c>
      <c r="B146" s="1">
        <v>32</v>
      </c>
      <c r="C146" s="62" t="s">
        <v>565</v>
      </c>
      <c r="D146" s="29" t="s">
        <v>50</v>
      </c>
      <c r="E146" s="29">
        <v>169</v>
      </c>
      <c r="F146" s="27"/>
      <c r="G146" s="27"/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169</v>
      </c>
      <c r="L146" s="32" t="s">
        <v>898</v>
      </c>
      <c r="M146" s="32"/>
      <c r="N146" s="33">
        <f>K146+(ROW(K146)-ROW(K$6))/10000</f>
        <v>169.01400000000001</v>
      </c>
      <c r="O146" s="32">
        <f>COUNT(E146:J146)</f>
        <v>1</v>
      </c>
      <c r="P146" s="32">
        <f ca="1">IF(AND(O146=1,OFFSET(D146,0,P$3)&gt;0),"Y",0)</f>
        <v>0</v>
      </c>
      <c r="Q146" s="34" t="s">
        <v>32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169.16899999999998</v>
      </c>
      <c r="T146" s="36">
        <f>K146+W146/1000+IF($D$5&gt;=2,X146/10000,0)+IF($D$5&gt;=3,Y146/100000,0)+IF($D$5&gt;=4,Z146/1000000,0)+IF($D$5&gt;=5,AA146/10000000,0)+IF($D$5&gt;=6,AB146/100000000,0)</f>
        <v>169.16900000000001</v>
      </c>
      <c r="U146" s="35">
        <f>1-(S146=T146)</f>
        <v>0</v>
      </c>
      <c r="V146" s="35">
        <f>K146+W146/1000+X146/10000+Y146/100000+Z146/1000000+AA146/10000000+AB146/100000000</f>
        <v>169.16900000000001</v>
      </c>
      <c r="W146" s="29">
        <v>169</v>
      </c>
      <c r="X146" s="27"/>
      <c r="Y146" s="27"/>
      <c r="Z146" s="27"/>
      <c r="AA146" s="27"/>
      <c r="AB146" s="27"/>
      <c r="AJ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>
      <c r="A147" s="1">
        <v>33</v>
      </c>
      <c r="B147" s="1">
        <v>33</v>
      </c>
      <c r="C147" s="62" t="s">
        <v>566</v>
      </c>
      <c r="D147" s="29" t="s">
        <v>41</v>
      </c>
      <c r="E147" s="29">
        <v>152</v>
      </c>
      <c r="F147" s="27"/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152</v>
      </c>
      <c r="L147" s="32" t="s">
        <v>898</v>
      </c>
      <c r="M147" s="32"/>
      <c r="N147" s="33">
        <f>K147+(ROW(K147)-ROW(K$6))/10000</f>
        <v>152.01410000000001</v>
      </c>
      <c r="O147" s="32">
        <f>COUNT(E147:J147)</f>
        <v>1</v>
      </c>
      <c r="P147" s="32">
        <f ca="1">IF(AND(O147=1,OFFSET(D147,0,P$3)&gt;0),"Y",0)</f>
        <v>0</v>
      </c>
      <c r="Q147" s="34" t="s">
        <v>32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152.15199999999999</v>
      </c>
      <c r="T147" s="36">
        <f>K147+W147/1000+IF($D$5&gt;=2,X147/10000,0)+IF($D$5&gt;=3,Y147/100000,0)+IF($D$5&gt;=4,Z147/1000000,0)+IF($D$5&gt;=5,AA147/10000000,0)+IF($D$5&gt;=6,AB147/100000000,0)</f>
        <v>152.15199999999999</v>
      </c>
      <c r="U147" s="35">
        <f>1-(S147=T147)</f>
        <v>0</v>
      </c>
      <c r="V147" s="35">
        <f>K147+W147/1000+X147/10000+Y147/100000+Z147/1000000+AA147/10000000+AB147/100000000</f>
        <v>152.15199999999999</v>
      </c>
      <c r="W147" s="29">
        <v>152</v>
      </c>
      <c r="X147" s="27"/>
      <c r="Y147" s="27"/>
      <c r="Z147" s="27"/>
      <c r="AA147" s="27"/>
      <c r="AB147" s="27"/>
      <c r="AJ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>
      <c r="A148" s="1">
        <v>34</v>
      </c>
      <c r="B148" s="1">
        <v>34</v>
      </c>
      <c r="C148" s="62" t="s">
        <v>567</v>
      </c>
      <c r="D148" s="29" t="s">
        <v>55</v>
      </c>
      <c r="E148" s="29">
        <v>150</v>
      </c>
      <c r="F148" s="27"/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150</v>
      </c>
      <c r="L148" s="32" t="s">
        <v>898</v>
      </c>
      <c r="M148" s="32"/>
      <c r="N148" s="33">
        <f>K148+(ROW(K148)-ROW(K$6))/10000</f>
        <v>150.01419999999999</v>
      </c>
      <c r="O148" s="32">
        <f>COUNT(E148:J148)</f>
        <v>1</v>
      </c>
      <c r="P148" s="32">
        <f ca="1">IF(AND(O148=1,OFFSET(D148,0,P$3)&gt;0),"Y",0)</f>
        <v>0</v>
      </c>
      <c r="Q148" s="34" t="s">
        <v>32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150.14999999999998</v>
      </c>
      <c r="T148" s="36">
        <f>K148+W148/1000+IF($D$5&gt;=2,X148/10000,0)+IF($D$5&gt;=3,Y148/100000,0)+IF($D$5&gt;=4,Z148/1000000,0)+IF($D$5&gt;=5,AA148/10000000,0)+IF($D$5&gt;=6,AB148/100000000,0)</f>
        <v>150.15</v>
      </c>
      <c r="U148" s="35">
        <f>1-(S148=T148)</f>
        <v>0</v>
      </c>
      <c r="V148" s="35">
        <f>K148+W148/1000+X148/10000+Y148/100000+Z148/1000000+AA148/10000000+AB148/100000000</f>
        <v>150.15</v>
      </c>
      <c r="W148" s="29">
        <v>150</v>
      </c>
      <c r="X148" s="27"/>
      <c r="Y148" s="27"/>
      <c r="Z148" s="27"/>
      <c r="AA148" s="27"/>
      <c r="AB148" s="27"/>
      <c r="AJ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3" customHeight="1">
      <c r="A149" s="62"/>
      <c r="B149" s="1"/>
      <c r="C149" s="62"/>
      <c r="D149" s="29"/>
      <c r="E149" s="29"/>
      <c r="F149" s="27"/>
      <c r="G149" s="27"/>
      <c r="H149" s="27"/>
      <c r="I149" s="27"/>
      <c r="J149" s="27"/>
      <c r="K149" s="32"/>
      <c r="L149" s="27"/>
      <c r="M149" s="27"/>
      <c r="N149" s="32"/>
      <c r="O149" s="27"/>
      <c r="P149" s="27"/>
      <c r="R149" s="63"/>
      <c r="S149" s="63"/>
      <c r="T149" s="63"/>
      <c r="U149" s="63"/>
      <c r="V149" s="35"/>
      <c r="W149" s="29"/>
      <c r="X149" s="29"/>
      <c r="Y149" s="27"/>
      <c r="Z149" s="27"/>
      <c r="AA149" s="27"/>
      <c r="AB149" s="27"/>
      <c r="AJ149" s="26"/>
      <c r="AK149" s="26"/>
      <c r="AL149" s="40"/>
      <c r="AM149" s="40"/>
      <c r="AN149" s="40"/>
      <c r="AO149" s="40"/>
      <c r="AP149" s="40"/>
      <c r="AQ149" s="40"/>
      <c r="AR149" s="30"/>
      <c r="AS149" s="26"/>
      <c r="AT149" s="1"/>
    </row>
    <row r="150" spans="1:46" s="26" customFormat="1">
      <c r="A150" s="2"/>
      <c r="B150" s="2"/>
      <c r="C150" s="2"/>
      <c r="D150" s="27"/>
      <c r="E150" s="27"/>
      <c r="F150" s="27"/>
      <c r="G150" s="27"/>
      <c r="H150" s="27"/>
      <c r="I150" s="27"/>
      <c r="J150" s="27"/>
      <c r="K150" s="32"/>
      <c r="L150" s="27"/>
      <c r="M150" s="27"/>
      <c r="N150" s="32"/>
      <c r="O150" s="27"/>
      <c r="P150" s="27"/>
      <c r="R150" s="63"/>
      <c r="S150" s="63"/>
      <c r="T150" s="63"/>
      <c r="U150" s="63"/>
      <c r="V150" s="35"/>
      <c r="W150" s="29"/>
      <c r="X150" s="29"/>
      <c r="Y150" s="27"/>
      <c r="Z150" s="27"/>
      <c r="AA150" s="27"/>
      <c r="AB150" s="27"/>
      <c r="AH150" s="2"/>
      <c r="AI150" s="2"/>
      <c r="AL150" s="40"/>
      <c r="AM150" s="40"/>
      <c r="AN150" s="40"/>
      <c r="AO150" s="40"/>
      <c r="AP150" s="40"/>
      <c r="AQ150" s="40"/>
      <c r="AR150" s="52"/>
      <c r="AT150" s="1"/>
    </row>
    <row r="151" spans="1:46" s="26" customFormat="1" ht="15">
      <c r="A151" s="61"/>
      <c r="B151" s="61"/>
      <c r="C151" s="61" t="s">
        <v>51</v>
      </c>
      <c r="D151" s="27"/>
      <c r="E151" s="27"/>
      <c r="F151" s="27"/>
      <c r="G151" s="27"/>
      <c r="H151" s="27"/>
      <c r="I151" s="27"/>
      <c r="J151" s="27"/>
      <c r="K151" s="32"/>
      <c r="L151" s="27"/>
      <c r="M151" s="27"/>
      <c r="N151" s="32"/>
      <c r="O151" s="27"/>
      <c r="P151" s="27"/>
      <c r="Q151" s="54" t="str">
        <f>C151</f>
        <v>M50</v>
      </c>
      <c r="R151" s="63"/>
      <c r="S151" s="63"/>
      <c r="T151" s="63"/>
      <c r="U151" s="63"/>
      <c r="V151" s="35"/>
      <c r="W151" s="29"/>
      <c r="X151" s="29"/>
      <c r="Y151" s="27"/>
      <c r="Z151" s="27"/>
      <c r="AA151" s="27"/>
      <c r="AB151" s="27"/>
      <c r="AH151" s="2"/>
      <c r="AI151" s="2"/>
      <c r="AL151" s="40"/>
      <c r="AM151" s="40"/>
      <c r="AN151" s="40"/>
      <c r="AO151" s="38">
        <v>858</v>
      </c>
      <c r="AP151" s="38">
        <v>853</v>
      </c>
      <c r="AQ151" s="38">
        <v>842</v>
      </c>
      <c r="AR151" s="52"/>
      <c r="AT151" s="1"/>
    </row>
    <row r="152" spans="1:46" s="26" customFormat="1" ht="15">
      <c r="A152" s="62">
        <v>1</v>
      </c>
      <c r="B152" s="62">
        <v>1</v>
      </c>
      <c r="C152" s="62" t="s">
        <v>48</v>
      </c>
      <c r="D152" s="29" t="s">
        <v>50</v>
      </c>
      <c r="E152" s="29">
        <v>289</v>
      </c>
      <c r="F152" s="27">
        <v>292</v>
      </c>
      <c r="G152" s="27"/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581</v>
      </c>
      <c r="L152" s="32" t="s">
        <v>898</v>
      </c>
      <c r="M152" s="32" t="s">
        <v>52</v>
      </c>
      <c r="N152" s="33">
        <f>K152+(ROW(K152)-ROW(K$6))/10000</f>
        <v>581.01459999999997</v>
      </c>
      <c r="O152" s="32">
        <f>COUNT(E152:J152)</f>
        <v>2</v>
      </c>
      <c r="P152" s="32">
        <f ca="1">IF(AND(O152=1,OFFSET(D152,0,P$3)&gt;0),"Y",0)</f>
        <v>0</v>
      </c>
      <c r="Q152" s="34" t="s">
        <v>51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581.32089999999994</v>
      </c>
      <c r="T152" s="36">
        <f>K152+W152/1000+IF($D$5&gt;=2,X152/10000,0)+IF($D$5&gt;=3,Y152/100000,0)+IF($D$5&gt;=4,Z152/1000000,0)+IF($D$5&gt;=5,AA152/10000000,0)+IF($D$5&gt;=6,AB152/100000000,0)</f>
        <v>581.32090000000005</v>
      </c>
      <c r="U152" s="35">
        <f>1-(S152=T152)</f>
        <v>0</v>
      </c>
      <c r="V152" s="35">
        <f>K152+W152/1000+X152/10000+Y152/100000+Z152/1000000+AA152/10000000+AB152/100000000</f>
        <v>581.32090000000005</v>
      </c>
      <c r="W152" s="27">
        <v>292</v>
      </c>
      <c r="X152" s="29">
        <v>289</v>
      </c>
      <c r="Y152" s="27"/>
      <c r="Z152" s="27"/>
      <c r="AA152" s="27"/>
      <c r="AB152" s="27"/>
      <c r="AH152" s="2"/>
      <c r="AI152" s="2"/>
      <c r="AL152" s="40"/>
      <c r="AM152" s="40"/>
      <c r="AN152" s="40"/>
      <c r="AO152" s="59"/>
      <c r="AP152" s="59"/>
      <c r="AQ152" s="59"/>
      <c r="AR152" s="52"/>
      <c r="AT152" s="1"/>
    </row>
    <row r="153" spans="1:46" s="26" customFormat="1" ht="15">
      <c r="A153" s="62">
        <v>2</v>
      </c>
      <c r="B153" s="62">
        <v>2</v>
      </c>
      <c r="C153" s="62" t="s">
        <v>61</v>
      </c>
      <c r="D153" s="29" t="s">
        <v>63</v>
      </c>
      <c r="E153" s="29">
        <v>278</v>
      </c>
      <c r="F153" s="27">
        <v>288</v>
      </c>
      <c r="G153" s="27"/>
      <c r="H153" s="27"/>
      <c r="I153" s="27"/>
      <c r="J153" s="27"/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566</v>
      </c>
      <c r="L153" s="32" t="s">
        <v>898</v>
      </c>
      <c r="M153" s="32" t="s">
        <v>135</v>
      </c>
      <c r="N153" s="33">
        <f>K153+(ROW(K153)-ROW(K$6))/10000</f>
        <v>566.01469999999995</v>
      </c>
      <c r="O153" s="32">
        <f>COUNT(E153:J153)</f>
        <v>2</v>
      </c>
      <c r="P153" s="32">
        <f ca="1">IF(AND(O153=1,OFFSET(D153,0,P$3)&gt;0),"Y",0)</f>
        <v>0</v>
      </c>
      <c r="Q153" s="34" t="s">
        <v>51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566.31579999999997</v>
      </c>
      <c r="T153" s="36">
        <f>K153+W153/1000+IF($D$5&gt;=2,X153/10000,0)+IF($D$5&gt;=3,Y153/100000,0)+IF($D$5&gt;=4,Z153/1000000,0)+IF($D$5&gt;=5,AA153/10000000,0)+IF($D$5&gt;=6,AB153/100000000,0)</f>
        <v>566.31579999999997</v>
      </c>
      <c r="U153" s="35">
        <f>1-(S153=T153)</f>
        <v>0</v>
      </c>
      <c r="V153" s="35">
        <f>K153+W153/1000+X153/10000+Y153/100000+Z153/1000000+AA153/10000000+AB153/100000000</f>
        <v>566.31579999999997</v>
      </c>
      <c r="W153" s="27">
        <v>288</v>
      </c>
      <c r="X153" s="29">
        <v>278</v>
      </c>
      <c r="Y153" s="27"/>
      <c r="Z153" s="27"/>
      <c r="AA153" s="27"/>
      <c r="AB153" s="27"/>
      <c r="AH153" s="2"/>
      <c r="AI153" s="2"/>
      <c r="AL153" s="40"/>
      <c r="AM153" s="40"/>
      <c r="AN153" s="40"/>
      <c r="AO153" s="59"/>
      <c r="AP153" s="59"/>
      <c r="AQ153" s="59"/>
      <c r="AR153" s="52"/>
      <c r="AT153" s="1"/>
    </row>
    <row r="154" spans="1:46" s="26" customFormat="1" ht="15">
      <c r="A154" s="62">
        <v>3</v>
      </c>
      <c r="B154" s="62">
        <v>3</v>
      </c>
      <c r="C154" s="62" t="s">
        <v>154</v>
      </c>
      <c r="D154" s="29" t="s">
        <v>47</v>
      </c>
      <c r="E154" s="29">
        <v>279</v>
      </c>
      <c r="F154" s="27">
        <v>240</v>
      </c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519</v>
      </c>
      <c r="L154" s="32" t="s">
        <v>898</v>
      </c>
      <c r="M154" s="32" t="s">
        <v>149</v>
      </c>
      <c r="N154" s="33">
        <f>K154+(ROW(K154)-ROW(K$6))/10000</f>
        <v>519.01480000000004</v>
      </c>
      <c r="O154" s="32">
        <f>COUNT(E154:J154)</f>
        <v>2</v>
      </c>
      <c r="P154" s="32">
        <f ca="1">IF(AND(O154=1,OFFSET(D154,0,P$3)&gt;0),"Y",0)</f>
        <v>0</v>
      </c>
      <c r="Q154" s="34" t="s">
        <v>51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519.303</v>
      </c>
      <c r="T154" s="36">
        <f>K154+W154/1000+IF($D$5&gt;=2,X154/10000,0)+IF($D$5&gt;=3,Y154/100000,0)+IF($D$5&gt;=4,Z154/1000000,0)+IF($D$5&gt;=5,AA154/10000000,0)+IF($D$5&gt;=6,AB154/100000000,0)</f>
        <v>519.303</v>
      </c>
      <c r="U154" s="35">
        <f>1-(S154=T154)</f>
        <v>0</v>
      </c>
      <c r="V154" s="35">
        <f>K154+W154/1000+X154/10000+Y154/100000+Z154/1000000+AA154/10000000+AB154/100000000</f>
        <v>519.303</v>
      </c>
      <c r="W154" s="29">
        <v>279</v>
      </c>
      <c r="X154" s="27">
        <v>240</v>
      </c>
      <c r="Y154" s="27"/>
      <c r="Z154" s="27"/>
      <c r="AA154" s="27"/>
      <c r="AB154" s="27"/>
      <c r="AH154" s="2"/>
      <c r="AI154" s="2"/>
      <c r="AL154" s="40"/>
      <c r="AM154" s="40"/>
      <c r="AN154" s="40"/>
      <c r="AO154" s="59"/>
      <c r="AP154" s="59"/>
      <c r="AQ154" s="59"/>
      <c r="AR154" s="52"/>
      <c r="AT154" s="1"/>
    </row>
    <row r="155" spans="1:46" s="26" customFormat="1" ht="15">
      <c r="A155" s="62">
        <v>4</v>
      </c>
      <c r="B155" s="62">
        <v>4</v>
      </c>
      <c r="C155" s="62" t="s">
        <v>105</v>
      </c>
      <c r="D155" s="29" t="s">
        <v>91</v>
      </c>
      <c r="E155" s="29">
        <v>249</v>
      </c>
      <c r="F155" s="27">
        <v>265</v>
      </c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514</v>
      </c>
      <c r="L155" s="32" t="s">
        <v>898</v>
      </c>
      <c r="M155" s="32"/>
      <c r="N155" s="33">
        <f>K155+(ROW(K155)-ROW(K$6))/10000</f>
        <v>514.01490000000001</v>
      </c>
      <c r="O155" s="32">
        <f>COUNT(E155:J155)</f>
        <v>2</v>
      </c>
      <c r="P155" s="32">
        <f ca="1">IF(AND(O155=1,OFFSET(D155,0,P$3)&gt;0),"Y",0)</f>
        <v>0</v>
      </c>
      <c r="Q155" s="34" t="s">
        <v>51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514.28989999999999</v>
      </c>
      <c r="T155" s="36">
        <f>K155+W155/1000+IF($D$5&gt;=2,X155/10000,0)+IF($D$5&gt;=3,Y155/100000,0)+IF($D$5&gt;=4,Z155/1000000,0)+IF($D$5&gt;=5,AA155/10000000,0)+IF($D$5&gt;=6,AB155/100000000,0)</f>
        <v>514.28989999999999</v>
      </c>
      <c r="U155" s="35">
        <f>1-(S155=T155)</f>
        <v>0</v>
      </c>
      <c r="V155" s="35">
        <f>K155+W155/1000+X155/10000+Y155/100000+Z155/1000000+AA155/10000000+AB155/100000000</f>
        <v>514.28989999999999</v>
      </c>
      <c r="W155" s="27">
        <v>265</v>
      </c>
      <c r="X155" s="29">
        <v>249</v>
      </c>
      <c r="Y155" s="27"/>
      <c r="Z155" s="27"/>
      <c r="AA155" s="27"/>
      <c r="AB155" s="27"/>
      <c r="AH155" s="2"/>
      <c r="AI155" s="2"/>
      <c r="AL155" s="40"/>
      <c r="AM155" s="40"/>
      <c r="AN155" s="40"/>
      <c r="AO155" s="59"/>
      <c r="AP155" s="59"/>
      <c r="AQ155" s="59"/>
      <c r="AR155" s="52"/>
      <c r="AT155" s="1"/>
    </row>
    <row r="156" spans="1:46" s="26" customFormat="1" ht="15">
      <c r="A156" s="62">
        <v>5</v>
      </c>
      <c r="B156" s="62">
        <v>5</v>
      </c>
      <c r="C156" s="62" t="s">
        <v>127</v>
      </c>
      <c r="D156" s="29" t="s">
        <v>60</v>
      </c>
      <c r="E156" s="29">
        <v>240</v>
      </c>
      <c r="F156" s="27">
        <v>255</v>
      </c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495</v>
      </c>
      <c r="L156" s="32" t="s">
        <v>898</v>
      </c>
      <c r="M156" s="32"/>
      <c r="N156" s="33">
        <f>K156+(ROW(K156)-ROW(K$6))/10000</f>
        <v>495.01499999999999</v>
      </c>
      <c r="O156" s="32">
        <f>COUNT(E156:J156)</f>
        <v>2</v>
      </c>
      <c r="P156" s="32">
        <f ca="1">IF(AND(O156=1,OFFSET(D156,0,P$3)&gt;0),"Y",0)</f>
        <v>0</v>
      </c>
      <c r="Q156" s="34" t="s">
        <v>51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495.279</v>
      </c>
      <c r="T156" s="36">
        <f>K156+W156/1000+IF($D$5&gt;=2,X156/10000,0)+IF($D$5&gt;=3,Y156/100000,0)+IF($D$5&gt;=4,Z156/1000000,0)+IF($D$5&gt;=5,AA156/10000000,0)+IF($D$5&gt;=6,AB156/100000000,0)</f>
        <v>495.279</v>
      </c>
      <c r="U156" s="35">
        <f>1-(S156=T156)</f>
        <v>0</v>
      </c>
      <c r="V156" s="35">
        <f>K156+W156/1000+X156/10000+Y156/100000+Z156/1000000+AA156/10000000+AB156/100000000</f>
        <v>495.279</v>
      </c>
      <c r="W156" s="27">
        <v>255</v>
      </c>
      <c r="X156" s="29">
        <v>240</v>
      </c>
      <c r="Y156" s="27"/>
      <c r="Z156" s="27"/>
      <c r="AA156" s="27"/>
      <c r="AB156" s="27"/>
      <c r="AH156" s="2"/>
      <c r="AI156" s="2"/>
      <c r="AL156" s="40"/>
      <c r="AM156" s="40"/>
      <c r="AN156" s="40"/>
      <c r="AO156" s="59"/>
      <c r="AP156" s="59"/>
      <c r="AQ156" s="59"/>
      <c r="AR156" s="52"/>
      <c r="AT156" s="1"/>
    </row>
    <row r="157" spans="1:46" s="26" customFormat="1" ht="15">
      <c r="A157" s="62">
        <v>6</v>
      </c>
      <c r="B157" s="62">
        <v>6</v>
      </c>
      <c r="C157" s="62" t="s">
        <v>146</v>
      </c>
      <c r="D157" s="29" t="s">
        <v>47</v>
      </c>
      <c r="E157" s="29">
        <v>251</v>
      </c>
      <c r="F157" s="27">
        <v>243</v>
      </c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494</v>
      </c>
      <c r="L157" s="32" t="s">
        <v>898</v>
      </c>
      <c r="M157" s="32"/>
      <c r="N157" s="33">
        <f>K157+(ROW(K157)-ROW(K$6))/10000</f>
        <v>494.01510000000002</v>
      </c>
      <c r="O157" s="32">
        <f>COUNT(E157:J157)</f>
        <v>2</v>
      </c>
      <c r="P157" s="32">
        <f ca="1">IF(AND(O157=1,OFFSET(D157,0,P$3)&gt;0),"Y",0)</f>
        <v>0</v>
      </c>
      <c r="Q157" s="34" t="s">
        <v>51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494.27530000000002</v>
      </c>
      <c r="T157" s="36">
        <f>K157+W157/1000+IF($D$5&gt;=2,X157/10000,0)+IF($D$5&gt;=3,Y157/100000,0)+IF($D$5&gt;=4,Z157/1000000,0)+IF($D$5&gt;=5,AA157/10000000,0)+IF($D$5&gt;=6,AB157/100000000,0)</f>
        <v>494.27529999999996</v>
      </c>
      <c r="U157" s="35">
        <f>1-(S157=T157)</f>
        <v>0</v>
      </c>
      <c r="V157" s="35">
        <f>K157+W157/1000+X157/10000+Y157/100000+Z157/1000000+AA157/10000000+AB157/100000000</f>
        <v>494.27529999999996</v>
      </c>
      <c r="W157" s="29">
        <v>251</v>
      </c>
      <c r="X157" s="27">
        <v>243</v>
      </c>
      <c r="Y157" s="27"/>
      <c r="Z157" s="27"/>
      <c r="AA157" s="27"/>
      <c r="AB157" s="27"/>
      <c r="AH157" s="2"/>
      <c r="AI157" s="2"/>
      <c r="AL157" s="40"/>
      <c r="AM157" s="40"/>
      <c r="AN157" s="40"/>
      <c r="AO157" s="59"/>
      <c r="AP157" s="59"/>
      <c r="AQ157" s="59"/>
      <c r="AR157" s="52"/>
      <c r="AT157" s="1"/>
    </row>
    <row r="158" spans="1:46" s="26" customFormat="1" ht="15">
      <c r="A158" s="62">
        <v>7</v>
      </c>
      <c r="B158" s="62">
        <v>7</v>
      </c>
      <c r="C158" s="62" t="s">
        <v>158</v>
      </c>
      <c r="D158" s="29" t="s">
        <v>88</v>
      </c>
      <c r="E158" s="29">
        <v>245</v>
      </c>
      <c r="F158" s="27">
        <v>237</v>
      </c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482</v>
      </c>
      <c r="L158" s="32" t="s">
        <v>898</v>
      </c>
      <c r="M158" s="32"/>
      <c r="N158" s="33">
        <f>K158+(ROW(K158)-ROW(K$6))/10000</f>
        <v>482.01519999999999</v>
      </c>
      <c r="O158" s="32">
        <f>COUNT(E158:J158)</f>
        <v>2</v>
      </c>
      <c r="P158" s="32">
        <f ca="1">IF(AND(O158=1,OFFSET(D158,0,P$3)&gt;0),"Y",0)</f>
        <v>0</v>
      </c>
      <c r="Q158" s="34" t="s">
        <v>51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482.26869999999997</v>
      </c>
      <c r="T158" s="36">
        <f>K158+W158/1000+IF($D$5&gt;=2,X158/10000,0)+IF($D$5&gt;=3,Y158/100000,0)+IF($D$5&gt;=4,Z158/1000000,0)+IF($D$5&gt;=5,AA158/10000000,0)+IF($D$5&gt;=6,AB158/100000000,0)</f>
        <v>482.26870000000002</v>
      </c>
      <c r="U158" s="35">
        <f>1-(S158=T158)</f>
        <v>0</v>
      </c>
      <c r="V158" s="35">
        <f>K158+W158/1000+X158/10000+Y158/100000+Z158/1000000+AA158/10000000+AB158/100000000</f>
        <v>482.26870000000002</v>
      </c>
      <c r="W158" s="29">
        <v>245</v>
      </c>
      <c r="X158" s="27">
        <v>237</v>
      </c>
      <c r="Y158" s="27"/>
      <c r="Z158" s="27"/>
      <c r="AA158" s="27"/>
      <c r="AB158" s="27"/>
      <c r="AH158" s="2"/>
      <c r="AI158" s="2"/>
      <c r="AL158" s="40"/>
      <c r="AM158" s="40"/>
      <c r="AN158" s="40"/>
      <c r="AO158" s="59"/>
      <c r="AP158" s="59"/>
      <c r="AQ158" s="59"/>
      <c r="AR158" s="52"/>
      <c r="AT158" s="1"/>
    </row>
    <row r="159" spans="1:46" s="26" customFormat="1" ht="15">
      <c r="A159" s="62">
        <v>8</v>
      </c>
      <c r="B159" s="62">
        <v>8</v>
      </c>
      <c r="C159" s="62" t="s">
        <v>147</v>
      </c>
      <c r="D159" s="29" t="s">
        <v>55</v>
      </c>
      <c r="E159" s="29">
        <v>221</v>
      </c>
      <c r="F159" s="27">
        <v>242</v>
      </c>
      <c r="G159" s="27"/>
      <c r="H159" s="27"/>
      <c r="I159" s="27"/>
      <c r="J159" s="27"/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463</v>
      </c>
      <c r="L159" s="32" t="s">
        <v>898</v>
      </c>
      <c r="M159" s="32"/>
      <c r="N159" s="33">
        <f>K159+(ROW(K159)-ROW(K$6))/10000</f>
        <v>463.01530000000002</v>
      </c>
      <c r="O159" s="32">
        <f>COUNT(E159:J159)</f>
        <v>2</v>
      </c>
      <c r="P159" s="32">
        <f ca="1">IF(AND(O159=1,OFFSET(D159,0,P$3)&gt;0),"Y",0)</f>
        <v>0</v>
      </c>
      <c r="Q159" s="34" t="s">
        <v>51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463.26409999999998</v>
      </c>
      <c r="T159" s="36">
        <f>K159+W159/1000+IF($D$5&gt;=2,X159/10000,0)+IF($D$5&gt;=3,Y159/100000,0)+IF($D$5&gt;=4,Z159/1000000,0)+IF($D$5&gt;=5,AA159/10000000,0)+IF($D$5&gt;=6,AB159/100000000,0)</f>
        <v>463.26410000000004</v>
      </c>
      <c r="U159" s="35">
        <f>1-(S159=T159)</f>
        <v>0</v>
      </c>
      <c r="V159" s="35">
        <f>K159+W159/1000+X159/10000+Y159/100000+Z159/1000000+AA159/10000000+AB159/100000000</f>
        <v>463.26410000000004</v>
      </c>
      <c r="W159" s="27">
        <v>242</v>
      </c>
      <c r="X159" s="29">
        <v>221</v>
      </c>
      <c r="Y159" s="27"/>
      <c r="Z159" s="27"/>
      <c r="AA159" s="27"/>
      <c r="AB159" s="27"/>
      <c r="AH159" s="2"/>
      <c r="AI159" s="2"/>
      <c r="AL159" s="40"/>
      <c r="AM159" s="40"/>
      <c r="AN159" s="40"/>
      <c r="AO159" s="59"/>
      <c r="AP159" s="59"/>
      <c r="AQ159" s="59"/>
      <c r="AR159" s="52"/>
      <c r="AT159" s="1"/>
    </row>
    <row r="160" spans="1:46" s="26" customFormat="1" ht="15">
      <c r="A160" s="62">
        <v>9</v>
      </c>
      <c r="B160" s="62">
        <v>9</v>
      </c>
      <c r="C160" s="62" t="s">
        <v>165</v>
      </c>
      <c r="D160" s="29" t="s">
        <v>66</v>
      </c>
      <c r="E160" s="29">
        <v>226</v>
      </c>
      <c r="F160" s="27">
        <v>231</v>
      </c>
      <c r="G160" s="27"/>
      <c r="H160" s="27"/>
      <c r="I160" s="27"/>
      <c r="J160" s="27"/>
      <c r="K160" s="32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457</v>
      </c>
      <c r="L160" s="32" t="s">
        <v>898</v>
      </c>
      <c r="M160" s="32"/>
      <c r="N160" s="33">
        <f>K160+(ROW(K160)-ROW(K$6))/10000</f>
        <v>457.0154</v>
      </c>
      <c r="O160" s="32">
        <f>COUNT(E160:J160)</f>
        <v>2</v>
      </c>
      <c r="P160" s="32">
        <f ca="1">IF(AND(O160=1,OFFSET(D160,0,P$3)&gt;0),"Y",0)</f>
        <v>0</v>
      </c>
      <c r="Q160" s="34" t="s">
        <v>51</v>
      </c>
      <c r="R160" s="35">
        <f>1-(Q160=Q159)</f>
        <v>0</v>
      </c>
      <c r="S160" s="36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457.25360000000001</v>
      </c>
      <c r="T160" s="36">
        <f>K160+W160/1000+IF($D$5&gt;=2,X160/10000,0)+IF($D$5&gt;=3,Y160/100000,0)+IF($D$5&gt;=4,Z160/1000000,0)+IF($D$5&gt;=5,AA160/10000000,0)+IF($D$5&gt;=6,AB160/100000000,0)</f>
        <v>457.25360000000001</v>
      </c>
      <c r="U160" s="35">
        <f>1-(S160=T160)</f>
        <v>0</v>
      </c>
      <c r="V160" s="35">
        <f>K160+W160/1000+X160/10000+Y160/100000+Z160/1000000+AA160/10000000+AB160/100000000</f>
        <v>457.25360000000001</v>
      </c>
      <c r="W160" s="27">
        <v>231</v>
      </c>
      <c r="X160" s="29">
        <v>226</v>
      </c>
      <c r="Y160" s="27"/>
      <c r="Z160" s="27"/>
      <c r="AA160" s="27"/>
      <c r="AB160" s="27"/>
      <c r="AH160" s="2"/>
      <c r="AI160" s="2"/>
      <c r="AL160" s="40"/>
      <c r="AM160" s="40"/>
      <c r="AN160" s="40"/>
      <c r="AO160" s="59"/>
      <c r="AP160" s="59"/>
      <c r="AQ160" s="59"/>
      <c r="AR160" s="52"/>
      <c r="AT160" s="1"/>
    </row>
    <row r="161" spans="1:46" s="26" customFormat="1" ht="15">
      <c r="A161" s="62">
        <v>10</v>
      </c>
      <c r="B161" s="62">
        <v>10</v>
      </c>
      <c r="C161" s="62" t="s">
        <v>148</v>
      </c>
      <c r="D161" s="29" t="s">
        <v>25</v>
      </c>
      <c r="E161" s="29">
        <v>211</v>
      </c>
      <c r="F161" s="27">
        <v>241</v>
      </c>
      <c r="G161" s="27"/>
      <c r="H161" s="27"/>
      <c r="I161" s="27"/>
      <c r="J161" s="27"/>
      <c r="K161" s="32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452</v>
      </c>
      <c r="L161" s="32" t="s">
        <v>898</v>
      </c>
      <c r="M161" s="32"/>
      <c r="N161" s="33">
        <f>K161+(ROW(K161)-ROW(K$6))/10000</f>
        <v>452.01549999999997</v>
      </c>
      <c r="O161" s="32">
        <f>COUNT(E161:J161)</f>
        <v>2</v>
      </c>
      <c r="P161" s="32">
        <f ca="1">IF(AND(O161=1,OFFSET(D161,0,P$3)&gt;0),"Y",0)</f>
        <v>0</v>
      </c>
      <c r="Q161" s="34" t="s">
        <v>51</v>
      </c>
      <c r="R161" s="35">
        <f>1-(Q161=Q160)</f>
        <v>0</v>
      </c>
      <c r="S161" s="36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452.26209999999998</v>
      </c>
      <c r="T161" s="36">
        <f>K161+W161/1000+IF($D$5&gt;=2,X161/10000,0)+IF($D$5&gt;=3,Y161/100000,0)+IF($D$5&gt;=4,Z161/1000000,0)+IF($D$5&gt;=5,AA161/10000000,0)+IF($D$5&gt;=6,AB161/100000000,0)</f>
        <v>452.26209999999998</v>
      </c>
      <c r="U161" s="35">
        <f>1-(S161=T161)</f>
        <v>0</v>
      </c>
      <c r="V161" s="35">
        <f>K161+W161/1000+X161/10000+Y161/100000+Z161/1000000+AA161/10000000+AB161/100000000</f>
        <v>452.26209999999998</v>
      </c>
      <c r="W161" s="27">
        <v>241</v>
      </c>
      <c r="X161" s="29">
        <v>211</v>
      </c>
      <c r="Y161" s="27"/>
      <c r="Z161" s="27"/>
      <c r="AA161" s="27"/>
      <c r="AB161" s="27"/>
      <c r="AH161" s="2"/>
      <c r="AI161" s="2"/>
      <c r="AL161" s="40"/>
      <c r="AM161" s="40"/>
      <c r="AN161" s="40"/>
      <c r="AO161" s="59"/>
      <c r="AP161" s="59"/>
      <c r="AQ161" s="59"/>
      <c r="AR161" s="52"/>
      <c r="AT161" s="1"/>
    </row>
    <row r="162" spans="1:46" s="26" customFormat="1" ht="15">
      <c r="A162" s="62">
        <v>11</v>
      </c>
      <c r="B162" s="62">
        <v>11</v>
      </c>
      <c r="C162" s="62" t="s">
        <v>164</v>
      </c>
      <c r="D162" s="29" t="s">
        <v>47</v>
      </c>
      <c r="E162" s="29">
        <v>207</v>
      </c>
      <c r="F162" s="27">
        <v>232</v>
      </c>
      <c r="G162" s="27"/>
      <c r="H162" s="27"/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439</v>
      </c>
      <c r="L162" s="32" t="s">
        <v>898</v>
      </c>
      <c r="M162" s="32"/>
      <c r="N162" s="33">
        <f>K162+(ROW(K162)-ROW(K$6))/10000</f>
        <v>439.01560000000001</v>
      </c>
      <c r="O162" s="32">
        <f>COUNT(E162:J162)</f>
        <v>2</v>
      </c>
      <c r="P162" s="32">
        <f ca="1">IF(AND(O162=1,OFFSET(D162,0,P$3)&gt;0),"Y",0)</f>
        <v>0</v>
      </c>
      <c r="Q162" s="34" t="s">
        <v>51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439.2527</v>
      </c>
      <c r="T162" s="36">
        <f>K162+W162/1000+IF($D$5&gt;=2,X162/10000,0)+IF($D$5&gt;=3,Y162/100000,0)+IF($D$5&gt;=4,Z162/1000000,0)+IF($D$5&gt;=5,AA162/10000000,0)+IF($D$5&gt;=6,AB162/100000000,0)</f>
        <v>439.2527</v>
      </c>
      <c r="U162" s="35">
        <f>1-(S162=T162)</f>
        <v>0</v>
      </c>
      <c r="V162" s="35">
        <f>K162+W162/1000+X162/10000+Y162/100000+Z162/1000000+AA162/10000000+AB162/100000000</f>
        <v>439.2527</v>
      </c>
      <c r="W162" s="27">
        <v>232</v>
      </c>
      <c r="X162" s="29">
        <v>207</v>
      </c>
      <c r="Y162" s="27"/>
      <c r="Z162" s="27"/>
      <c r="AA162" s="27"/>
      <c r="AB162" s="27"/>
      <c r="AH162" s="2"/>
      <c r="AI162" s="2"/>
      <c r="AL162" s="40"/>
      <c r="AM162" s="40"/>
      <c r="AN162" s="40"/>
      <c r="AO162" s="59"/>
      <c r="AP162" s="59"/>
      <c r="AQ162" s="59"/>
      <c r="AR162" s="52"/>
      <c r="AT162" s="1"/>
    </row>
    <row r="163" spans="1:46" s="26" customFormat="1" ht="15">
      <c r="A163" s="62">
        <v>12</v>
      </c>
      <c r="B163" s="62">
        <v>12</v>
      </c>
      <c r="C163" s="62" t="s">
        <v>226</v>
      </c>
      <c r="D163" s="29" t="s">
        <v>60</v>
      </c>
      <c r="E163" s="29">
        <v>212</v>
      </c>
      <c r="F163" s="27">
        <v>199</v>
      </c>
      <c r="G163" s="27"/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411</v>
      </c>
      <c r="L163" s="32" t="s">
        <v>898</v>
      </c>
      <c r="M163" s="32"/>
      <c r="N163" s="33">
        <f>K163+(ROW(K163)-ROW(K$6))/10000</f>
        <v>411.01569999999998</v>
      </c>
      <c r="O163" s="32">
        <f>COUNT(E163:J163)</f>
        <v>2</v>
      </c>
      <c r="P163" s="32">
        <f ca="1">IF(AND(O163=1,OFFSET(D163,0,P$3)&gt;0),"Y",0)</f>
        <v>0</v>
      </c>
      <c r="Q163" s="34" t="s">
        <v>51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411.2319</v>
      </c>
      <c r="T163" s="36">
        <f>K163+W163/1000+IF($D$5&gt;=2,X163/10000,0)+IF($D$5&gt;=3,Y163/100000,0)+IF($D$5&gt;=4,Z163/1000000,0)+IF($D$5&gt;=5,AA163/10000000,0)+IF($D$5&gt;=6,AB163/100000000,0)</f>
        <v>411.2319</v>
      </c>
      <c r="U163" s="35">
        <f>1-(S163=T163)</f>
        <v>0</v>
      </c>
      <c r="V163" s="35">
        <f>K163+W163/1000+X163/10000+Y163/100000+Z163/1000000+AA163/10000000+AB163/100000000</f>
        <v>411.2319</v>
      </c>
      <c r="W163" s="29">
        <v>212</v>
      </c>
      <c r="X163" s="27">
        <v>199</v>
      </c>
      <c r="Y163" s="27"/>
      <c r="Z163" s="27"/>
      <c r="AA163" s="27"/>
      <c r="AB163" s="27"/>
      <c r="AH163" s="2"/>
      <c r="AI163" s="2"/>
      <c r="AL163" s="40"/>
      <c r="AM163" s="40"/>
      <c r="AN163" s="40"/>
      <c r="AO163" s="59"/>
      <c r="AP163" s="59"/>
      <c r="AQ163" s="59"/>
      <c r="AR163" s="52"/>
      <c r="AT163" s="1"/>
    </row>
    <row r="164" spans="1:46" s="26" customFormat="1" ht="15">
      <c r="A164" s="62">
        <v>13</v>
      </c>
      <c r="B164" s="62">
        <v>13</v>
      </c>
      <c r="C164" s="62" t="s">
        <v>211</v>
      </c>
      <c r="D164" s="29" t="s">
        <v>104</v>
      </c>
      <c r="E164" s="29">
        <v>190</v>
      </c>
      <c r="F164" s="27">
        <v>209</v>
      </c>
      <c r="G164" s="27"/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399</v>
      </c>
      <c r="L164" s="32" t="s">
        <v>898</v>
      </c>
      <c r="M164" s="32"/>
      <c r="N164" s="33">
        <f>K164+(ROW(K164)-ROW(K$6))/10000</f>
        <v>399.01580000000001</v>
      </c>
      <c r="O164" s="32">
        <f>COUNT(E164:J164)</f>
        <v>2</v>
      </c>
      <c r="P164" s="32">
        <f ca="1">IF(AND(O164=1,OFFSET(D164,0,P$3)&gt;0),"Y",0)</f>
        <v>0</v>
      </c>
      <c r="Q164" s="34" t="s">
        <v>51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399.22799999999995</v>
      </c>
      <c r="T164" s="36">
        <f>K164+W164/1000+IF($D$5&gt;=2,X164/10000,0)+IF($D$5&gt;=3,Y164/100000,0)+IF($D$5&gt;=4,Z164/1000000,0)+IF($D$5&gt;=5,AA164/10000000,0)+IF($D$5&gt;=6,AB164/100000000,0)</f>
        <v>399.22800000000001</v>
      </c>
      <c r="U164" s="35">
        <f>1-(S164=T164)</f>
        <v>0</v>
      </c>
      <c r="V164" s="35">
        <f>K164+W164/1000+X164/10000+Y164/100000+Z164/1000000+AA164/10000000+AB164/100000000</f>
        <v>399.22800000000001</v>
      </c>
      <c r="W164" s="27">
        <v>209</v>
      </c>
      <c r="X164" s="29">
        <v>190</v>
      </c>
      <c r="Y164" s="27"/>
      <c r="Z164" s="27"/>
      <c r="AA164" s="27"/>
      <c r="AB164" s="27"/>
      <c r="AH164" s="2"/>
      <c r="AI164" s="2"/>
      <c r="AL164" s="40"/>
      <c r="AM164" s="40"/>
      <c r="AN164" s="40"/>
      <c r="AO164" s="59"/>
      <c r="AP164" s="59"/>
      <c r="AQ164" s="59"/>
      <c r="AR164" s="52"/>
      <c r="AT164" s="1"/>
    </row>
    <row r="165" spans="1:46" s="26" customFormat="1" ht="15">
      <c r="A165" s="62">
        <v>14</v>
      </c>
      <c r="B165" s="62">
        <v>14</v>
      </c>
      <c r="C165" s="62" t="s">
        <v>281</v>
      </c>
      <c r="D165" s="29" t="s">
        <v>30</v>
      </c>
      <c r="E165" s="29">
        <v>217</v>
      </c>
      <c r="F165" s="27">
        <v>170</v>
      </c>
      <c r="G165" s="27"/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387</v>
      </c>
      <c r="L165" s="32" t="s">
        <v>898</v>
      </c>
      <c r="M165" s="32"/>
      <c r="N165" s="33">
        <f>K165+(ROW(K165)-ROW(K$6))/10000</f>
        <v>387.01589999999999</v>
      </c>
      <c r="O165" s="32">
        <f>COUNT(E165:J165)</f>
        <v>2</v>
      </c>
      <c r="P165" s="32">
        <f ca="1">IF(AND(O165=1,OFFSET(D165,0,P$3)&gt;0),"Y",0)</f>
        <v>0</v>
      </c>
      <c r="Q165" s="34" t="s">
        <v>51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387.23399999999998</v>
      </c>
      <c r="T165" s="36">
        <f>K165+W165/1000+IF($D$5&gt;=2,X165/10000,0)+IF($D$5&gt;=3,Y165/100000,0)+IF($D$5&gt;=4,Z165/1000000,0)+IF($D$5&gt;=5,AA165/10000000,0)+IF($D$5&gt;=6,AB165/100000000,0)</f>
        <v>387.23399999999998</v>
      </c>
      <c r="U165" s="35">
        <f>1-(S165=T165)</f>
        <v>0</v>
      </c>
      <c r="V165" s="35">
        <f>K165+W165/1000+X165/10000+Y165/100000+Z165/1000000+AA165/10000000+AB165/100000000</f>
        <v>387.23399999999998</v>
      </c>
      <c r="W165" s="29">
        <v>217</v>
      </c>
      <c r="X165" s="27">
        <v>170</v>
      </c>
      <c r="Y165" s="27"/>
      <c r="Z165" s="27"/>
      <c r="AA165" s="27"/>
      <c r="AB165" s="27"/>
      <c r="AH165" s="2"/>
      <c r="AI165" s="2"/>
      <c r="AL165" s="40"/>
      <c r="AM165" s="40"/>
      <c r="AN165" s="40"/>
      <c r="AO165" s="59"/>
      <c r="AP165" s="59"/>
      <c r="AQ165" s="59"/>
      <c r="AR165" s="52"/>
      <c r="AT165" s="1"/>
    </row>
    <row r="166" spans="1:46" s="26" customFormat="1" ht="15">
      <c r="A166" s="62">
        <v>15</v>
      </c>
      <c r="B166" s="62">
        <v>15</v>
      </c>
      <c r="C166" s="62" t="s">
        <v>253</v>
      </c>
      <c r="D166" s="29" t="s">
        <v>30</v>
      </c>
      <c r="E166" s="29">
        <v>193</v>
      </c>
      <c r="F166" s="27">
        <v>185</v>
      </c>
      <c r="G166" s="27"/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378</v>
      </c>
      <c r="L166" s="32" t="s">
        <v>898</v>
      </c>
      <c r="M166" s="32"/>
      <c r="N166" s="33">
        <f>K166+(ROW(K166)-ROW(K$6))/10000</f>
        <v>378.01600000000002</v>
      </c>
      <c r="O166" s="32">
        <f>COUNT(E166:J166)</f>
        <v>2</v>
      </c>
      <c r="P166" s="32">
        <f ca="1">IF(AND(O166=1,OFFSET(D166,0,P$3)&gt;0),"Y",0)</f>
        <v>0</v>
      </c>
      <c r="Q166" s="34" t="s">
        <v>51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378.2115</v>
      </c>
      <c r="T166" s="36">
        <f>K166+W166/1000+IF($D$5&gt;=2,X166/10000,0)+IF($D$5&gt;=3,Y166/100000,0)+IF($D$5&gt;=4,Z166/1000000,0)+IF($D$5&gt;=5,AA166/10000000,0)+IF($D$5&gt;=6,AB166/100000000,0)</f>
        <v>378.2115</v>
      </c>
      <c r="U166" s="35">
        <f>1-(S166=T166)</f>
        <v>0</v>
      </c>
      <c r="V166" s="35">
        <f>K166+W166/1000+X166/10000+Y166/100000+Z166/1000000+AA166/10000000+AB166/100000000</f>
        <v>378.2115</v>
      </c>
      <c r="W166" s="29">
        <v>193</v>
      </c>
      <c r="X166" s="27">
        <v>185</v>
      </c>
      <c r="Y166" s="27"/>
      <c r="Z166" s="27"/>
      <c r="AA166" s="27"/>
      <c r="AB166" s="27"/>
      <c r="AH166" s="2"/>
      <c r="AI166" s="2"/>
      <c r="AL166" s="40"/>
      <c r="AM166" s="40"/>
      <c r="AN166" s="40"/>
      <c r="AO166" s="59"/>
      <c r="AP166" s="59"/>
      <c r="AQ166" s="59"/>
      <c r="AR166" s="52"/>
      <c r="AT166" s="1"/>
    </row>
    <row r="167" spans="1:46" s="26" customFormat="1" ht="15">
      <c r="A167" s="62">
        <v>16</v>
      </c>
      <c r="B167" s="62">
        <v>16</v>
      </c>
      <c r="C167" s="62" t="s">
        <v>218</v>
      </c>
      <c r="D167" s="29" t="s">
        <v>50</v>
      </c>
      <c r="E167" s="29">
        <v>168</v>
      </c>
      <c r="F167" s="27">
        <v>203</v>
      </c>
      <c r="G167" s="27"/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371</v>
      </c>
      <c r="L167" s="32" t="s">
        <v>898</v>
      </c>
      <c r="M167" s="32"/>
      <c r="N167" s="33">
        <f>K167+(ROW(K167)-ROW(K$6))/10000</f>
        <v>371.01609999999999</v>
      </c>
      <c r="O167" s="32">
        <f>COUNT(E167:J167)</f>
        <v>2</v>
      </c>
      <c r="P167" s="32">
        <f ca="1">IF(AND(O167=1,OFFSET(D167,0,P$3)&gt;0),"Y",0)</f>
        <v>0</v>
      </c>
      <c r="Q167" s="34" t="s">
        <v>51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371.21979999999996</v>
      </c>
      <c r="T167" s="36">
        <f>K167+W167/1000+IF($D$5&gt;=2,X167/10000,0)+IF($D$5&gt;=3,Y167/100000,0)+IF($D$5&gt;=4,Z167/1000000,0)+IF($D$5&gt;=5,AA167/10000000,0)+IF($D$5&gt;=6,AB167/100000000,0)</f>
        <v>371.21979999999996</v>
      </c>
      <c r="U167" s="35">
        <f>1-(S167=T167)</f>
        <v>0</v>
      </c>
      <c r="V167" s="35">
        <f>K167+W167/1000+X167/10000+Y167/100000+Z167/1000000+AA167/10000000+AB167/100000000</f>
        <v>371.21979999999996</v>
      </c>
      <c r="W167" s="27">
        <v>203</v>
      </c>
      <c r="X167" s="29">
        <v>168</v>
      </c>
      <c r="Y167" s="27"/>
      <c r="Z167" s="27"/>
      <c r="AA167" s="27"/>
      <c r="AB167" s="27"/>
      <c r="AH167" s="2"/>
      <c r="AI167" s="2"/>
      <c r="AL167" s="40"/>
      <c r="AM167" s="40"/>
      <c r="AN167" s="40"/>
      <c r="AO167" s="59"/>
      <c r="AP167" s="59"/>
      <c r="AQ167" s="59"/>
      <c r="AR167" s="52"/>
      <c r="AT167" s="1"/>
    </row>
    <row r="168" spans="1:46" s="26" customFormat="1" ht="15">
      <c r="A168" s="62">
        <v>17</v>
      </c>
      <c r="B168" s="62">
        <v>17</v>
      </c>
      <c r="C168" s="62" t="s">
        <v>303</v>
      </c>
      <c r="D168" s="29" t="s">
        <v>60</v>
      </c>
      <c r="E168" s="29">
        <v>182</v>
      </c>
      <c r="F168" s="27">
        <v>159</v>
      </c>
      <c r="G168" s="27"/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341</v>
      </c>
      <c r="L168" s="32" t="s">
        <v>898</v>
      </c>
      <c r="M168" s="32"/>
      <c r="N168" s="33">
        <f>K168+(ROW(K168)-ROW(K$6))/10000</f>
        <v>341.01620000000003</v>
      </c>
      <c r="O168" s="32">
        <f>COUNT(E168:J168)</f>
        <v>2</v>
      </c>
      <c r="P168" s="32">
        <f ca="1">IF(AND(O168=1,OFFSET(D168,0,P$3)&gt;0),"Y",0)</f>
        <v>0</v>
      </c>
      <c r="Q168" s="34" t="s">
        <v>51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341.1979</v>
      </c>
      <c r="T168" s="36">
        <f>K168+W168/1000+IF($D$5&gt;=2,X168/10000,0)+IF($D$5&gt;=3,Y168/100000,0)+IF($D$5&gt;=4,Z168/1000000,0)+IF($D$5&gt;=5,AA168/10000000,0)+IF($D$5&gt;=6,AB168/100000000,0)</f>
        <v>341.1979</v>
      </c>
      <c r="U168" s="35">
        <f>1-(S168=T168)</f>
        <v>0</v>
      </c>
      <c r="V168" s="35">
        <f>K168+W168/1000+X168/10000+Y168/100000+Z168/1000000+AA168/10000000+AB168/100000000</f>
        <v>341.1979</v>
      </c>
      <c r="W168" s="29">
        <v>182</v>
      </c>
      <c r="X168" s="27">
        <v>159</v>
      </c>
      <c r="Y168" s="27"/>
      <c r="Z168" s="27"/>
      <c r="AA168" s="27"/>
      <c r="AB168" s="27"/>
      <c r="AH168" s="2"/>
      <c r="AI168" s="2"/>
      <c r="AL168" s="40"/>
      <c r="AM168" s="40"/>
      <c r="AN168" s="40"/>
      <c r="AO168" s="59"/>
      <c r="AP168" s="59"/>
      <c r="AQ168" s="59"/>
      <c r="AR168" s="52"/>
      <c r="AT168" s="1"/>
    </row>
    <row r="169" spans="1:46" s="26" customFormat="1" ht="15">
      <c r="A169" s="62">
        <v>18</v>
      </c>
      <c r="B169" s="62">
        <v>18</v>
      </c>
      <c r="C169" s="62" t="s">
        <v>568</v>
      </c>
      <c r="D169" s="29" t="s">
        <v>88</v>
      </c>
      <c r="E169" s="29">
        <v>283</v>
      </c>
      <c r="F169" s="27"/>
      <c r="G169" s="27"/>
      <c r="H169" s="27"/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283</v>
      </c>
      <c r="L169" s="32" t="s">
        <v>898</v>
      </c>
      <c r="M169" s="32"/>
      <c r="N169" s="33">
        <f>K169+(ROW(K169)-ROW(K$6))/10000</f>
        <v>283.0163</v>
      </c>
      <c r="O169" s="32">
        <f>COUNT(E169:J169)</f>
        <v>1</v>
      </c>
      <c r="P169" s="32">
        <f ca="1">IF(AND(O169=1,OFFSET(D169,0,P$3)&gt;0),"Y",0)</f>
        <v>0</v>
      </c>
      <c r="Q169" s="34" t="s">
        <v>51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283.28299999999996</v>
      </c>
      <c r="T169" s="36">
        <f>K169+W169/1000+IF($D$5&gt;=2,X169/10000,0)+IF($D$5&gt;=3,Y169/100000,0)+IF($D$5&gt;=4,Z169/1000000,0)+IF($D$5&gt;=5,AA169/10000000,0)+IF($D$5&gt;=6,AB169/100000000,0)</f>
        <v>283.28300000000002</v>
      </c>
      <c r="U169" s="35">
        <f>1-(S169=T169)</f>
        <v>0</v>
      </c>
      <c r="V169" s="35">
        <f>K169+W169/1000+X169/10000+Y169/100000+Z169/1000000+AA169/10000000+AB169/100000000</f>
        <v>283.28300000000002</v>
      </c>
      <c r="W169" s="29">
        <v>283</v>
      </c>
      <c r="X169" s="27"/>
      <c r="Y169" s="27"/>
      <c r="Z169" s="27"/>
      <c r="AA169" s="27"/>
      <c r="AB169" s="27"/>
      <c r="AH169" s="2"/>
      <c r="AI169" s="2"/>
      <c r="AL169" s="40"/>
      <c r="AM169" s="40"/>
      <c r="AN169" s="40"/>
      <c r="AO169" s="59"/>
      <c r="AP169" s="59"/>
      <c r="AQ169" s="59"/>
      <c r="AR169" s="52"/>
      <c r="AT169" s="1"/>
    </row>
    <row r="170" spans="1:46" s="26" customFormat="1" ht="15">
      <c r="A170" s="62">
        <v>19</v>
      </c>
      <c r="B170" s="62">
        <v>19</v>
      </c>
      <c r="C170" s="62" t="s">
        <v>569</v>
      </c>
      <c r="D170" s="29" t="s">
        <v>47</v>
      </c>
      <c r="E170" s="29">
        <v>281</v>
      </c>
      <c r="F170" s="27"/>
      <c r="G170" s="27"/>
      <c r="H170" s="27"/>
      <c r="I170" s="27"/>
      <c r="J170" s="27"/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281</v>
      </c>
      <c r="L170" s="32" t="s">
        <v>898</v>
      </c>
      <c r="M170" s="32"/>
      <c r="N170" s="33">
        <f>K170+(ROW(K170)-ROW(K$6))/10000</f>
        <v>281.01639999999998</v>
      </c>
      <c r="O170" s="32">
        <f>COUNT(E170:J170)</f>
        <v>1</v>
      </c>
      <c r="P170" s="32">
        <f ca="1">IF(AND(O170=1,OFFSET(D170,0,P$3)&gt;0),"Y",0)</f>
        <v>0</v>
      </c>
      <c r="Q170" s="34" t="s">
        <v>51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281.28099999999995</v>
      </c>
      <c r="T170" s="36">
        <f>K170+W170/1000+IF($D$5&gt;=2,X170/10000,0)+IF($D$5&gt;=3,Y170/100000,0)+IF($D$5&gt;=4,Z170/1000000,0)+IF($D$5&gt;=5,AA170/10000000,0)+IF($D$5&gt;=6,AB170/100000000,0)</f>
        <v>281.28100000000001</v>
      </c>
      <c r="U170" s="35">
        <f>1-(S170=T170)</f>
        <v>0</v>
      </c>
      <c r="V170" s="35">
        <f>K170+W170/1000+X170/10000+Y170/100000+Z170/1000000+AA170/10000000+AB170/100000000</f>
        <v>281.28100000000001</v>
      </c>
      <c r="W170" s="29">
        <v>281</v>
      </c>
      <c r="X170" s="27"/>
      <c r="Y170" s="27"/>
      <c r="Z170" s="27"/>
      <c r="AA170" s="27"/>
      <c r="AB170" s="27"/>
      <c r="AH170" s="2"/>
      <c r="AI170" s="2"/>
      <c r="AL170" s="40"/>
      <c r="AM170" s="40"/>
      <c r="AN170" s="40"/>
      <c r="AO170" s="59"/>
      <c r="AP170" s="59"/>
      <c r="AQ170" s="59"/>
      <c r="AR170" s="52"/>
      <c r="AT170" s="1"/>
    </row>
    <row r="171" spans="1:46" s="26" customFormat="1" ht="15">
      <c r="A171" s="62">
        <v>20</v>
      </c>
      <c r="B171" s="62">
        <v>20</v>
      </c>
      <c r="C171" s="62" t="s">
        <v>328</v>
      </c>
      <c r="D171" s="29" t="s">
        <v>104</v>
      </c>
      <c r="E171" s="29">
        <v>138</v>
      </c>
      <c r="F171" s="27">
        <v>143</v>
      </c>
      <c r="G171" s="27"/>
      <c r="H171" s="27"/>
      <c r="I171" s="27"/>
      <c r="J171" s="27"/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281</v>
      </c>
      <c r="L171" s="32" t="s">
        <v>898</v>
      </c>
      <c r="M171" s="32"/>
      <c r="N171" s="33">
        <f>K171+(ROW(K171)-ROW(K$6))/10000</f>
        <v>281.01650000000001</v>
      </c>
      <c r="O171" s="32">
        <f>COUNT(E171:J171)</f>
        <v>2</v>
      </c>
      <c r="P171" s="32">
        <f ca="1">IF(AND(O171=1,OFFSET(D171,0,P$3)&gt;0),"Y",0)</f>
        <v>0</v>
      </c>
      <c r="Q171" s="34" t="s">
        <v>51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281.15679999999998</v>
      </c>
      <c r="T171" s="36">
        <f>K171+W171/1000+IF($D$5&gt;=2,X171/10000,0)+IF($D$5&gt;=3,Y171/100000,0)+IF($D$5&gt;=4,Z171/1000000,0)+IF($D$5&gt;=5,AA171/10000000,0)+IF($D$5&gt;=6,AB171/100000000,0)</f>
        <v>281.15679999999998</v>
      </c>
      <c r="U171" s="35">
        <f>1-(S171=T171)</f>
        <v>0</v>
      </c>
      <c r="V171" s="35">
        <f>K171+W171/1000+X171/10000+Y171/100000+Z171/1000000+AA171/10000000+AB171/100000000</f>
        <v>281.15679999999998</v>
      </c>
      <c r="W171" s="27">
        <v>143</v>
      </c>
      <c r="X171" s="29">
        <v>138</v>
      </c>
      <c r="Y171" s="27"/>
      <c r="Z171" s="27"/>
      <c r="AA171" s="27"/>
      <c r="AB171" s="27"/>
      <c r="AH171" s="2"/>
      <c r="AI171" s="2"/>
      <c r="AL171" s="40"/>
      <c r="AM171" s="40"/>
      <c r="AN171" s="40"/>
      <c r="AO171" s="59"/>
      <c r="AP171" s="59"/>
      <c r="AQ171" s="59"/>
      <c r="AR171" s="52"/>
      <c r="AT171" s="1"/>
    </row>
    <row r="172" spans="1:46" s="26" customFormat="1" ht="15">
      <c r="A172" s="62">
        <v>21</v>
      </c>
      <c r="B172" s="62">
        <v>21</v>
      </c>
      <c r="C172" s="62" t="s">
        <v>141</v>
      </c>
      <c r="D172" s="29" t="s">
        <v>25</v>
      </c>
      <c r="E172" s="29"/>
      <c r="F172" s="27">
        <v>247</v>
      </c>
      <c r="G172" s="27"/>
      <c r="H172" s="27"/>
      <c r="I172" s="27"/>
      <c r="J172" s="27"/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247</v>
      </c>
      <c r="L172" s="32" t="s">
        <v>898</v>
      </c>
      <c r="M172" s="32"/>
      <c r="N172" s="33">
        <f>K172+(ROW(K172)-ROW(K$6))/10000</f>
        <v>247.01660000000001</v>
      </c>
      <c r="O172" s="32">
        <f>COUNT(E172:J172)</f>
        <v>1</v>
      </c>
      <c r="P172" s="32" t="str">
        <f ca="1">IF(AND(O172=1,OFFSET(D172,0,P$3)&gt;0),"Y",0)</f>
        <v>Y</v>
      </c>
      <c r="Q172" s="34" t="s">
        <v>51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247.24699999999999</v>
      </c>
      <c r="T172" s="36">
        <f>K172+W172/1000+IF($D$5&gt;=2,X172/10000,0)+IF($D$5&gt;=3,Y172/100000,0)+IF($D$5&gt;=4,Z172/1000000,0)+IF($D$5&gt;=5,AA172/10000000,0)+IF($D$5&gt;=6,AB172/100000000,0)</f>
        <v>247.24700000000001</v>
      </c>
      <c r="U172" s="35">
        <f>1-(S172=T172)</f>
        <v>0</v>
      </c>
      <c r="V172" s="35">
        <f>K172+W172/1000+X172/10000+Y172/100000+Z172/1000000+AA172/10000000+AB172/100000000</f>
        <v>247.24700000000001</v>
      </c>
      <c r="W172" s="27">
        <v>247</v>
      </c>
      <c r="X172" s="29"/>
      <c r="Y172" s="27"/>
      <c r="Z172" s="27"/>
      <c r="AA172" s="27"/>
      <c r="AB172" s="27"/>
      <c r="AH172" s="2"/>
      <c r="AI172" s="2"/>
      <c r="AL172" s="40"/>
      <c r="AM172" s="40"/>
      <c r="AN172" s="40"/>
      <c r="AO172" s="59"/>
      <c r="AP172" s="59"/>
      <c r="AQ172" s="59"/>
      <c r="AR172" s="52"/>
      <c r="AT172" s="1"/>
    </row>
    <row r="173" spans="1:46" s="26" customFormat="1" ht="15">
      <c r="A173" s="62">
        <v>22</v>
      </c>
      <c r="B173" s="62">
        <v>22</v>
      </c>
      <c r="C173" s="62" t="s">
        <v>351</v>
      </c>
      <c r="D173" s="29" t="s">
        <v>55</v>
      </c>
      <c r="E173" s="29">
        <v>109</v>
      </c>
      <c r="F173" s="27">
        <v>132</v>
      </c>
      <c r="G173" s="27"/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241</v>
      </c>
      <c r="L173" s="32" t="s">
        <v>898</v>
      </c>
      <c r="M173" s="32"/>
      <c r="N173" s="33">
        <f>K173+(ROW(K173)-ROW(K$6))/10000</f>
        <v>241.01669999999999</v>
      </c>
      <c r="O173" s="32">
        <f>COUNT(E173:J173)</f>
        <v>2</v>
      </c>
      <c r="P173" s="32">
        <f ca="1">IF(AND(O173=1,OFFSET(D173,0,P$3)&gt;0),"Y",0)</f>
        <v>0</v>
      </c>
      <c r="Q173" s="34" t="s">
        <v>51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241.14289999999997</v>
      </c>
      <c r="T173" s="36">
        <f>K173+W173/1000+IF($D$5&gt;=2,X173/10000,0)+IF($D$5&gt;=3,Y173/100000,0)+IF($D$5&gt;=4,Z173/1000000,0)+IF($D$5&gt;=5,AA173/10000000,0)+IF($D$5&gt;=6,AB173/100000000,0)</f>
        <v>241.1429</v>
      </c>
      <c r="U173" s="35">
        <f>1-(S173=T173)</f>
        <v>0</v>
      </c>
      <c r="V173" s="35">
        <f>K173+W173/1000+X173/10000+Y173/100000+Z173/1000000+AA173/10000000+AB173/100000000</f>
        <v>241.1429</v>
      </c>
      <c r="W173" s="27">
        <v>132</v>
      </c>
      <c r="X173" s="29">
        <v>109</v>
      </c>
      <c r="Y173" s="27"/>
      <c r="Z173" s="27"/>
      <c r="AA173" s="27"/>
      <c r="AB173" s="27"/>
      <c r="AH173" s="2"/>
      <c r="AI173" s="2"/>
      <c r="AL173" s="40"/>
      <c r="AM173" s="40"/>
      <c r="AN173" s="40"/>
      <c r="AO173" s="59"/>
      <c r="AP173" s="59"/>
      <c r="AQ173" s="59"/>
      <c r="AR173" s="52"/>
      <c r="AT173" s="1"/>
    </row>
    <row r="174" spans="1:46" s="26" customFormat="1" ht="15">
      <c r="A174" s="62">
        <v>23</v>
      </c>
      <c r="B174" s="62">
        <v>23</v>
      </c>
      <c r="C174" s="62" t="s">
        <v>350</v>
      </c>
      <c r="D174" s="29" t="s">
        <v>47</v>
      </c>
      <c r="E174" s="29">
        <v>103</v>
      </c>
      <c r="F174" s="27">
        <v>133</v>
      </c>
      <c r="G174" s="27"/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236</v>
      </c>
      <c r="L174" s="32" t="s">
        <v>898</v>
      </c>
      <c r="M174" s="32"/>
      <c r="N174" s="33">
        <f>K174+(ROW(K174)-ROW(K$6))/10000</f>
        <v>236.01679999999999</v>
      </c>
      <c r="O174" s="32">
        <f>COUNT(E174:J174)</f>
        <v>2</v>
      </c>
      <c r="P174" s="32">
        <f ca="1">IF(AND(O174=1,OFFSET(D174,0,P$3)&gt;0),"Y",0)</f>
        <v>0</v>
      </c>
      <c r="Q174" s="34" t="s">
        <v>51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236.14329999999998</v>
      </c>
      <c r="T174" s="36">
        <f>K174+W174/1000+IF($D$5&gt;=2,X174/10000,0)+IF($D$5&gt;=3,Y174/100000,0)+IF($D$5&gt;=4,Z174/1000000,0)+IF($D$5&gt;=5,AA174/10000000,0)+IF($D$5&gt;=6,AB174/100000000,0)</f>
        <v>236.14330000000001</v>
      </c>
      <c r="U174" s="35">
        <f>1-(S174=T174)</f>
        <v>0</v>
      </c>
      <c r="V174" s="35">
        <f>K174+W174/1000+X174/10000+Y174/100000+Z174/1000000+AA174/10000000+AB174/100000000</f>
        <v>236.14330000000001</v>
      </c>
      <c r="W174" s="27">
        <v>133</v>
      </c>
      <c r="X174" s="29">
        <v>103</v>
      </c>
      <c r="Y174" s="27"/>
      <c r="Z174" s="27"/>
      <c r="AA174" s="27"/>
      <c r="AB174" s="27"/>
      <c r="AH174" s="2"/>
      <c r="AI174" s="2"/>
      <c r="AL174" s="40"/>
      <c r="AM174" s="40"/>
      <c r="AN174" s="40"/>
      <c r="AO174" s="59"/>
      <c r="AP174" s="59"/>
      <c r="AQ174" s="59"/>
      <c r="AR174" s="52"/>
      <c r="AT174" s="1"/>
    </row>
    <row r="175" spans="1:46" s="26" customFormat="1" ht="15">
      <c r="A175" s="62">
        <v>24</v>
      </c>
      <c r="B175" s="62">
        <v>24</v>
      </c>
      <c r="C175" s="62" t="s">
        <v>570</v>
      </c>
      <c r="D175" s="29" t="s">
        <v>60</v>
      </c>
      <c r="E175" s="29">
        <v>233</v>
      </c>
      <c r="F175" s="27"/>
      <c r="G175" s="27"/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233</v>
      </c>
      <c r="L175" s="32" t="s">
        <v>898</v>
      </c>
      <c r="M175" s="32"/>
      <c r="N175" s="33">
        <f>K175+(ROW(K175)-ROW(K$6))/10000</f>
        <v>233.01689999999999</v>
      </c>
      <c r="O175" s="32">
        <f>COUNT(E175:J175)</f>
        <v>1</v>
      </c>
      <c r="P175" s="32">
        <f ca="1">IF(AND(O175=1,OFFSET(D175,0,P$3)&gt;0),"Y",0)</f>
        <v>0</v>
      </c>
      <c r="Q175" s="34" t="s">
        <v>51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233.23299999999998</v>
      </c>
      <c r="T175" s="36">
        <f>K175+W175/1000+IF($D$5&gt;=2,X175/10000,0)+IF($D$5&gt;=3,Y175/100000,0)+IF($D$5&gt;=4,Z175/1000000,0)+IF($D$5&gt;=5,AA175/10000000,0)+IF($D$5&gt;=6,AB175/100000000,0)</f>
        <v>233.233</v>
      </c>
      <c r="U175" s="35">
        <f>1-(S175=T175)</f>
        <v>0</v>
      </c>
      <c r="V175" s="35">
        <f>K175+W175/1000+X175/10000+Y175/100000+Z175/1000000+AA175/10000000+AB175/100000000</f>
        <v>233.233</v>
      </c>
      <c r="W175" s="29">
        <v>233</v>
      </c>
      <c r="X175" s="27"/>
      <c r="Y175" s="27"/>
      <c r="Z175" s="27"/>
      <c r="AA175" s="27"/>
      <c r="AB175" s="27"/>
      <c r="AH175" s="2"/>
      <c r="AI175" s="2"/>
      <c r="AL175" s="40"/>
      <c r="AM175" s="40"/>
      <c r="AN175" s="40"/>
      <c r="AO175" s="59"/>
      <c r="AP175" s="59"/>
      <c r="AQ175" s="59"/>
      <c r="AR175" s="52"/>
      <c r="AT175" s="1"/>
    </row>
    <row r="176" spans="1:46" s="26" customFormat="1" ht="15">
      <c r="A176" s="62">
        <v>25</v>
      </c>
      <c r="B176" s="62">
        <v>25</v>
      </c>
      <c r="C176" s="62" t="s">
        <v>166</v>
      </c>
      <c r="D176" s="29" t="s">
        <v>168</v>
      </c>
      <c r="E176" s="29"/>
      <c r="F176" s="27">
        <v>230</v>
      </c>
      <c r="G176" s="27"/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230</v>
      </c>
      <c r="L176" s="32" t="s">
        <v>898</v>
      </c>
      <c r="M176" s="32"/>
      <c r="N176" s="33">
        <f>K176+(ROW(K176)-ROW(K$6))/10000</f>
        <v>230.017</v>
      </c>
      <c r="O176" s="32">
        <f>COUNT(E176:J176)</f>
        <v>1</v>
      </c>
      <c r="P176" s="32" t="str">
        <f ca="1">IF(AND(O176=1,OFFSET(D176,0,P$3)&gt;0),"Y",0)</f>
        <v>Y</v>
      </c>
      <c r="Q176" s="34" t="s">
        <v>51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230.22999999999996</v>
      </c>
      <c r="T176" s="36">
        <f>K176+W176/1000+IF($D$5&gt;=2,X176/10000,0)+IF($D$5&gt;=3,Y176/100000,0)+IF($D$5&gt;=4,Z176/1000000,0)+IF($D$5&gt;=5,AA176/10000000,0)+IF($D$5&gt;=6,AB176/100000000,0)</f>
        <v>230.23</v>
      </c>
      <c r="U176" s="35">
        <f>1-(S176=T176)</f>
        <v>0</v>
      </c>
      <c r="V176" s="35">
        <f>K176+W176/1000+X176/10000+Y176/100000+Z176/1000000+AA176/10000000+AB176/100000000</f>
        <v>230.23</v>
      </c>
      <c r="W176" s="27">
        <v>230</v>
      </c>
      <c r="X176" s="29"/>
      <c r="Y176" s="27"/>
      <c r="Z176" s="27"/>
      <c r="AA176" s="27"/>
      <c r="AB176" s="27"/>
      <c r="AH176" s="2"/>
      <c r="AI176" s="2"/>
      <c r="AL176" s="40"/>
      <c r="AM176" s="40"/>
      <c r="AN176" s="40"/>
      <c r="AO176" s="59"/>
      <c r="AP176" s="59"/>
      <c r="AQ176" s="59"/>
      <c r="AR176" s="52"/>
      <c r="AT176" s="1"/>
    </row>
    <row r="177" spans="1:46" s="26" customFormat="1" ht="15">
      <c r="A177" s="62">
        <v>26</v>
      </c>
      <c r="B177" s="62">
        <v>26</v>
      </c>
      <c r="C177" s="62" t="s">
        <v>571</v>
      </c>
      <c r="D177" s="29" t="s">
        <v>60</v>
      </c>
      <c r="E177" s="29">
        <v>227</v>
      </c>
      <c r="F177" s="27"/>
      <c r="G177" s="27"/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227</v>
      </c>
      <c r="L177" s="32" t="s">
        <v>898</v>
      </c>
      <c r="M177" s="32"/>
      <c r="N177" s="33">
        <f>K177+(ROW(K177)-ROW(K$6))/10000</f>
        <v>227.0171</v>
      </c>
      <c r="O177" s="32">
        <f>COUNT(E177:J177)</f>
        <v>1</v>
      </c>
      <c r="P177" s="32">
        <f ca="1">IF(AND(O177=1,OFFSET(D177,0,P$3)&gt;0),"Y",0)</f>
        <v>0</v>
      </c>
      <c r="Q177" s="34" t="s">
        <v>51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227.22699999999998</v>
      </c>
      <c r="T177" s="36">
        <f>K177+W177/1000+IF($D$5&gt;=2,X177/10000,0)+IF($D$5&gt;=3,Y177/100000,0)+IF($D$5&gt;=4,Z177/1000000,0)+IF($D$5&gt;=5,AA177/10000000,0)+IF($D$5&gt;=6,AB177/100000000,0)</f>
        <v>227.227</v>
      </c>
      <c r="U177" s="35">
        <f>1-(S177=T177)</f>
        <v>0</v>
      </c>
      <c r="V177" s="35">
        <f>K177+W177/1000+X177/10000+Y177/100000+Z177/1000000+AA177/10000000+AB177/100000000</f>
        <v>227.227</v>
      </c>
      <c r="W177" s="29">
        <v>227</v>
      </c>
      <c r="X177" s="27"/>
      <c r="Y177" s="27"/>
      <c r="Z177" s="27"/>
      <c r="AA177" s="27"/>
      <c r="AB177" s="27"/>
      <c r="AH177" s="2"/>
      <c r="AI177" s="2"/>
      <c r="AL177" s="40"/>
      <c r="AM177" s="40"/>
      <c r="AN177" s="40"/>
      <c r="AO177" s="59"/>
      <c r="AP177" s="59"/>
      <c r="AQ177" s="59"/>
      <c r="AR177" s="52"/>
      <c r="AT177" s="1"/>
    </row>
    <row r="178" spans="1:46" s="26" customFormat="1" ht="15">
      <c r="A178" s="62">
        <v>27</v>
      </c>
      <c r="B178" s="62">
        <v>27</v>
      </c>
      <c r="C178" s="62" t="s">
        <v>176</v>
      </c>
      <c r="D178" s="29" t="s">
        <v>178</v>
      </c>
      <c r="E178" s="29"/>
      <c r="F178" s="27">
        <v>226</v>
      </c>
      <c r="G178" s="27"/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226</v>
      </c>
      <c r="L178" s="32" t="s">
        <v>898</v>
      </c>
      <c r="M178" s="32"/>
      <c r="N178" s="33">
        <f>K178+(ROW(K178)-ROW(K$6))/10000</f>
        <v>226.0172</v>
      </c>
      <c r="O178" s="32">
        <f>COUNT(E178:J178)</f>
        <v>1</v>
      </c>
      <c r="P178" s="32" t="str">
        <f ca="1">IF(AND(O178=1,OFFSET(D178,0,P$3)&gt;0),"Y",0)</f>
        <v>Y</v>
      </c>
      <c r="Q178" s="34" t="s">
        <v>51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226.22599999999997</v>
      </c>
      <c r="T178" s="36">
        <f>K178+W178/1000+IF($D$5&gt;=2,X178/10000,0)+IF($D$5&gt;=3,Y178/100000,0)+IF($D$5&gt;=4,Z178/1000000,0)+IF($D$5&gt;=5,AA178/10000000,0)+IF($D$5&gt;=6,AB178/100000000,0)</f>
        <v>226.226</v>
      </c>
      <c r="U178" s="35">
        <f>1-(S178=T178)</f>
        <v>0</v>
      </c>
      <c r="V178" s="35">
        <f>K178+W178/1000+X178/10000+Y178/100000+Z178/1000000+AA178/10000000+AB178/100000000</f>
        <v>226.226</v>
      </c>
      <c r="W178" s="27">
        <v>226</v>
      </c>
      <c r="X178" s="29"/>
      <c r="Y178" s="27"/>
      <c r="Z178" s="27"/>
      <c r="AA178" s="27"/>
      <c r="AB178" s="27"/>
      <c r="AH178" s="2"/>
      <c r="AI178" s="2"/>
      <c r="AL178" s="40"/>
      <c r="AM178" s="40"/>
      <c r="AN178" s="40"/>
      <c r="AO178" s="59"/>
      <c r="AP178" s="59"/>
      <c r="AQ178" s="59"/>
      <c r="AR178" s="52"/>
      <c r="AT178" s="1"/>
    </row>
    <row r="179" spans="1:46" s="26" customFormat="1" ht="15">
      <c r="A179" s="62">
        <v>28</v>
      </c>
      <c r="B179" s="62">
        <v>28</v>
      </c>
      <c r="C179" s="62" t="s">
        <v>371</v>
      </c>
      <c r="D179" s="29" t="s">
        <v>88</v>
      </c>
      <c r="E179" s="29">
        <v>96</v>
      </c>
      <c r="F179" s="27">
        <v>124</v>
      </c>
      <c r="G179" s="27"/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220</v>
      </c>
      <c r="L179" s="32" t="s">
        <v>898</v>
      </c>
      <c r="M179" s="32"/>
      <c r="N179" s="33">
        <f>K179+(ROW(K179)-ROW(K$6))/10000</f>
        <v>220.01730000000001</v>
      </c>
      <c r="O179" s="32">
        <f>COUNT(E179:J179)</f>
        <v>2</v>
      </c>
      <c r="P179" s="32">
        <f ca="1">IF(AND(O179=1,OFFSET(D179,0,P$3)&gt;0),"Y",0)</f>
        <v>0</v>
      </c>
      <c r="Q179" s="34" t="s">
        <v>51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220.1336</v>
      </c>
      <c r="T179" s="36">
        <f>K179+W179/1000+IF($D$5&gt;=2,X179/10000,0)+IF($D$5&gt;=3,Y179/100000,0)+IF($D$5&gt;=4,Z179/1000000,0)+IF($D$5&gt;=5,AA179/10000000,0)+IF($D$5&gt;=6,AB179/100000000,0)</f>
        <v>220.1336</v>
      </c>
      <c r="U179" s="35">
        <f>1-(S179=T179)</f>
        <v>0</v>
      </c>
      <c r="V179" s="35">
        <f>K179+W179/1000+X179/10000+Y179/100000+Z179/1000000+AA179/10000000+AB179/100000000</f>
        <v>220.1336</v>
      </c>
      <c r="W179" s="27">
        <v>124</v>
      </c>
      <c r="X179" s="29">
        <v>96</v>
      </c>
      <c r="Y179" s="27"/>
      <c r="Z179" s="27"/>
      <c r="AA179" s="27"/>
      <c r="AB179" s="27"/>
      <c r="AH179" s="2"/>
      <c r="AI179" s="2"/>
      <c r="AL179" s="40"/>
      <c r="AM179" s="40"/>
      <c r="AN179" s="40"/>
      <c r="AO179" s="59"/>
      <c r="AP179" s="59"/>
      <c r="AQ179" s="59"/>
      <c r="AR179" s="52"/>
      <c r="AT179" s="1"/>
    </row>
    <row r="180" spans="1:46" s="26" customFormat="1" ht="15">
      <c r="A180" s="62">
        <v>29</v>
      </c>
      <c r="B180" s="62">
        <v>29</v>
      </c>
      <c r="C180" s="62" t="s">
        <v>572</v>
      </c>
      <c r="D180" s="29" t="s">
        <v>122</v>
      </c>
      <c r="E180" s="29">
        <v>213</v>
      </c>
      <c r="F180" s="27"/>
      <c r="G180" s="27"/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213</v>
      </c>
      <c r="L180" s="32" t="s">
        <v>898</v>
      </c>
      <c r="M180" s="32"/>
      <c r="N180" s="33">
        <f>K180+(ROW(K180)-ROW(K$6))/10000</f>
        <v>213.01740000000001</v>
      </c>
      <c r="O180" s="32">
        <f>COUNT(E180:J180)</f>
        <v>1</v>
      </c>
      <c r="P180" s="32">
        <f ca="1">IF(AND(O180=1,OFFSET(D180,0,P$3)&gt;0),"Y",0)</f>
        <v>0</v>
      </c>
      <c r="Q180" s="34" t="s">
        <v>51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213.21299999999997</v>
      </c>
      <c r="T180" s="36">
        <f>K180+W180/1000+IF($D$5&gt;=2,X180/10000,0)+IF($D$5&gt;=3,Y180/100000,0)+IF($D$5&gt;=4,Z180/1000000,0)+IF($D$5&gt;=5,AA180/10000000,0)+IF($D$5&gt;=6,AB180/100000000,0)</f>
        <v>213.21299999999999</v>
      </c>
      <c r="U180" s="35">
        <f>1-(S180=T180)</f>
        <v>0</v>
      </c>
      <c r="V180" s="35">
        <f>K180+W180/1000+X180/10000+Y180/100000+Z180/1000000+AA180/10000000+AB180/100000000</f>
        <v>213.21299999999999</v>
      </c>
      <c r="W180" s="29">
        <v>213</v>
      </c>
      <c r="X180" s="27"/>
      <c r="Y180" s="27"/>
      <c r="Z180" s="27"/>
      <c r="AA180" s="27"/>
      <c r="AB180" s="27"/>
      <c r="AH180" s="2"/>
      <c r="AI180" s="2"/>
      <c r="AL180" s="40"/>
      <c r="AM180" s="40"/>
      <c r="AN180" s="40"/>
      <c r="AO180" s="59"/>
      <c r="AP180" s="59"/>
      <c r="AQ180" s="59"/>
      <c r="AR180" s="52"/>
      <c r="AT180" s="1"/>
    </row>
    <row r="181" spans="1:46" s="26" customFormat="1" ht="15">
      <c r="A181" s="62">
        <v>30</v>
      </c>
      <c r="B181" s="62">
        <v>30</v>
      </c>
      <c r="C181" s="62" t="s">
        <v>373</v>
      </c>
      <c r="D181" s="29" t="s">
        <v>88</v>
      </c>
      <c r="E181" s="29">
        <v>86</v>
      </c>
      <c r="F181" s="27">
        <v>123</v>
      </c>
      <c r="G181" s="27"/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209</v>
      </c>
      <c r="L181" s="32" t="s">
        <v>898</v>
      </c>
      <c r="M181" s="32"/>
      <c r="N181" s="33">
        <f>K181+(ROW(K181)-ROW(K$6))/10000</f>
        <v>209.01750000000001</v>
      </c>
      <c r="O181" s="32">
        <f>COUNT(E181:J181)</f>
        <v>2</v>
      </c>
      <c r="P181" s="32">
        <f ca="1">IF(AND(O181=1,OFFSET(D181,0,P$3)&gt;0),"Y",0)</f>
        <v>0</v>
      </c>
      <c r="Q181" s="34" t="s">
        <v>51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209.13159999999999</v>
      </c>
      <c r="T181" s="36">
        <f>K181+W181/1000+IF($D$5&gt;=2,X181/10000,0)+IF($D$5&gt;=3,Y181/100000,0)+IF($D$5&gt;=4,Z181/1000000,0)+IF($D$5&gt;=5,AA181/10000000,0)+IF($D$5&gt;=6,AB181/100000000,0)</f>
        <v>209.13159999999999</v>
      </c>
      <c r="U181" s="35">
        <f>1-(S181=T181)</f>
        <v>0</v>
      </c>
      <c r="V181" s="35">
        <f>K181+W181/1000+X181/10000+Y181/100000+Z181/1000000+AA181/10000000+AB181/100000000</f>
        <v>209.13159999999999</v>
      </c>
      <c r="W181" s="27">
        <v>123</v>
      </c>
      <c r="X181" s="29">
        <v>86</v>
      </c>
      <c r="Y181" s="27"/>
      <c r="Z181" s="27"/>
      <c r="AA181" s="27"/>
      <c r="AB181" s="27"/>
      <c r="AH181" s="2"/>
      <c r="AI181" s="2"/>
      <c r="AL181" s="40"/>
      <c r="AM181" s="40"/>
      <c r="AN181" s="40"/>
      <c r="AO181" s="59"/>
      <c r="AP181" s="59"/>
      <c r="AQ181" s="59"/>
      <c r="AR181" s="52"/>
      <c r="AT181" s="1"/>
    </row>
    <row r="182" spans="1:46" s="26" customFormat="1" ht="15">
      <c r="A182" s="62">
        <v>31</v>
      </c>
      <c r="B182" s="62">
        <v>31</v>
      </c>
      <c r="C182" s="62" t="s">
        <v>573</v>
      </c>
      <c r="D182" s="29" t="s">
        <v>91</v>
      </c>
      <c r="E182" s="29">
        <v>205</v>
      </c>
      <c r="F182" s="27"/>
      <c r="G182" s="27"/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205</v>
      </c>
      <c r="L182" s="32" t="s">
        <v>898</v>
      </c>
      <c r="M182" s="32"/>
      <c r="N182" s="33">
        <f>K182+(ROW(K182)-ROW(K$6))/10000</f>
        <v>205.01759999999999</v>
      </c>
      <c r="O182" s="32">
        <f>COUNT(E182:J182)</f>
        <v>1</v>
      </c>
      <c r="P182" s="32">
        <f ca="1">IF(AND(O182=1,OFFSET(D182,0,P$3)&gt;0),"Y",0)</f>
        <v>0</v>
      </c>
      <c r="Q182" s="34" t="s">
        <v>51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205.20499999999998</v>
      </c>
      <c r="T182" s="36">
        <f>K182+W182/1000+IF($D$5&gt;=2,X182/10000,0)+IF($D$5&gt;=3,Y182/100000,0)+IF($D$5&gt;=4,Z182/1000000,0)+IF($D$5&gt;=5,AA182/10000000,0)+IF($D$5&gt;=6,AB182/100000000,0)</f>
        <v>205.20500000000001</v>
      </c>
      <c r="U182" s="35">
        <f>1-(S182=T182)</f>
        <v>0</v>
      </c>
      <c r="V182" s="35">
        <f>K182+W182/1000+X182/10000+Y182/100000+Z182/1000000+AA182/10000000+AB182/100000000</f>
        <v>205.20500000000001</v>
      </c>
      <c r="W182" s="29">
        <v>205</v>
      </c>
      <c r="X182" s="27"/>
      <c r="Y182" s="27"/>
      <c r="Z182" s="27"/>
      <c r="AA182" s="27"/>
      <c r="AB182" s="27"/>
      <c r="AH182" s="2"/>
      <c r="AI182" s="2"/>
      <c r="AL182" s="40"/>
      <c r="AM182" s="40"/>
      <c r="AN182" s="40"/>
      <c r="AO182" s="59"/>
      <c r="AP182" s="59"/>
      <c r="AQ182" s="59"/>
      <c r="AR182" s="52"/>
      <c r="AT182" s="1"/>
    </row>
    <row r="183" spans="1:46" s="26" customFormat="1" ht="15">
      <c r="A183" s="62">
        <v>32</v>
      </c>
      <c r="B183" s="62">
        <v>32</v>
      </c>
      <c r="C183" s="62" t="s">
        <v>574</v>
      </c>
      <c r="D183" s="29" t="s">
        <v>44</v>
      </c>
      <c r="E183" s="29">
        <v>201</v>
      </c>
      <c r="F183" s="27"/>
      <c r="G183" s="27"/>
      <c r="H183" s="27"/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201</v>
      </c>
      <c r="L183" s="32" t="s">
        <v>898</v>
      </c>
      <c r="M183" s="32"/>
      <c r="N183" s="33">
        <f>K183+(ROW(K183)-ROW(K$6))/10000</f>
        <v>201.01769999999999</v>
      </c>
      <c r="O183" s="32">
        <f>COUNT(E183:J183)</f>
        <v>1</v>
      </c>
      <c r="P183" s="32">
        <f ca="1">IF(AND(O183=1,OFFSET(D183,0,P$3)&gt;0),"Y",0)</f>
        <v>0</v>
      </c>
      <c r="Q183" s="34" t="s">
        <v>51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201.20099999999996</v>
      </c>
      <c r="T183" s="36">
        <f>K183+W183/1000+IF($D$5&gt;=2,X183/10000,0)+IF($D$5&gt;=3,Y183/100000,0)+IF($D$5&gt;=4,Z183/1000000,0)+IF($D$5&gt;=5,AA183/10000000,0)+IF($D$5&gt;=6,AB183/100000000,0)</f>
        <v>201.20099999999999</v>
      </c>
      <c r="U183" s="35">
        <f>1-(S183=T183)</f>
        <v>0</v>
      </c>
      <c r="V183" s="35">
        <f>K183+W183/1000+X183/10000+Y183/100000+Z183/1000000+AA183/10000000+AB183/100000000</f>
        <v>201.20099999999999</v>
      </c>
      <c r="W183" s="29">
        <v>201</v>
      </c>
      <c r="X183" s="27"/>
      <c r="Y183" s="27"/>
      <c r="Z183" s="27"/>
      <c r="AA183" s="27"/>
      <c r="AB183" s="27"/>
      <c r="AH183" s="2"/>
      <c r="AI183" s="2"/>
      <c r="AL183" s="40"/>
      <c r="AM183" s="40"/>
      <c r="AN183" s="40"/>
      <c r="AO183" s="59"/>
      <c r="AP183" s="59"/>
      <c r="AQ183" s="59"/>
      <c r="AR183" s="52"/>
      <c r="AT183" s="1"/>
    </row>
    <row r="184" spans="1:46" s="26" customFormat="1" ht="15">
      <c r="A184" s="62">
        <v>33</v>
      </c>
      <c r="B184" s="62" t="s">
        <v>77</v>
      </c>
      <c r="C184" s="62" t="s">
        <v>396</v>
      </c>
      <c r="D184" s="29" t="s">
        <v>378</v>
      </c>
      <c r="E184" s="29">
        <v>79</v>
      </c>
      <c r="F184" s="27">
        <v>117</v>
      </c>
      <c r="G184" s="27"/>
      <c r="H184" s="27"/>
      <c r="I184" s="27"/>
      <c r="J184" s="27"/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196</v>
      </c>
      <c r="L184" s="32" t="s">
        <v>899</v>
      </c>
      <c r="M184" s="32"/>
      <c r="N184" s="33">
        <f>K184+(ROW(K184)-ROW(K$6))/10000</f>
        <v>196.01779999999999</v>
      </c>
      <c r="O184" s="32">
        <f>COUNT(E184:J184)</f>
        <v>2</v>
      </c>
      <c r="P184" s="32">
        <f ca="1">IF(AND(O184=1,OFFSET(D184,0,P$3)&gt;0),"Y",0)</f>
        <v>0</v>
      </c>
      <c r="Q184" s="34" t="s">
        <v>51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196.12489999999997</v>
      </c>
      <c r="T184" s="36">
        <f>K184+W184/1000+IF($D$5&gt;=2,X184/10000,0)+IF($D$5&gt;=3,Y184/100000,0)+IF($D$5&gt;=4,Z184/1000000,0)+IF($D$5&gt;=5,AA184/10000000,0)+IF($D$5&gt;=6,AB184/100000000,0)</f>
        <v>196.1249</v>
      </c>
      <c r="U184" s="35">
        <f>1-(S184=T184)</f>
        <v>0</v>
      </c>
      <c r="V184" s="35">
        <f>K184+W184/1000+X184/10000+Y184/100000+Z184/1000000+AA184/10000000+AB184/100000000</f>
        <v>196.1249</v>
      </c>
      <c r="W184" s="27">
        <v>117</v>
      </c>
      <c r="X184" s="29">
        <v>79</v>
      </c>
      <c r="Y184" s="27"/>
      <c r="Z184" s="27"/>
      <c r="AA184" s="27"/>
      <c r="AB184" s="27"/>
      <c r="AH184" s="2"/>
      <c r="AI184" s="2"/>
      <c r="AL184" s="40"/>
      <c r="AM184" s="40"/>
      <c r="AN184" s="40"/>
      <c r="AO184" s="59"/>
      <c r="AP184" s="59"/>
      <c r="AQ184" s="59"/>
      <c r="AR184" s="52"/>
      <c r="AT184" s="1"/>
    </row>
    <row r="185" spans="1:46" s="26" customFormat="1" ht="15">
      <c r="A185" s="62">
        <v>34</v>
      </c>
      <c r="B185" s="62">
        <v>33</v>
      </c>
      <c r="C185" s="62" t="s">
        <v>239</v>
      </c>
      <c r="D185" s="29" t="s">
        <v>88</v>
      </c>
      <c r="E185" s="29"/>
      <c r="F185" s="27">
        <v>193</v>
      </c>
      <c r="G185" s="27"/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193</v>
      </c>
      <c r="L185" s="32" t="s">
        <v>898</v>
      </c>
      <c r="M185" s="32"/>
      <c r="N185" s="33">
        <f>K185+(ROW(K185)-ROW(K$6))/10000</f>
        <v>193.0179</v>
      </c>
      <c r="O185" s="32">
        <f>COUNT(E185:J185)</f>
        <v>1</v>
      </c>
      <c r="P185" s="32" t="str">
        <f ca="1">IF(AND(O185=1,OFFSET(D185,0,P$3)&gt;0),"Y",0)</f>
        <v>Y</v>
      </c>
      <c r="Q185" s="34" t="s">
        <v>51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193.19299999999998</v>
      </c>
      <c r="T185" s="36">
        <f>K185+W185/1000+IF($D$5&gt;=2,X185/10000,0)+IF($D$5&gt;=3,Y185/100000,0)+IF($D$5&gt;=4,Z185/1000000,0)+IF($D$5&gt;=5,AA185/10000000,0)+IF($D$5&gt;=6,AB185/100000000,0)</f>
        <v>193.19300000000001</v>
      </c>
      <c r="U185" s="35">
        <f>1-(S185=T185)</f>
        <v>0</v>
      </c>
      <c r="V185" s="35">
        <f>K185+W185/1000+X185/10000+Y185/100000+Z185/1000000+AA185/10000000+AB185/100000000</f>
        <v>193.19300000000001</v>
      </c>
      <c r="W185" s="27">
        <v>193</v>
      </c>
      <c r="X185" s="29"/>
      <c r="Y185" s="27"/>
      <c r="Z185" s="27"/>
      <c r="AA185" s="27"/>
      <c r="AB185" s="27"/>
      <c r="AH185" s="2"/>
      <c r="AI185" s="2"/>
      <c r="AL185" s="40"/>
      <c r="AM185" s="40"/>
      <c r="AN185" s="40"/>
      <c r="AO185" s="59"/>
      <c r="AP185" s="59"/>
      <c r="AQ185" s="59"/>
      <c r="AR185" s="52"/>
      <c r="AT185" s="1"/>
    </row>
    <row r="186" spans="1:46" s="26" customFormat="1" ht="15">
      <c r="A186" s="62">
        <v>35</v>
      </c>
      <c r="B186" s="62">
        <v>34</v>
      </c>
      <c r="C186" s="62" t="s">
        <v>575</v>
      </c>
      <c r="D186" s="29" t="s">
        <v>60</v>
      </c>
      <c r="E186" s="29">
        <v>189</v>
      </c>
      <c r="F186" s="27"/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189</v>
      </c>
      <c r="L186" s="32" t="s">
        <v>898</v>
      </c>
      <c r="M186" s="32"/>
      <c r="N186" s="33">
        <f>K186+(ROW(K186)-ROW(K$6))/10000</f>
        <v>189.018</v>
      </c>
      <c r="O186" s="32">
        <f>COUNT(E186:J186)</f>
        <v>1</v>
      </c>
      <c r="P186" s="32">
        <f ca="1">IF(AND(O186=1,OFFSET(D186,0,P$3)&gt;0),"Y",0)</f>
        <v>0</v>
      </c>
      <c r="Q186" s="34" t="s">
        <v>51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189.18899999999999</v>
      </c>
      <c r="T186" s="36">
        <f>K186+W186/1000+IF($D$5&gt;=2,X186/10000,0)+IF($D$5&gt;=3,Y186/100000,0)+IF($D$5&gt;=4,Z186/1000000,0)+IF($D$5&gt;=5,AA186/10000000,0)+IF($D$5&gt;=6,AB186/100000000,0)</f>
        <v>189.18899999999999</v>
      </c>
      <c r="U186" s="35">
        <f>1-(S186=T186)</f>
        <v>0</v>
      </c>
      <c r="V186" s="35">
        <f>K186+W186/1000+X186/10000+Y186/100000+Z186/1000000+AA186/10000000+AB186/100000000</f>
        <v>189.18899999999999</v>
      </c>
      <c r="W186" s="29">
        <v>189</v>
      </c>
      <c r="X186" s="27"/>
      <c r="Y186" s="27"/>
      <c r="Z186" s="27"/>
      <c r="AA186" s="27"/>
      <c r="AB186" s="27"/>
      <c r="AH186" s="2"/>
      <c r="AI186" s="2"/>
      <c r="AL186" s="40"/>
      <c r="AM186" s="40"/>
      <c r="AN186" s="40"/>
      <c r="AO186" s="59"/>
      <c r="AP186" s="59"/>
      <c r="AQ186" s="59"/>
      <c r="AR186" s="52"/>
      <c r="AT186" s="1"/>
    </row>
    <row r="187" spans="1:46" s="26" customFormat="1" ht="15">
      <c r="A187" s="62">
        <v>36</v>
      </c>
      <c r="B187" s="62">
        <v>35</v>
      </c>
      <c r="C187" s="62" t="s">
        <v>576</v>
      </c>
      <c r="D187" s="29" t="s">
        <v>60</v>
      </c>
      <c r="E187" s="29">
        <v>171</v>
      </c>
      <c r="F187" s="27"/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171</v>
      </c>
      <c r="L187" s="32" t="s">
        <v>898</v>
      </c>
      <c r="M187" s="32"/>
      <c r="N187" s="33">
        <f>K187+(ROW(K187)-ROW(K$6))/10000</f>
        <v>171.0181</v>
      </c>
      <c r="O187" s="32">
        <f>COUNT(E187:J187)</f>
        <v>1</v>
      </c>
      <c r="P187" s="32">
        <f ca="1">IF(AND(O187=1,OFFSET(D187,0,P$3)&gt;0),"Y",0)</f>
        <v>0</v>
      </c>
      <c r="Q187" s="34" t="s">
        <v>51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171.17099999999999</v>
      </c>
      <c r="T187" s="36">
        <f>K187+W187/1000+IF($D$5&gt;=2,X187/10000,0)+IF($D$5&gt;=3,Y187/100000,0)+IF($D$5&gt;=4,Z187/1000000,0)+IF($D$5&gt;=5,AA187/10000000,0)+IF($D$5&gt;=6,AB187/100000000,0)</f>
        <v>171.17099999999999</v>
      </c>
      <c r="U187" s="35">
        <f>1-(S187=T187)</f>
        <v>0</v>
      </c>
      <c r="V187" s="35">
        <f>K187+W187/1000+X187/10000+Y187/100000+Z187/1000000+AA187/10000000+AB187/100000000</f>
        <v>171.17099999999999</v>
      </c>
      <c r="W187" s="29">
        <v>171</v>
      </c>
      <c r="X187" s="27"/>
      <c r="Y187" s="27"/>
      <c r="Z187" s="27"/>
      <c r="AA187" s="27"/>
      <c r="AB187" s="27"/>
      <c r="AH187" s="2"/>
      <c r="AI187" s="2"/>
      <c r="AL187" s="40"/>
      <c r="AM187" s="40"/>
      <c r="AN187" s="40"/>
      <c r="AO187" s="59"/>
      <c r="AP187" s="59"/>
      <c r="AQ187" s="59"/>
      <c r="AR187" s="52"/>
      <c r="AT187" s="1"/>
    </row>
    <row r="188" spans="1:46" s="26" customFormat="1" ht="15">
      <c r="A188" s="62">
        <v>37</v>
      </c>
      <c r="B188" s="62">
        <v>36</v>
      </c>
      <c r="C188" s="62" t="s">
        <v>577</v>
      </c>
      <c r="D188" s="29" t="s">
        <v>55</v>
      </c>
      <c r="E188" s="29">
        <v>165</v>
      </c>
      <c r="F188" s="27"/>
      <c r="G188" s="27"/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165</v>
      </c>
      <c r="L188" s="32" t="s">
        <v>898</v>
      </c>
      <c r="M188" s="32"/>
      <c r="N188" s="33">
        <f>K188+(ROW(K188)-ROW(K$6))/10000</f>
        <v>165.01820000000001</v>
      </c>
      <c r="O188" s="32">
        <f>COUNT(E188:J188)</f>
        <v>1</v>
      </c>
      <c r="P188" s="32">
        <f ca="1">IF(AND(O188=1,OFFSET(D188,0,P$3)&gt;0),"Y",0)</f>
        <v>0</v>
      </c>
      <c r="Q188" s="34" t="s">
        <v>51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165.16499999999999</v>
      </c>
      <c r="T188" s="36">
        <f>K188+W188/1000+IF($D$5&gt;=2,X188/10000,0)+IF($D$5&gt;=3,Y188/100000,0)+IF($D$5&gt;=4,Z188/1000000,0)+IF($D$5&gt;=5,AA188/10000000,0)+IF($D$5&gt;=6,AB188/100000000,0)</f>
        <v>165.16499999999999</v>
      </c>
      <c r="U188" s="35">
        <f>1-(S188=T188)</f>
        <v>0</v>
      </c>
      <c r="V188" s="35">
        <f>K188+W188/1000+X188/10000+Y188/100000+Z188/1000000+AA188/10000000+AB188/100000000</f>
        <v>165.16499999999999</v>
      </c>
      <c r="W188" s="29">
        <v>165</v>
      </c>
      <c r="X188" s="27"/>
      <c r="Y188" s="27"/>
      <c r="Z188" s="27"/>
      <c r="AA188" s="27"/>
      <c r="AB188" s="27"/>
      <c r="AH188" s="2"/>
      <c r="AI188" s="2"/>
      <c r="AL188" s="40"/>
      <c r="AM188" s="40"/>
      <c r="AN188" s="40"/>
      <c r="AO188" s="59"/>
      <c r="AP188" s="59"/>
      <c r="AQ188" s="59"/>
      <c r="AR188" s="52"/>
      <c r="AT188" s="1"/>
    </row>
    <row r="189" spans="1:46" s="26" customFormat="1" ht="15">
      <c r="A189" s="62">
        <v>38</v>
      </c>
      <c r="B189" s="62">
        <v>37</v>
      </c>
      <c r="C189" s="62" t="s">
        <v>288</v>
      </c>
      <c r="D189" s="29" t="s">
        <v>91</v>
      </c>
      <c r="E189" s="29"/>
      <c r="F189" s="27">
        <v>165</v>
      </c>
      <c r="G189" s="27"/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165</v>
      </c>
      <c r="L189" s="32" t="s">
        <v>898</v>
      </c>
      <c r="M189" s="32"/>
      <c r="N189" s="33">
        <f>K189+(ROW(K189)-ROW(K$6))/10000</f>
        <v>165.01830000000001</v>
      </c>
      <c r="O189" s="32">
        <f>COUNT(E189:J189)</f>
        <v>1</v>
      </c>
      <c r="P189" s="32" t="str">
        <f ca="1">IF(AND(O189=1,OFFSET(D189,0,P$3)&gt;0),"Y",0)</f>
        <v>Y</v>
      </c>
      <c r="Q189" s="34" t="s">
        <v>51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165.16499999999999</v>
      </c>
      <c r="T189" s="36">
        <f>K189+W189/1000+IF($D$5&gt;=2,X189/10000,0)+IF($D$5&gt;=3,Y189/100000,0)+IF($D$5&gt;=4,Z189/1000000,0)+IF($D$5&gt;=5,AA189/10000000,0)+IF($D$5&gt;=6,AB189/100000000,0)</f>
        <v>165.16499999999999</v>
      </c>
      <c r="U189" s="35">
        <f>1-(S189=T189)</f>
        <v>0</v>
      </c>
      <c r="V189" s="35">
        <f>K189+W189/1000+X189/10000+Y189/100000+Z189/1000000+AA189/10000000+AB189/100000000</f>
        <v>165.16499999999999</v>
      </c>
      <c r="W189" s="27">
        <v>165</v>
      </c>
      <c r="X189" s="29"/>
      <c r="Y189" s="27"/>
      <c r="Z189" s="27"/>
      <c r="AA189" s="27"/>
      <c r="AB189" s="27"/>
      <c r="AH189" s="2"/>
      <c r="AI189" s="2"/>
      <c r="AL189" s="40"/>
      <c r="AM189" s="40"/>
      <c r="AN189" s="40"/>
      <c r="AO189" s="59"/>
      <c r="AP189" s="59"/>
      <c r="AQ189" s="59"/>
      <c r="AR189" s="52"/>
      <c r="AT189" s="1"/>
    </row>
    <row r="190" spans="1:46" s="26" customFormat="1" ht="15">
      <c r="A190" s="62">
        <v>39</v>
      </c>
      <c r="B190" s="62">
        <v>38</v>
      </c>
      <c r="C190" s="62" t="s">
        <v>296</v>
      </c>
      <c r="D190" s="29" t="s">
        <v>36</v>
      </c>
      <c r="E190" s="29"/>
      <c r="F190" s="27">
        <v>163</v>
      </c>
      <c r="G190" s="27"/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163</v>
      </c>
      <c r="L190" s="32" t="s">
        <v>898</v>
      </c>
      <c r="M190" s="32"/>
      <c r="N190" s="33">
        <f>K190+(ROW(K190)-ROW(K$6))/10000</f>
        <v>163.01840000000001</v>
      </c>
      <c r="O190" s="32">
        <f>COUNT(E190:J190)</f>
        <v>1</v>
      </c>
      <c r="P190" s="32" t="str">
        <f ca="1">IF(AND(O190=1,OFFSET(D190,0,P$3)&gt;0),"Y",0)</f>
        <v>Y</v>
      </c>
      <c r="Q190" s="34" t="s">
        <v>51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163.16299999999998</v>
      </c>
      <c r="T190" s="36">
        <f>K190+W190/1000+IF($D$5&gt;=2,X190/10000,0)+IF($D$5&gt;=3,Y190/100000,0)+IF($D$5&gt;=4,Z190/1000000,0)+IF($D$5&gt;=5,AA190/10000000,0)+IF($D$5&gt;=6,AB190/100000000,0)</f>
        <v>163.16300000000001</v>
      </c>
      <c r="U190" s="35">
        <f>1-(S190=T190)</f>
        <v>0</v>
      </c>
      <c r="V190" s="35">
        <f>K190+W190/1000+X190/10000+Y190/100000+Z190/1000000+AA190/10000000+AB190/100000000</f>
        <v>163.16300000000001</v>
      </c>
      <c r="W190" s="27">
        <v>163</v>
      </c>
      <c r="X190" s="29"/>
      <c r="Y190" s="27"/>
      <c r="Z190" s="27"/>
      <c r="AA190" s="27"/>
      <c r="AB190" s="27"/>
      <c r="AH190" s="2"/>
      <c r="AI190" s="2"/>
      <c r="AL190" s="40"/>
      <c r="AM190" s="40"/>
      <c r="AN190" s="40"/>
      <c r="AO190" s="59"/>
      <c r="AP190" s="59"/>
      <c r="AQ190" s="59"/>
      <c r="AR190" s="52"/>
      <c r="AT190" s="1"/>
    </row>
    <row r="191" spans="1:46" s="26" customFormat="1" ht="15">
      <c r="A191" s="62">
        <v>40</v>
      </c>
      <c r="B191" s="62">
        <v>39</v>
      </c>
      <c r="C191" s="62" t="s">
        <v>304</v>
      </c>
      <c r="D191" s="29" t="s">
        <v>91</v>
      </c>
      <c r="E191" s="29"/>
      <c r="F191" s="27">
        <v>158</v>
      </c>
      <c r="G191" s="27"/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158</v>
      </c>
      <c r="L191" s="32" t="s">
        <v>898</v>
      </c>
      <c r="M191" s="32"/>
      <c r="N191" s="33">
        <f>K191+(ROW(K191)-ROW(K$6))/10000</f>
        <v>158.01849999999999</v>
      </c>
      <c r="O191" s="32">
        <f>COUNT(E191:J191)</f>
        <v>1</v>
      </c>
      <c r="P191" s="32" t="str">
        <f ca="1">IF(AND(O191=1,OFFSET(D191,0,P$3)&gt;0),"Y",0)</f>
        <v>Y</v>
      </c>
      <c r="Q191" s="34" t="s">
        <v>51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158.15799999999999</v>
      </c>
      <c r="T191" s="36">
        <f>K191+W191/1000+IF($D$5&gt;=2,X191/10000,0)+IF($D$5&gt;=3,Y191/100000,0)+IF($D$5&gt;=4,Z191/1000000,0)+IF($D$5&gt;=5,AA191/10000000,0)+IF($D$5&gt;=6,AB191/100000000,0)</f>
        <v>158.15799999999999</v>
      </c>
      <c r="U191" s="35">
        <f>1-(S191=T191)</f>
        <v>0</v>
      </c>
      <c r="V191" s="35">
        <f>K191+W191/1000+X191/10000+Y191/100000+Z191/1000000+AA191/10000000+AB191/100000000</f>
        <v>158.15799999999999</v>
      </c>
      <c r="W191" s="27">
        <v>158</v>
      </c>
      <c r="X191" s="29"/>
      <c r="Y191" s="27"/>
      <c r="Z191" s="27"/>
      <c r="AA191" s="27"/>
      <c r="AB191" s="27"/>
      <c r="AH191" s="2"/>
      <c r="AI191" s="2"/>
      <c r="AL191" s="40"/>
      <c r="AM191" s="40"/>
      <c r="AN191" s="40"/>
      <c r="AO191" s="59"/>
      <c r="AP191" s="59"/>
      <c r="AQ191" s="59"/>
      <c r="AR191" s="52"/>
      <c r="AT191" s="1"/>
    </row>
    <row r="192" spans="1:46" s="26" customFormat="1" ht="15">
      <c r="A192" s="62">
        <v>41</v>
      </c>
      <c r="B192" s="62">
        <v>40</v>
      </c>
      <c r="C192" s="62" t="s">
        <v>578</v>
      </c>
      <c r="D192" s="29" t="s">
        <v>63</v>
      </c>
      <c r="E192" s="29">
        <v>154</v>
      </c>
      <c r="F192" s="27"/>
      <c r="G192" s="27"/>
      <c r="H192" s="27"/>
      <c r="I192" s="27"/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154</v>
      </c>
      <c r="L192" s="32" t="s">
        <v>898</v>
      </c>
      <c r="M192" s="32"/>
      <c r="N192" s="33">
        <f>K192+(ROW(K192)-ROW(K$6))/10000</f>
        <v>154.01859999999999</v>
      </c>
      <c r="O192" s="32">
        <f>COUNT(E192:J192)</f>
        <v>1</v>
      </c>
      <c r="P192" s="32">
        <f ca="1">IF(AND(O192=1,OFFSET(D192,0,P$3)&gt;0),"Y",0)</f>
        <v>0</v>
      </c>
      <c r="Q192" s="34" t="s">
        <v>51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154.154</v>
      </c>
      <c r="T192" s="36">
        <f>K192+W192/1000+IF($D$5&gt;=2,X192/10000,0)+IF($D$5&gt;=3,Y192/100000,0)+IF($D$5&gt;=4,Z192/1000000,0)+IF($D$5&gt;=5,AA192/10000000,0)+IF($D$5&gt;=6,AB192/100000000,0)</f>
        <v>154.154</v>
      </c>
      <c r="U192" s="35">
        <f>1-(S192=T192)</f>
        <v>0</v>
      </c>
      <c r="V192" s="35">
        <f>K192+W192/1000+X192/10000+Y192/100000+Z192/1000000+AA192/10000000+AB192/100000000</f>
        <v>154.154</v>
      </c>
      <c r="W192" s="29">
        <v>154</v>
      </c>
      <c r="X192" s="27"/>
      <c r="Y192" s="27"/>
      <c r="Z192" s="27"/>
      <c r="AA192" s="27"/>
      <c r="AB192" s="27"/>
      <c r="AH192" s="2"/>
      <c r="AI192" s="2"/>
      <c r="AL192" s="40"/>
      <c r="AM192" s="40"/>
      <c r="AN192" s="40"/>
      <c r="AO192" s="59"/>
      <c r="AP192" s="59"/>
      <c r="AQ192" s="59"/>
      <c r="AR192" s="52"/>
      <c r="AT192" s="1"/>
    </row>
    <row r="193" spans="1:46" s="26" customFormat="1" ht="15">
      <c r="A193" s="62">
        <v>42</v>
      </c>
      <c r="B193" s="62">
        <v>41</v>
      </c>
      <c r="C193" s="62" t="s">
        <v>579</v>
      </c>
      <c r="D193" s="29" t="s">
        <v>41</v>
      </c>
      <c r="E193" s="29">
        <v>144</v>
      </c>
      <c r="F193" s="27"/>
      <c r="G193" s="27"/>
      <c r="H193" s="27"/>
      <c r="I193" s="27"/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144</v>
      </c>
      <c r="L193" s="32" t="s">
        <v>898</v>
      </c>
      <c r="M193" s="32"/>
      <c r="N193" s="33">
        <f>K193+(ROW(K193)-ROW(K$6))/10000</f>
        <v>144.0187</v>
      </c>
      <c r="O193" s="32">
        <f>COUNT(E193:J193)</f>
        <v>1</v>
      </c>
      <c r="P193" s="32">
        <f ca="1">IF(AND(O193=1,OFFSET(D193,0,P$3)&gt;0),"Y",0)</f>
        <v>0</v>
      </c>
      <c r="Q193" s="34" t="s">
        <v>51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144.14399999999998</v>
      </c>
      <c r="T193" s="36">
        <f>K193+W193/1000+IF($D$5&gt;=2,X193/10000,0)+IF($D$5&gt;=3,Y193/100000,0)+IF($D$5&gt;=4,Z193/1000000,0)+IF($D$5&gt;=5,AA193/10000000,0)+IF($D$5&gt;=6,AB193/100000000,0)</f>
        <v>144.14400000000001</v>
      </c>
      <c r="U193" s="35">
        <f>1-(S193=T193)</f>
        <v>0</v>
      </c>
      <c r="V193" s="35">
        <f>K193+W193/1000+X193/10000+Y193/100000+Z193/1000000+AA193/10000000+AB193/100000000</f>
        <v>144.14400000000001</v>
      </c>
      <c r="W193" s="29">
        <v>144</v>
      </c>
      <c r="X193" s="27"/>
      <c r="Y193" s="27"/>
      <c r="Z193" s="27"/>
      <c r="AA193" s="27"/>
      <c r="AB193" s="27"/>
      <c r="AH193" s="2"/>
      <c r="AI193" s="2"/>
      <c r="AL193" s="40"/>
      <c r="AM193" s="40"/>
      <c r="AN193" s="40"/>
      <c r="AO193" s="59"/>
      <c r="AP193" s="59"/>
      <c r="AQ193" s="59"/>
      <c r="AR193" s="52"/>
      <c r="AT193" s="1"/>
    </row>
    <row r="194" spans="1:46" s="26" customFormat="1" ht="15">
      <c r="A194" s="62">
        <v>43</v>
      </c>
      <c r="B194" s="62">
        <v>42</v>
      </c>
      <c r="C194" s="62" t="s">
        <v>412</v>
      </c>
      <c r="D194" s="29" t="s">
        <v>119</v>
      </c>
      <c r="E194" s="29"/>
      <c r="F194" s="27">
        <v>112</v>
      </c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112</v>
      </c>
      <c r="L194" s="32" t="s">
        <v>898</v>
      </c>
      <c r="M194" s="32"/>
      <c r="N194" s="33">
        <f>K194+(ROW(K194)-ROW(K$6))/10000</f>
        <v>112.0188</v>
      </c>
      <c r="O194" s="32">
        <f>COUNT(E194:J194)</f>
        <v>1</v>
      </c>
      <c r="P194" s="32" t="str">
        <f ca="1">IF(AND(O194=1,OFFSET(D194,0,P$3)&gt;0),"Y",0)</f>
        <v>Y</v>
      </c>
      <c r="Q194" s="34" t="s">
        <v>51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112.11199999999999</v>
      </c>
      <c r="T194" s="36">
        <f>K194+W194/1000+IF($D$5&gt;=2,X194/10000,0)+IF($D$5&gt;=3,Y194/100000,0)+IF($D$5&gt;=4,Z194/1000000,0)+IF($D$5&gt;=5,AA194/10000000,0)+IF($D$5&gt;=6,AB194/100000000,0)</f>
        <v>112.11199999999999</v>
      </c>
      <c r="U194" s="35">
        <f>1-(S194=T194)</f>
        <v>0</v>
      </c>
      <c r="V194" s="35">
        <f>K194+W194/1000+X194/10000+Y194/100000+Z194/1000000+AA194/10000000+AB194/100000000</f>
        <v>112.11199999999999</v>
      </c>
      <c r="W194" s="27">
        <v>112</v>
      </c>
      <c r="X194" s="29"/>
      <c r="Y194" s="27"/>
      <c r="Z194" s="27"/>
      <c r="AA194" s="27"/>
      <c r="AB194" s="27"/>
      <c r="AH194" s="2"/>
      <c r="AI194" s="2"/>
      <c r="AL194" s="40"/>
      <c r="AM194" s="40"/>
      <c r="AN194" s="40"/>
      <c r="AO194" s="59"/>
      <c r="AP194" s="59"/>
      <c r="AQ194" s="59"/>
      <c r="AR194" s="52"/>
      <c r="AT194" s="1"/>
    </row>
    <row r="195" spans="1:46" s="26" customFormat="1" ht="15">
      <c r="A195" s="62">
        <v>44</v>
      </c>
      <c r="B195" s="62">
        <v>43</v>
      </c>
      <c r="C195" s="62" t="s">
        <v>580</v>
      </c>
      <c r="D195" s="29" t="s">
        <v>44</v>
      </c>
      <c r="E195" s="29">
        <v>104</v>
      </c>
      <c r="F195" s="27"/>
      <c r="G195" s="27"/>
      <c r="H195" s="27"/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104</v>
      </c>
      <c r="L195" s="32" t="s">
        <v>898</v>
      </c>
      <c r="M195" s="32"/>
      <c r="N195" s="33">
        <f>K195+(ROW(K195)-ROW(K$6))/10000</f>
        <v>104.0189</v>
      </c>
      <c r="O195" s="32">
        <f>COUNT(E195:J195)</f>
        <v>1</v>
      </c>
      <c r="P195" s="32">
        <f ca="1">IF(AND(O195=1,OFFSET(D195,0,P$3)&gt;0),"Y",0)</f>
        <v>0</v>
      </c>
      <c r="Q195" s="34" t="s">
        <v>51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104.10399999999998</v>
      </c>
      <c r="T195" s="36">
        <f>K195+W195/1000+IF($D$5&gt;=2,X195/10000,0)+IF($D$5&gt;=3,Y195/100000,0)+IF($D$5&gt;=4,Z195/1000000,0)+IF($D$5&gt;=5,AA195/10000000,0)+IF($D$5&gt;=6,AB195/100000000,0)</f>
        <v>104.104</v>
      </c>
      <c r="U195" s="35">
        <f>1-(S195=T195)</f>
        <v>0</v>
      </c>
      <c r="V195" s="35">
        <f>K195+W195/1000+X195/10000+Y195/100000+Z195/1000000+AA195/10000000+AB195/100000000</f>
        <v>104.104</v>
      </c>
      <c r="W195" s="29">
        <v>104</v>
      </c>
      <c r="X195" s="27"/>
      <c r="Y195" s="27"/>
      <c r="Z195" s="27"/>
      <c r="AA195" s="27"/>
      <c r="AB195" s="27"/>
      <c r="AH195" s="2"/>
      <c r="AI195" s="2"/>
      <c r="AL195" s="40"/>
      <c r="AM195" s="40"/>
      <c r="AN195" s="40"/>
      <c r="AO195" s="59"/>
      <c r="AP195" s="59"/>
      <c r="AQ195" s="59"/>
      <c r="AR195" s="52"/>
      <c r="AT195" s="1"/>
    </row>
    <row r="196" spans="1:46" s="26" customFormat="1" ht="15">
      <c r="A196" s="62">
        <v>45</v>
      </c>
      <c r="B196" s="62">
        <v>44</v>
      </c>
      <c r="C196" s="62" t="s">
        <v>581</v>
      </c>
      <c r="D196" s="29" t="s">
        <v>63</v>
      </c>
      <c r="E196" s="29">
        <v>102</v>
      </c>
      <c r="F196" s="27"/>
      <c r="G196" s="27"/>
      <c r="H196" s="27"/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102</v>
      </c>
      <c r="L196" s="32" t="s">
        <v>898</v>
      </c>
      <c r="M196" s="32"/>
      <c r="N196" s="33">
        <f>K196+(ROW(K196)-ROW(K$6))/10000</f>
        <v>102.01900000000001</v>
      </c>
      <c r="O196" s="32">
        <f>COUNT(E196:J196)</f>
        <v>1</v>
      </c>
      <c r="P196" s="32">
        <f ca="1">IF(AND(O196=1,OFFSET(D196,0,P$3)&gt;0),"Y",0)</f>
        <v>0</v>
      </c>
      <c r="Q196" s="34" t="s">
        <v>51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102.10199999999999</v>
      </c>
      <c r="T196" s="36">
        <f>K196+W196/1000+IF($D$5&gt;=2,X196/10000,0)+IF($D$5&gt;=3,Y196/100000,0)+IF($D$5&gt;=4,Z196/1000000,0)+IF($D$5&gt;=5,AA196/10000000,0)+IF($D$5&gt;=6,AB196/100000000,0)</f>
        <v>102.102</v>
      </c>
      <c r="U196" s="35">
        <f>1-(S196=T196)</f>
        <v>0</v>
      </c>
      <c r="V196" s="35">
        <f>K196+W196/1000+X196/10000+Y196/100000+Z196/1000000+AA196/10000000+AB196/100000000</f>
        <v>102.102</v>
      </c>
      <c r="W196" s="29">
        <v>102</v>
      </c>
      <c r="X196" s="27"/>
      <c r="Y196" s="27"/>
      <c r="Z196" s="27"/>
      <c r="AA196" s="27"/>
      <c r="AB196" s="27"/>
      <c r="AH196" s="2"/>
      <c r="AI196" s="2"/>
      <c r="AL196" s="40"/>
      <c r="AM196" s="40"/>
      <c r="AN196" s="40"/>
      <c r="AO196" s="59"/>
      <c r="AP196" s="59"/>
      <c r="AQ196" s="59"/>
      <c r="AR196" s="52"/>
      <c r="AT196" s="1"/>
    </row>
    <row r="197" spans="1:46" s="26" customFormat="1" ht="15">
      <c r="A197" s="62">
        <v>46</v>
      </c>
      <c r="B197" s="62">
        <v>45</v>
      </c>
      <c r="C197" s="62" t="s">
        <v>460</v>
      </c>
      <c r="D197" s="29" t="s">
        <v>41</v>
      </c>
      <c r="E197" s="29"/>
      <c r="F197" s="27">
        <v>100</v>
      </c>
      <c r="G197" s="27"/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100</v>
      </c>
      <c r="L197" s="32" t="s">
        <v>898</v>
      </c>
      <c r="M197" s="32"/>
      <c r="N197" s="33">
        <f>K197+(ROW(K197)-ROW(K$6))/10000</f>
        <v>100.01909999999999</v>
      </c>
      <c r="O197" s="32">
        <f>COUNT(E197:J197)</f>
        <v>1</v>
      </c>
      <c r="P197" s="32" t="str">
        <f ca="1">IF(AND(O197=1,OFFSET(D197,0,P$3)&gt;0),"Y",0)</f>
        <v>Y</v>
      </c>
      <c r="Q197" s="34" t="s">
        <v>51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100.1</v>
      </c>
      <c r="T197" s="36">
        <f>K197+W197/1000+IF($D$5&gt;=2,X197/10000,0)+IF($D$5&gt;=3,Y197/100000,0)+IF($D$5&gt;=4,Z197/1000000,0)+IF($D$5&gt;=5,AA197/10000000,0)+IF($D$5&gt;=6,AB197/100000000,0)</f>
        <v>100.1</v>
      </c>
      <c r="U197" s="35">
        <f>1-(S197=T197)</f>
        <v>0</v>
      </c>
      <c r="V197" s="35">
        <f>K197+W197/1000+X197/10000+Y197/100000+Z197/1000000+AA197/10000000+AB197/100000000</f>
        <v>100.1</v>
      </c>
      <c r="W197" s="27">
        <v>100</v>
      </c>
      <c r="X197" s="29"/>
      <c r="Y197" s="27"/>
      <c r="Z197" s="27"/>
      <c r="AA197" s="27"/>
      <c r="AB197" s="27"/>
      <c r="AH197" s="2"/>
      <c r="AI197" s="2"/>
      <c r="AL197" s="40"/>
      <c r="AM197" s="40"/>
      <c r="AN197" s="40"/>
      <c r="AO197" s="59"/>
      <c r="AP197" s="59"/>
      <c r="AQ197" s="59"/>
      <c r="AR197" s="52"/>
      <c r="AT197" s="1"/>
    </row>
    <row r="198" spans="1:46" s="26" customFormat="1" ht="15">
      <c r="A198" s="62">
        <v>47</v>
      </c>
      <c r="B198" s="62">
        <v>46</v>
      </c>
      <c r="C198" s="62" t="s">
        <v>582</v>
      </c>
      <c r="D198" s="29" t="s">
        <v>168</v>
      </c>
      <c r="E198" s="29">
        <v>89</v>
      </c>
      <c r="F198" s="27"/>
      <c r="G198" s="27"/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89</v>
      </c>
      <c r="L198" s="32" t="s">
        <v>898</v>
      </c>
      <c r="M198" s="32"/>
      <c r="N198" s="33">
        <f>K198+(ROW(K198)-ROW(K$6))/10000</f>
        <v>89.019199999999998</v>
      </c>
      <c r="O198" s="32">
        <f>COUNT(E198:J198)</f>
        <v>1</v>
      </c>
      <c r="P198" s="32">
        <f ca="1">IF(AND(O198=1,OFFSET(D198,0,P$3)&gt;0),"Y",0)</f>
        <v>0</v>
      </c>
      <c r="Q198" s="34" t="s">
        <v>51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89.088999999999984</v>
      </c>
      <c r="T198" s="36">
        <f>K198+W198/1000+IF($D$5&gt;=2,X198/10000,0)+IF($D$5&gt;=3,Y198/100000,0)+IF($D$5&gt;=4,Z198/1000000,0)+IF($D$5&gt;=5,AA198/10000000,0)+IF($D$5&gt;=6,AB198/100000000,0)</f>
        <v>89.088999999999999</v>
      </c>
      <c r="U198" s="35">
        <f>1-(S198=T198)</f>
        <v>0</v>
      </c>
      <c r="V198" s="35">
        <f>K198+W198/1000+X198/10000+Y198/100000+Z198/1000000+AA198/10000000+AB198/100000000</f>
        <v>89.088999999999999</v>
      </c>
      <c r="W198" s="29">
        <v>89</v>
      </c>
      <c r="X198" s="27"/>
      <c r="Y198" s="27"/>
      <c r="Z198" s="27"/>
      <c r="AA198" s="27"/>
      <c r="AB198" s="27"/>
      <c r="AH198" s="2"/>
      <c r="AI198" s="2"/>
      <c r="AL198" s="40"/>
      <c r="AM198" s="40"/>
      <c r="AN198" s="40"/>
      <c r="AO198" s="59"/>
      <c r="AP198" s="59"/>
      <c r="AQ198" s="59"/>
      <c r="AR198" s="52"/>
      <c r="AT198" s="1"/>
    </row>
    <row r="199" spans="1:46" ht="5.0999999999999996" customHeight="1">
      <c r="A199" s="62"/>
      <c r="B199" s="1"/>
      <c r="C199" s="62"/>
      <c r="D199" s="29"/>
      <c r="E199" s="29"/>
      <c r="F199" s="27"/>
      <c r="G199" s="27"/>
      <c r="H199" s="27"/>
      <c r="I199" s="27"/>
      <c r="J199" s="27"/>
      <c r="K199" s="32"/>
      <c r="L199" s="27"/>
      <c r="M199" s="27"/>
      <c r="N199" s="32"/>
      <c r="O199" s="27"/>
      <c r="P199" s="27"/>
      <c r="R199" s="63"/>
      <c r="S199" s="63"/>
      <c r="T199" s="63"/>
      <c r="U199" s="63"/>
      <c r="V199" s="35"/>
      <c r="W199" s="27"/>
      <c r="X199" s="27"/>
      <c r="Y199" s="27"/>
      <c r="Z199" s="27"/>
      <c r="AA199" s="27"/>
      <c r="AB199" s="27"/>
      <c r="AJ199" s="26"/>
      <c r="AK199" s="26"/>
      <c r="AL199" s="40"/>
      <c r="AM199" s="40"/>
      <c r="AN199" s="40"/>
      <c r="AO199" s="40"/>
      <c r="AP199" s="40"/>
      <c r="AQ199" s="40"/>
      <c r="AR199" s="30"/>
      <c r="AS199" s="26"/>
      <c r="AT199" s="1"/>
    </row>
    <row r="200" spans="1:46" ht="15">
      <c r="A200" s="61"/>
      <c r="B200" s="61"/>
      <c r="D200" s="27"/>
      <c r="E200" s="27"/>
      <c r="F200" s="27"/>
      <c r="G200" s="27"/>
      <c r="H200" s="27"/>
      <c r="I200" s="27"/>
      <c r="J200" s="27"/>
      <c r="K200" s="32"/>
      <c r="L200" s="27"/>
      <c r="M200" s="27"/>
      <c r="N200" s="32"/>
      <c r="O200" s="27"/>
      <c r="P200" s="27"/>
      <c r="R200" s="63"/>
      <c r="S200" s="63"/>
      <c r="T200" s="63"/>
      <c r="U200" s="63"/>
      <c r="V200" s="35"/>
      <c r="W200" s="29"/>
      <c r="X200" s="27"/>
      <c r="Y200" s="27"/>
      <c r="Z200" s="27"/>
      <c r="AA200" s="27"/>
      <c r="AB200" s="27"/>
      <c r="AJ200" s="26"/>
      <c r="AK200" s="26"/>
      <c r="AL200" s="40"/>
      <c r="AM200" s="40"/>
      <c r="AN200" s="40"/>
      <c r="AO200" s="40"/>
      <c r="AP200" s="40"/>
      <c r="AQ200" s="40"/>
      <c r="AR200" s="30"/>
      <c r="AS200" s="26"/>
      <c r="AT200" s="1"/>
    </row>
    <row r="201" spans="1:46" ht="15">
      <c r="A201" s="61"/>
      <c r="B201" s="61"/>
      <c r="C201" s="61" t="s">
        <v>113</v>
      </c>
      <c r="D201" s="27"/>
      <c r="E201" s="27"/>
      <c r="F201" s="27"/>
      <c r="G201" s="27"/>
      <c r="H201" s="27"/>
      <c r="I201" s="27"/>
      <c r="J201" s="27"/>
      <c r="K201" s="32"/>
      <c r="L201" s="27"/>
      <c r="M201" s="27"/>
      <c r="N201" s="32"/>
      <c r="O201" s="27"/>
      <c r="P201" s="27"/>
      <c r="Q201" s="54" t="str">
        <f>C201</f>
        <v>M55</v>
      </c>
      <c r="R201" s="63"/>
      <c r="S201" s="63"/>
      <c r="T201" s="63"/>
      <c r="U201" s="63"/>
      <c r="V201" s="35"/>
      <c r="W201" s="29"/>
      <c r="X201" s="27"/>
      <c r="Y201" s="27"/>
      <c r="Z201" s="27"/>
      <c r="AA201" s="27"/>
      <c r="AB201" s="27"/>
      <c r="AJ201" s="26"/>
      <c r="AK201" s="26"/>
      <c r="AL201" s="40"/>
      <c r="AM201" s="40"/>
      <c r="AN201" s="40"/>
      <c r="AO201" s="38">
        <v>720</v>
      </c>
      <c r="AP201" s="38">
        <v>713</v>
      </c>
      <c r="AQ201" s="38">
        <v>691</v>
      </c>
      <c r="AR201" s="30"/>
      <c r="AS201" s="26"/>
      <c r="AT201" s="1"/>
    </row>
    <row r="202" spans="1:46" ht="15">
      <c r="A202" s="62">
        <v>1</v>
      </c>
      <c r="B202" s="62">
        <v>1</v>
      </c>
      <c r="C202" s="62" t="s">
        <v>110</v>
      </c>
      <c r="D202" s="29" t="s">
        <v>112</v>
      </c>
      <c r="E202" s="29">
        <v>259</v>
      </c>
      <c r="F202" s="27">
        <v>263</v>
      </c>
      <c r="G202" s="27"/>
      <c r="H202" s="27"/>
      <c r="I202" s="27"/>
      <c r="J202" s="27"/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522</v>
      </c>
      <c r="L202" s="32" t="s">
        <v>898</v>
      </c>
      <c r="M202" s="32" t="s">
        <v>583</v>
      </c>
      <c r="N202" s="33">
        <f>K202+(ROW(K202)-ROW(K$6))/10000</f>
        <v>522.01959999999997</v>
      </c>
      <c r="O202" s="32">
        <f>COUNT(E202:J202)</f>
        <v>2</v>
      </c>
      <c r="P202" s="32">
        <f ca="1">IF(AND(O202=1,OFFSET(D202,0,P$3)&gt;0),"Y",0)</f>
        <v>0</v>
      </c>
      <c r="Q202" s="34" t="s">
        <v>113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522.28890000000001</v>
      </c>
      <c r="T202" s="36">
        <f>K202+W202/1000+IF($D$5&gt;=2,X202/10000,0)+IF($D$5&gt;=3,Y202/100000,0)+IF($D$5&gt;=4,Z202/1000000,0)+IF($D$5&gt;=5,AA202/10000000,0)+IF($D$5&gt;=6,AB202/100000000,0)</f>
        <v>522.28890000000001</v>
      </c>
      <c r="U202" s="35">
        <f>1-(S202=T202)</f>
        <v>0</v>
      </c>
      <c r="V202" s="35">
        <f>K202+W202/1000+X202/10000+Y202/100000+Z202/1000000+AA202/10000000+AB202/100000000</f>
        <v>522.28890000000001</v>
      </c>
      <c r="W202" s="27">
        <v>263</v>
      </c>
      <c r="X202" s="29">
        <v>259</v>
      </c>
      <c r="Y202" s="27"/>
      <c r="Z202" s="27"/>
      <c r="AA202" s="27"/>
      <c r="AB202" s="27"/>
      <c r="AJ202" s="26"/>
      <c r="AK202" s="26"/>
      <c r="AL202" s="40"/>
      <c r="AM202" s="40"/>
      <c r="AN202" s="40"/>
      <c r="AO202" s="59"/>
      <c r="AP202" s="59"/>
      <c r="AQ202" s="59"/>
      <c r="AR202" s="30"/>
      <c r="AS202" s="26"/>
      <c r="AT202" s="1"/>
    </row>
    <row r="203" spans="1:46" ht="15">
      <c r="A203" s="62">
        <v>2</v>
      </c>
      <c r="B203" s="62">
        <v>2</v>
      </c>
      <c r="C203" s="62" t="s">
        <v>134</v>
      </c>
      <c r="D203" s="29" t="s">
        <v>50</v>
      </c>
      <c r="E203" s="29">
        <v>229</v>
      </c>
      <c r="F203" s="27">
        <v>249</v>
      </c>
      <c r="G203" s="27"/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478</v>
      </c>
      <c r="L203" s="32" t="s">
        <v>898</v>
      </c>
      <c r="M203" s="32" t="s">
        <v>584</v>
      </c>
      <c r="N203" s="33">
        <f>K203+(ROW(K203)-ROW(K$6))/10000</f>
        <v>478.0197</v>
      </c>
      <c r="O203" s="32">
        <f>COUNT(E203:J203)</f>
        <v>2</v>
      </c>
      <c r="P203" s="32">
        <f ca="1">IF(AND(O203=1,OFFSET(D203,0,P$3)&gt;0),"Y",0)</f>
        <v>0</v>
      </c>
      <c r="Q203" s="34" t="s">
        <v>113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478.27189999999996</v>
      </c>
      <c r="T203" s="36">
        <f>K203+W203/1000+IF($D$5&gt;=2,X203/10000,0)+IF($D$5&gt;=3,Y203/100000,0)+IF($D$5&gt;=4,Z203/1000000,0)+IF($D$5&gt;=5,AA203/10000000,0)+IF($D$5&gt;=6,AB203/100000000,0)</f>
        <v>478.27190000000002</v>
      </c>
      <c r="U203" s="35">
        <f>1-(S203=T203)</f>
        <v>0</v>
      </c>
      <c r="V203" s="35">
        <f>K203+W203/1000+X203/10000+Y203/100000+Z203/1000000+AA203/10000000+AB203/100000000</f>
        <v>478.27190000000002</v>
      </c>
      <c r="W203" s="27">
        <v>249</v>
      </c>
      <c r="X203" s="29">
        <v>229</v>
      </c>
      <c r="Y203" s="27"/>
      <c r="Z203" s="27"/>
      <c r="AA203" s="27"/>
      <c r="AB203" s="27"/>
      <c r="AJ203" s="26"/>
      <c r="AK203" s="26"/>
      <c r="AL203" s="40"/>
      <c r="AM203" s="40"/>
      <c r="AN203" s="40"/>
      <c r="AO203" s="59"/>
      <c r="AP203" s="59"/>
      <c r="AQ203" s="59"/>
      <c r="AR203" s="30"/>
      <c r="AS203" s="26"/>
      <c r="AT203" s="1"/>
    </row>
    <row r="204" spans="1:46" ht="15">
      <c r="A204" s="62">
        <v>3</v>
      </c>
      <c r="B204" s="62">
        <v>3</v>
      </c>
      <c r="C204" s="62" t="s">
        <v>161</v>
      </c>
      <c r="D204" s="29" t="s">
        <v>66</v>
      </c>
      <c r="E204" s="29">
        <v>244</v>
      </c>
      <c r="F204" s="27">
        <v>234</v>
      </c>
      <c r="G204" s="27"/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478</v>
      </c>
      <c r="L204" s="32" t="s">
        <v>898</v>
      </c>
      <c r="M204" s="32" t="s">
        <v>585</v>
      </c>
      <c r="N204" s="33">
        <f>K204+(ROW(K204)-ROW(K$6))/10000</f>
        <v>478.01979999999998</v>
      </c>
      <c r="O204" s="32">
        <f>COUNT(E204:J204)</f>
        <v>2</v>
      </c>
      <c r="P204" s="32">
        <f ca="1">IF(AND(O204=1,OFFSET(D204,0,P$3)&gt;0),"Y",0)</f>
        <v>0</v>
      </c>
      <c r="Q204" s="34" t="s">
        <v>113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478.26739999999995</v>
      </c>
      <c r="T204" s="36">
        <f>K204+W204/1000+IF($D$5&gt;=2,X204/10000,0)+IF($D$5&gt;=3,Y204/100000,0)+IF($D$5&gt;=4,Z204/1000000,0)+IF($D$5&gt;=5,AA204/10000000,0)+IF($D$5&gt;=6,AB204/100000000,0)</f>
        <v>478.26740000000001</v>
      </c>
      <c r="U204" s="35">
        <f>1-(S204=T204)</f>
        <v>0</v>
      </c>
      <c r="V204" s="35">
        <f>K204+W204/1000+X204/10000+Y204/100000+Z204/1000000+AA204/10000000+AB204/100000000</f>
        <v>478.26740000000001</v>
      </c>
      <c r="W204" s="29">
        <v>244</v>
      </c>
      <c r="X204" s="27">
        <v>234</v>
      </c>
      <c r="Y204" s="27"/>
      <c r="Z204" s="27"/>
      <c r="AA204" s="27"/>
      <c r="AB204" s="27"/>
      <c r="AJ204" s="26"/>
      <c r="AK204" s="26"/>
      <c r="AL204" s="40"/>
      <c r="AM204" s="40"/>
      <c r="AN204" s="40"/>
      <c r="AO204" s="59"/>
      <c r="AP204" s="59"/>
      <c r="AQ204" s="59"/>
      <c r="AR204" s="30"/>
      <c r="AS204" s="26"/>
      <c r="AT204" s="1"/>
    </row>
    <row r="205" spans="1:46" ht="15">
      <c r="A205" s="62">
        <v>4</v>
      </c>
      <c r="B205" s="62">
        <v>4</v>
      </c>
      <c r="C205" s="62" t="s">
        <v>175</v>
      </c>
      <c r="D205" s="29" t="s">
        <v>88</v>
      </c>
      <c r="E205" s="29">
        <v>248</v>
      </c>
      <c r="F205" s="27">
        <v>227</v>
      </c>
      <c r="G205" s="27"/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475</v>
      </c>
      <c r="L205" s="32" t="s">
        <v>898</v>
      </c>
      <c r="M205" s="32"/>
      <c r="N205" s="33">
        <f>K205+(ROW(K205)-ROW(K$6))/10000</f>
        <v>475.01990000000001</v>
      </c>
      <c r="O205" s="32">
        <f>COUNT(E205:J205)</f>
        <v>2</v>
      </c>
      <c r="P205" s="32">
        <f ca="1">IF(AND(O205=1,OFFSET(D205,0,P$3)&gt;0),"Y",0)</f>
        <v>0</v>
      </c>
      <c r="Q205" s="34" t="s">
        <v>113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475.27069999999992</v>
      </c>
      <c r="T205" s="36">
        <f>K205+W205/1000+IF($D$5&gt;=2,X205/10000,0)+IF($D$5&gt;=3,Y205/100000,0)+IF($D$5&gt;=4,Z205/1000000,0)+IF($D$5&gt;=5,AA205/10000000,0)+IF($D$5&gt;=6,AB205/100000000,0)</f>
        <v>475.27069999999998</v>
      </c>
      <c r="U205" s="35">
        <f>1-(S205=T205)</f>
        <v>0</v>
      </c>
      <c r="V205" s="35">
        <f>K205+W205/1000+X205/10000+Y205/100000+Z205/1000000+AA205/10000000+AB205/100000000</f>
        <v>475.27069999999998</v>
      </c>
      <c r="W205" s="29">
        <v>248</v>
      </c>
      <c r="X205" s="27">
        <v>227</v>
      </c>
      <c r="Y205" s="27"/>
      <c r="Z205" s="27"/>
      <c r="AA205" s="27"/>
      <c r="AB205" s="27"/>
      <c r="AJ205" s="26"/>
      <c r="AK205" s="26"/>
      <c r="AL205" s="40"/>
      <c r="AM205" s="40"/>
      <c r="AN205" s="40"/>
      <c r="AO205" s="59"/>
      <c r="AP205" s="59"/>
      <c r="AQ205" s="59"/>
      <c r="AR205" s="30"/>
      <c r="AS205" s="26"/>
      <c r="AT205" s="1"/>
    </row>
    <row r="206" spans="1:46" ht="15">
      <c r="A206" s="62">
        <v>5</v>
      </c>
      <c r="B206" s="62">
        <v>5</v>
      </c>
      <c r="C206" s="62" t="s">
        <v>216</v>
      </c>
      <c r="D206" s="29" t="s">
        <v>63</v>
      </c>
      <c r="E206" s="29">
        <v>208</v>
      </c>
      <c r="F206" s="27">
        <v>205</v>
      </c>
      <c r="G206" s="27"/>
      <c r="H206" s="27"/>
      <c r="I206" s="27"/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413</v>
      </c>
      <c r="L206" s="32" t="s">
        <v>898</v>
      </c>
      <c r="M206" s="32"/>
      <c r="N206" s="33">
        <f>K206+(ROW(K206)-ROW(K$6))/10000</f>
        <v>413.02</v>
      </c>
      <c r="O206" s="32">
        <f>COUNT(E206:J206)</f>
        <v>2</v>
      </c>
      <c r="P206" s="32">
        <f ca="1">IF(AND(O206=1,OFFSET(D206,0,P$3)&gt;0),"Y",0)</f>
        <v>0</v>
      </c>
      <c r="Q206" s="34" t="s">
        <v>113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413.22849999999994</v>
      </c>
      <c r="T206" s="36">
        <f>K206+W206/1000+IF($D$5&gt;=2,X206/10000,0)+IF($D$5&gt;=3,Y206/100000,0)+IF($D$5&gt;=4,Z206/1000000,0)+IF($D$5&gt;=5,AA206/10000000,0)+IF($D$5&gt;=6,AB206/100000000,0)</f>
        <v>413.22850000000005</v>
      </c>
      <c r="U206" s="35">
        <f>1-(S206=T206)</f>
        <v>0</v>
      </c>
      <c r="V206" s="35">
        <f>K206+W206/1000+X206/10000+Y206/100000+Z206/1000000+AA206/10000000+AB206/100000000</f>
        <v>413.22850000000005</v>
      </c>
      <c r="W206" s="29">
        <v>208</v>
      </c>
      <c r="X206" s="27">
        <v>205</v>
      </c>
      <c r="Y206" s="27"/>
      <c r="Z206" s="27"/>
      <c r="AA206" s="27"/>
      <c r="AB206" s="27"/>
      <c r="AJ206" s="26"/>
      <c r="AK206" s="26"/>
      <c r="AL206" s="40"/>
      <c r="AM206" s="40"/>
      <c r="AN206" s="40"/>
      <c r="AO206" s="59"/>
      <c r="AP206" s="59"/>
      <c r="AQ206" s="59"/>
      <c r="AR206" s="30"/>
      <c r="AS206" s="26"/>
      <c r="AT206" s="1"/>
    </row>
    <row r="207" spans="1:46" ht="15">
      <c r="A207" s="62">
        <v>6</v>
      </c>
      <c r="B207" s="62">
        <v>6</v>
      </c>
      <c r="C207" s="62" t="s">
        <v>206</v>
      </c>
      <c r="D207" s="29" t="s">
        <v>36</v>
      </c>
      <c r="E207" s="29">
        <v>194</v>
      </c>
      <c r="F207" s="27">
        <v>211</v>
      </c>
      <c r="G207" s="27"/>
      <c r="H207" s="27"/>
      <c r="I207" s="27"/>
      <c r="J207" s="27"/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405</v>
      </c>
      <c r="L207" s="32" t="s">
        <v>898</v>
      </c>
      <c r="M207" s="32"/>
      <c r="N207" s="33">
        <f>K207+(ROW(K207)-ROW(K$6))/10000</f>
        <v>405.02010000000001</v>
      </c>
      <c r="O207" s="32">
        <f>COUNT(E207:J207)</f>
        <v>2</v>
      </c>
      <c r="P207" s="32">
        <f ca="1">IF(AND(O207=1,OFFSET(D207,0,P$3)&gt;0),"Y",0)</f>
        <v>0</v>
      </c>
      <c r="Q207" s="34" t="s">
        <v>113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405.23039999999997</v>
      </c>
      <c r="T207" s="36">
        <f>K207+W207/1000+IF($D$5&gt;=2,X207/10000,0)+IF($D$5&gt;=3,Y207/100000,0)+IF($D$5&gt;=4,Z207/1000000,0)+IF($D$5&gt;=5,AA207/10000000,0)+IF($D$5&gt;=6,AB207/100000000,0)</f>
        <v>405.23040000000003</v>
      </c>
      <c r="U207" s="35">
        <f>1-(S207=T207)</f>
        <v>0</v>
      </c>
      <c r="V207" s="35">
        <f>K207+W207/1000+X207/10000+Y207/100000+Z207/1000000+AA207/10000000+AB207/100000000</f>
        <v>405.23040000000003</v>
      </c>
      <c r="W207" s="27">
        <v>211</v>
      </c>
      <c r="X207" s="29">
        <v>194</v>
      </c>
      <c r="Y207" s="27"/>
      <c r="Z207" s="27"/>
      <c r="AA207" s="27"/>
      <c r="AB207" s="27"/>
      <c r="AJ207" s="26"/>
      <c r="AK207" s="26"/>
      <c r="AL207" s="40"/>
      <c r="AM207" s="40"/>
      <c r="AN207" s="40"/>
      <c r="AO207" s="59"/>
      <c r="AP207" s="59"/>
      <c r="AQ207" s="59"/>
      <c r="AR207" s="30"/>
      <c r="AS207" s="26"/>
      <c r="AT207" s="1"/>
    </row>
    <row r="208" spans="1:46" ht="15">
      <c r="A208" s="62">
        <v>7</v>
      </c>
      <c r="B208" s="62">
        <v>7</v>
      </c>
      <c r="C208" s="62" t="s">
        <v>236</v>
      </c>
      <c r="D208" s="29" t="s">
        <v>178</v>
      </c>
      <c r="E208" s="29">
        <v>177</v>
      </c>
      <c r="F208" s="27">
        <v>195</v>
      </c>
      <c r="G208" s="27"/>
      <c r="H208" s="27"/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372</v>
      </c>
      <c r="L208" s="32" t="s">
        <v>898</v>
      </c>
      <c r="M208" s="32"/>
      <c r="N208" s="33">
        <f>K208+(ROW(K208)-ROW(K$6))/10000</f>
        <v>372.02019999999999</v>
      </c>
      <c r="O208" s="32">
        <f>COUNT(E208:J208)</f>
        <v>2</v>
      </c>
      <c r="P208" s="32">
        <f ca="1">IF(AND(O208=1,OFFSET(D208,0,P$3)&gt;0),"Y",0)</f>
        <v>0</v>
      </c>
      <c r="Q208" s="34" t="s">
        <v>113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372.21269999999993</v>
      </c>
      <c r="T208" s="36">
        <f>K208+W208/1000+IF($D$5&gt;=2,X208/10000,0)+IF($D$5&gt;=3,Y208/100000,0)+IF($D$5&gt;=4,Z208/1000000,0)+IF($D$5&gt;=5,AA208/10000000,0)+IF($D$5&gt;=6,AB208/100000000,0)</f>
        <v>372.21269999999998</v>
      </c>
      <c r="U208" s="35">
        <f>1-(S208=T208)</f>
        <v>0</v>
      </c>
      <c r="V208" s="35">
        <f>K208+W208/1000+X208/10000+Y208/100000+Z208/1000000+AA208/10000000+AB208/100000000</f>
        <v>372.21269999999998</v>
      </c>
      <c r="W208" s="27">
        <v>195</v>
      </c>
      <c r="X208" s="29">
        <v>177</v>
      </c>
      <c r="Y208" s="27"/>
      <c r="Z208" s="27"/>
      <c r="AA208" s="27"/>
      <c r="AB208" s="27"/>
      <c r="AJ208" s="26"/>
      <c r="AK208" s="26"/>
      <c r="AL208" s="40"/>
      <c r="AM208" s="40"/>
      <c r="AN208" s="40"/>
      <c r="AO208" s="59"/>
      <c r="AP208" s="59"/>
      <c r="AQ208" s="59"/>
      <c r="AR208" s="30"/>
      <c r="AS208" s="26"/>
      <c r="AT208" s="1"/>
    </row>
    <row r="209" spans="1:46" ht="15">
      <c r="A209" s="62">
        <v>8</v>
      </c>
      <c r="B209" s="62">
        <v>8</v>
      </c>
      <c r="C209" s="62" t="s">
        <v>248</v>
      </c>
      <c r="D209" s="29" t="s">
        <v>168</v>
      </c>
      <c r="E209" s="29">
        <v>180</v>
      </c>
      <c r="F209" s="27">
        <v>188</v>
      </c>
      <c r="G209" s="27"/>
      <c r="H209" s="27"/>
      <c r="I209" s="27"/>
      <c r="J209" s="27"/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368</v>
      </c>
      <c r="L209" s="32" t="s">
        <v>898</v>
      </c>
      <c r="M209" s="32"/>
      <c r="N209" s="33">
        <f>K209+(ROW(K209)-ROW(K$6))/10000</f>
        <v>368.02030000000002</v>
      </c>
      <c r="O209" s="32">
        <f>COUNT(E209:J209)</f>
        <v>2</v>
      </c>
      <c r="P209" s="32">
        <f ca="1">IF(AND(O209=1,OFFSET(D209,0,P$3)&gt;0),"Y",0)</f>
        <v>0</v>
      </c>
      <c r="Q209" s="34" t="s">
        <v>113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368.20600000000002</v>
      </c>
      <c r="T209" s="36">
        <f>K209+W209/1000+IF($D$5&gt;=2,X209/10000,0)+IF($D$5&gt;=3,Y209/100000,0)+IF($D$5&gt;=4,Z209/1000000,0)+IF($D$5&gt;=5,AA209/10000000,0)+IF($D$5&gt;=6,AB209/100000000,0)</f>
        <v>368.20599999999996</v>
      </c>
      <c r="U209" s="35">
        <f>1-(S209=T209)</f>
        <v>0</v>
      </c>
      <c r="V209" s="35">
        <f>K209+W209/1000+X209/10000+Y209/100000+Z209/1000000+AA209/10000000+AB209/100000000</f>
        <v>368.20599999999996</v>
      </c>
      <c r="W209" s="27">
        <v>188</v>
      </c>
      <c r="X209" s="29">
        <v>180</v>
      </c>
      <c r="Y209" s="27"/>
      <c r="Z209" s="27"/>
      <c r="AA209" s="27"/>
      <c r="AB209" s="27"/>
      <c r="AJ209" s="26"/>
      <c r="AK209" s="26"/>
      <c r="AL209" s="40"/>
      <c r="AM209" s="40"/>
      <c r="AN209" s="40"/>
      <c r="AO209" s="59"/>
      <c r="AP209" s="59"/>
      <c r="AQ209" s="59"/>
      <c r="AR209" s="30"/>
      <c r="AS209" s="26"/>
      <c r="AT209" s="1"/>
    </row>
    <row r="210" spans="1:46" ht="15">
      <c r="A210" s="62">
        <v>9</v>
      </c>
      <c r="B210" s="62">
        <v>9</v>
      </c>
      <c r="C210" s="62" t="s">
        <v>247</v>
      </c>
      <c r="D210" s="29" t="s">
        <v>125</v>
      </c>
      <c r="E210" s="29">
        <v>172</v>
      </c>
      <c r="F210" s="27">
        <v>189</v>
      </c>
      <c r="G210" s="27"/>
      <c r="H210" s="27"/>
      <c r="I210" s="27"/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361</v>
      </c>
      <c r="L210" s="32" t="s">
        <v>898</v>
      </c>
      <c r="M210" s="32"/>
      <c r="N210" s="33">
        <f>K210+(ROW(K210)-ROW(K$6))/10000</f>
        <v>361.0204</v>
      </c>
      <c r="O210" s="32">
        <f>COUNT(E210:J210)</f>
        <v>2</v>
      </c>
      <c r="P210" s="32">
        <f ca="1">IF(AND(O210=1,OFFSET(D210,0,P$3)&gt;0),"Y",0)</f>
        <v>0</v>
      </c>
      <c r="Q210" s="34" t="s">
        <v>113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361.20619999999997</v>
      </c>
      <c r="T210" s="36">
        <f>K210+W210/1000+IF($D$5&gt;=2,X210/10000,0)+IF($D$5&gt;=3,Y210/100000,0)+IF($D$5&gt;=4,Z210/1000000,0)+IF($D$5&gt;=5,AA210/10000000,0)+IF($D$5&gt;=6,AB210/100000000,0)</f>
        <v>361.20620000000002</v>
      </c>
      <c r="U210" s="35">
        <f>1-(S210=T210)</f>
        <v>0</v>
      </c>
      <c r="V210" s="35">
        <f>K210+W210/1000+X210/10000+Y210/100000+Z210/1000000+AA210/10000000+AB210/100000000</f>
        <v>361.20620000000002</v>
      </c>
      <c r="W210" s="27">
        <v>189</v>
      </c>
      <c r="X210" s="29">
        <v>172</v>
      </c>
      <c r="Y210" s="27"/>
      <c r="Z210" s="27"/>
      <c r="AA210" s="27"/>
      <c r="AB210" s="27"/>
      <c r="AJ210" s="26"/>
      <c r="AK210" s="26"/>
      <c r="AL210" s="40"/>
      <c r="AM210" s="40"/>
      <c r="AN210" s="40"/>
      <c r="AO210" s="59"/>
      <c r="AP210" s="59"/>
      <c r="AQ210" s="59"/>
      <c r="AR210" s="30"/>
      <c r="AS210" s="26"/>
      <c r="AT210" s="1"/>
    </row>
    <row r="211" spans="1:46" ht="15">
      <c r="A211" s="62">
        <v>10</v>
      </c>
      <c r="B211" s="62">
        <v>10</v>
      </c>
      <c r="C211" s="62" t="s">
        <v>342</v>
      </c>
      <c r="D211" s="29" t="s">
        <v>112</v>
      </c>
      <c r="E211" s="29">
        <v>220</v>
      </c>
      <c r="F211" s="27">
        <v>136</v>
      </c>
      <c r="G211" s="27"/>
      <c r="H211" s="27"/>
      <c r="I211" s="27"/>
      <c r="J211" s="27"/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356</v>
      </c>
      <c r="L211" s="32" t="s">
        <v>898</v>
      </c>
      <c r="M211" s="32"/>
      <c r="N211" s="33">
        <f>K211+(ROW(K211)-ROW(K$6))/10000</f>
        <v>356.02050000000003</v>
      </c>
      <c r="O211" s="32">
        <f>COUNT(E211:J211)</f>
        <v>2</v>
      </c>
      <c r="P211" s="32">
        <f ca="1">IF(AND(O211=1,OFFSET(D211,0,P$3)&gt;0),"Y",0)</f>
        <v>0</v>
      </c>
      <c r="Q211" s="34" t="s">
        <v>113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356.23359999999997</v>
      </c>
      <c r="T211" s="36">
        <f>K211+W211/1000+IF($D$5&gt;=2,X211/10000,0)+IF($D$5&gt;=3,Y211/100000,0)+IF($D$5&gt;=4,Z211/1000000,0)+IF($D$5&gt;=5,AA211/10000000,0)+IF($D$5&gt;=6,AB211/100000000,0)</f>
        <v>356.23360000000002</v>
      </c>
      <c r="U211" s="35">
        <f>1-(S211=T211)</f>
        <v>0</v>
      </c>
      <c r="V211" s="35">
        <f>K211+W211/1000+X211/10000+Y211/100000+Z211/1000000+AA211/10000000+AB211/100000000</f>
        <v>356.23360000000002</v>
      </c>
      <c r="W211" s="29">
        <v>220</v>
      </c>
      <c r="X211" s="27">
        <v>136</v>
      </c>
      <c r="Y211" s="27"/>
      <c r="Z211" s="27"/>
      <c r="AA211" s="27"/>
      <c r="AB211" s="27"/>
      <c r="AJ211" s="26"/>
      <c r="AK211" s="26"/>
      <c r="AL211" s="40"/>
      <c r="AM211" s="40"/>
      <c r="AN211" s="40"/>
      <c r="AO211" s="59"/>
      <c r="AP211" s="59"/>
      <c r="AQ211" s="59"/>
      <c r="AR211" s="30"/>
      <c r="AS211" s="26"/>
      <c r="AT211" s="1"/>
    </row>
    <row r="212" spans="1:46" ht="15">
      <c r="A212" s="62">
        <v>11</v>
      </c>
      <c r="B212" s="62">
        <v>11</v>
      </c>
      <c r="C212" s="62" t="s">
        <v>310</v>
      </c>
      <c r="D212" s="29" t="s">
        <v>60</v>
      </c>
      <c r="E212" s="29">
        <v>153</v>
      </c>
      <c r="F212" s="27">
        <v>156</v>
      </c>
      <c r="G212" s="27"/>
      <c r="H212" s="27"/>
      <c r="I212" s="27"/>
      <c r="J212" s="27"/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309</v>
      </c>
      <c r="L212" s="32" t="s">
        <v>898</v>
      </c>
      <c r="M212" s="32"/>
      <c r="N212" s="33">
        <f>K212+(ROW(K212)-ROW(K$6))/10000</f>
        <v>309.0206</v>
      </c>
      <c r="O212" s="32">
        <f>COUNT(E212:J212)</f>
        <v>2</v>
      </c>
      <c r="P212" s="32">
        <f ca="1">IF(AND(O212=1,OFFSET(D212,0,P$3)&gt;0),"Y",0)</f>
        <v>0</v>
      </c>
      <c r="Q212" s="34" t="s">
        <v>113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309.17129999999997</v>
      </c>
      <c r="T212" s="36">
        <f>K212+W212/1000+IF($D$5&gt;=2,X212/10000,0)+IF($D$5&gt;=3,Y212/100000,0)+IF($D$5&gt;=4,Z212/1000000,0)+IF($D$5&gt;=5,AA212/10000000,0)+IF($D$5&gt;=6,AB212/100000000,0)</f>
        <v>309.17130000000003</v>
      </c>
      <c r="U212" s="35">
        <f>1-(S212=T212)</f>
        <v>0</v>
      </c>
      <c r="V212" s="35">
        <f>K212+W212/1000+X212/10000+Y212/100000+Z212/1000000+AA212/10000000+AB212/100000000</f>
        <v>309.17130000000003</v>
      </c>
      <c r="W212" s="27">
        <v>156</v>
      </c>
      <c r="X212" s="29">
        <v>153</v>
      </c>
      <c r="Y212" s="27"/>
      <c r="Z212" s="27"/>
      <c r="AA212" s="27"/>
      <c r="AB212" s="27"/>
      <c r="AJ212" s="26"/>
      <c r="AK212" s="26"/>
      <c r="AL212" s="40"/>
      <c r="AM212" s="40"/>
      <c r="AN212" s="40"/>
      <c r="AO212" s="59"/>
      <c r="AP212" s="59"/>
      <c r="AQ212" s="59"/>
      <c r="AR212" s="30"/>
      <c r="AS212" s="26"/>
      <c r="AT212" s="1"/>
    </row>
    <row r="213" spans="1:46" ht="15">
      <c r="A213" s="62">
        <v>12</v>
      </c>
      <c r="B213" s="62">
        <v>12</v>
      </c>
      <c r="C213" s="62" t="s">
        <v>298</v>
      </c>
      <c r="D213" s="29" t="s">
        <v>300</v>
      </c>
      <c r="E213" s="29">
        <v>143</v>
      </c>
      <c r="F213" s="27">
        <v>162</v>
      </c>
      <c r="G213" s="27"/>
      <c r="H213" s="27"/>
      <c r="I213" s="27"/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305</v>
      </c>
      <c r="L213" s="32" t="s">
        <v>898</v>
      </c>
      <c r="M213" s="32"/>
      <c r="N213" s="33">
        <f>K213+(ROW(K213)-ROW(K$6))/10000</f>
        <v>305.02069999999998</v>
      </c>
      <c r="O213" s="32">
        <f>COUNT(E213:J213)</f>
        <v>2</v>
      </c>
      <c r="P213" s="32">
        <f ca="1">IF(AND(O213=1,OFFSET(D213,0,P$3)&gt;0),"Y",0)</f>
        <v>0</v>
      </c>
      <c r="Q213" s="34" t="s">
        <v>113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305.17629999999997</v>
      </c>
      <c r="T213" s="36">
        <f>K213+W213/1000+IF($D$5&gt;=2,X213/10000,0)+IF($D$5&gt;=3,Y213/100000,0)+IF($D$5&gt;=4,Z213/1000000,0)+IF($D$5&gt;=5,AA213/10000000,0)+IF($D$5&gt;=6,AB213/100000000,0)</f>
        <v>305.17629999999997</v>
      </c>
      <c r="U213" s="35">
        <f>1-(S213=T213)</f>
        <v>0</v>
      </c>
      <c r="V213" s="35">
        <f>K213+W213/1000+X213/10000+Y213/100000+Z213/1000000+AA213/10000000+AB213/100000000</f>
        <v>305.17629999999997</v>
      </c>
      <c r="W213" s="27">
        <v>162</v>
      </c>
      <c r="X213" s="29">
        <v>143</v>
      </c>
      <c r="Y213" s="27"/>
      <c r="Z213" s="27"/>
      <c r="AA213" s="27"/>
      <c r="AB213" s="27"/>
      <c r="AJ213" s="26"/>
      <c r="AK213" s="26"/>
      <c r="AL213" s="40"/>
      <c r="AM213" s="40"/>
      <c r="AN213" s="40"/>
      <c r="AO213" s="59"/>
      <c r="AP213" s="59"/>
      <c r="AQ213" s="59"/>
      <c r="AR213" s="30"/>
      <c r="AS213" s="26"/>
      <c r="AT213" s="1"/>
    </row>
    <row r="214" spans="1:46" ht="15">
      <c r="A214" s="62">
        <v>13</v>
      </c>
      <c r="B214" s="62">
        <v>13</v>
      </c>
      <c r="C214" s="62" t="s">
        <v>317</v>
      </c>
      <c r="D214" s="29" t="s">
        <v>50</v>
      </c>
      <c r="E214" s="29">
        <v>139</v>
      </c>
      <c r="F214" s="27">
        <v>150</v>
      </c>
      <c r="G214" s="27"/>
      <c r="H214" s="27"/>
      <c r="I214" s="27"/>
      <c r="J214" s="27"/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289</v>
      </c>
      <c r="L214" s="32" t="s">
        <v>898</v>
      </c>
      <c r="M214" s="32"/>
      <c r="N214" s="33">
        <f>K214+(ROW(K214)-ROW(K$6))/10000</f>
        <v>289.02080000000001</v>
      </c>
      <c r="O214" s="32">
        <f>COUNT(E214:J214)</f>
        <v>2</v>
      </c>
      <c r="P214" s="32">
        <f ca="1">IF(AND(O214=1,OFFSET(D214,0,P$3)&gt;0),"Y",0)</f>
        <v>0</v>
      </c>
      <c r="Q214" s="34" t="s">
        <v>113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289.16390000000001</v>
      </c>
      <c r="T214" s="36">
        <f>K214+W214/1000+IF($D$5&gt;=2,X214/10000,0)+IF($D$5&gt;=3,Y214/100000,0)+IF($D$5&gt;=4,Z214/1000000,0)+IF($D$5&gt;=5,AA214/10000000,0)+IF($D$5&gt;=6,AB214/100000000,0)</f>
        <v>289.16389999999996</v>
      </c>
      <c r="U214" s="35">
        <f>1-(S214=T214)</f>
        <v>0</v>
      </c>
      <c r="V214" s="35">
        <f>K214+W214/1000+X214/10000+Y214/100000+Z214/1000000+AA214/10000000+AB214/100000000</f>
        <v>289.16389999999996</v>
      </c>
      <c r="W214" s="27">
        <v>150</v>
      </c>
      <c r="X214" s="29">
        <v>139</v>
      </c>
      <c r="Y214" s="27"/>
      <c r="Z214" s="27"/>
      <c r="AA214" s="27"/>
      <c r="AB214" s="27"/>
      <c r="AJ214" s="26"/>
      <c r="AK214" s="26"/>
      <c r="AL214" s="40"/>
      <c r="AM214" s="40"/>
      <c r="AN214" s="40"/>
      <c r="AO214" s="59"/>
      <c r="AP214" s="59"/>
      <c r="AQ214" s="59"/>
      <c r="AR214" s="30"/>
      <c r="AS214" s="26"/>
      <c r="AT214" s="1"/>
    </row>
    <row r="215" spans="1:46" ht="15">
      <c r="A215" s="62">
        <v>14</v>
      </c>
      <c r="B215" s="62">
        <v>14</v>
      </c>
      <c r="C215" s="62" t="s">
        <v>335</v>
      </c>
      <c r="D215" s="29" t="s">
        <v>66</v>
      </c>
      <c r="E215" s="29">
        <v>128</v>
      </c>
      <c r="F215" s="27">
        <v>139</v>
      </c>
      <c r="G215" s="27"/>
      <c r="H215" s="27"/>
      <c r="I215" s="27"/>
      <c r="J215" s="27"/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267</v>
      </c>
      <c r="L215" s="32" t="s">
        <v>898</v>
      </c>
      <c r="M215" s="32"/>
      <c r="N215" s="33">
        <f>K215+(ROW(K215)-ROW(K$6))/10000</f>
        <v>267.02089999999998</v>
      </c>
      <c r="O215" s="32">
        <f>COUNT(E215:J215)</f>
        <v>2</v>
      </c>
      <c r="P215" s="32">
        <f ca="1">IF(AND(O215=1,OFFSET(D215,0,P$3)&gt;0),"Y",0)</f>
        <v>0</v>
      </c>
      <c r="Q215" s="34" t="s">
        <v>113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267.15179999999998</v>
      </c>
      <c r="T215" s="36">
        <f>K215+W215/1000+IF($D$5&gt;=2,X215/10000,0)+IF($D$5&gt;=3,Y215/100000,0)+IF($D$5&gt;=4,Z215/1000000,0)+IF($D$5&gt;=5,AA215/10000000,0)+IF($D$5&gt;=6,AB215/100000000,0)</f>
        <v>267.15180000000004</v>
      </c>
      <c r="U215" s="35">
        <f>1-(S215=T215)</f>
        <v>0</v>
      </c>
      <c r="V215" s="35">
        <f>K215+W215/1000+X215/10000+Y215/100000+Z215/1000000+AA215/10000000+AB215/100000000</f>
        <v>267.15180000000004</v>
      </c>
      <c r="W215" s="27">
        <v>139</v>
      </c>
      <c r="X215" s="29">
        <v>128</v>
      </c>
      <c r="Y215" s="27"/>
      <c r="Z215" s="27"/>
      <c r="AA215" s="27"/>
      <c r="AB215" s="27"/>
      <c r="AJ215" s="26"/>
      <c r="AK215" s="26"/>
      <c r="AL215" s="40"/>
      <c r="AM215" s="40"/>
      <c r="AN215" s="40"/>
      <c r="AO215" s="59"/>
      <c r="AP215" s="59"/>
      <c r="AQ215" s="59"/>
      <c r="AR215" s="30"/>
      <c r="AS215" s="26"/>
      <c r="AT215" s="1"/>
    </row>
    <row r="216" spans="1:46" ht="15">
      <c r="A216" s="62">
        <v>15</v>
      </c>
      <c r="B216" s="62">
        <v>15</v>
      </c>
      <c r="C216" s="62" t="s">
        <v>334</v>
      </c>
      <c r="D216" s="29" t="s">
        <v>36</v>
      </c>
      <c r="E216" s="29">
        <v>119</v>
      </c>
      <c r="F216" s="27">
        <v>140</v>
      </c>
      <c r="G216" s="27"/>
      <c r="H216" s="27"/>
      <c r="I216" s="27"/>
      <c r="J216" s="27"/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259</v>
      </c>
      <c r="L216" s="32" t="s">
        <v>898</v>
      </c>
      <c r="M216" s="32"/>
      <c r="N216" s="33">
        <f>K216+(ROW(K216)-ROW(K$6))/10000</f>
        <v>259.02100000000002</v>
      </c>
      <c r="O216" s="32">
        <f>COUNT(E216:J216)</f>
        <v>2</v>
      </c>
      <c r="P216" s="32">
        <f ca="1">IF(AND(O216=1,OFFSET(D216,0,P$3)&gt;0),"Y",0)</f>
        <v>0</v>
      </c>
      <c r="Q216" s="34" t="s">
        <v>113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259.15189999999996</v>
      </c>
      <c r="T216" s="36">
        <f>K216+W216/1000+IF($D$5&gt;=2,X216/10000,0)+IF($D$5&gt;=3,Y216/100000,0)+IF($D$5&gt;=4,Z216/1000000,0)+IF($D$5&gt;=5,AA216/10000000,0)+IF($D$5&gt;=6,AB216/100000000,0)</f>
        <v>259.15190000000001</v>
      </c>
      <c r="U216" s="35">
        <f>1-(S216=T216)</f>
        <v>0</v>
      </c>
      <c r="V216" s="35">
        <f>K216+W216/1000+X216/10000+Y216/100000+Z216/1000000+AA216/10000000+AB216/100000000</f>
        <v>259.15190000000001</v>
      </c>
      <c r="W216" s="27">
        <v>140</v>
      </c>
      <c r="X216" s="29">
        <v>119</v>
      </c>
      <c r="Y216" s="27"/>
      <c r="Z216" s="27"/>
      <c r="AA216" s="27"/>
      <c r="AB216" s="27"/>
      <c r="AJ216" s="26"/>
      <c r="AK216" s="26"/>
      <c r="AL216" s="40"/>
      <c r="AM216" s="40"/>
      <c r="AN216" s="40"/>
      <c r="AO216" s="59"/>
      <c r="AP216" s="59"/>
      <c r="AQ216" s="59"/>
      <c r="AR216" s="30"/>
      <c r="AS216" s="26"/>
      <c r="AT216" s="1"/>
    </row>
    <row r="217" spans="1:46" ht="15">
      <c r="A217" s="62">
        <v>16</v>
      </c>
      <c r="B217" s="62">
        <v>16</v>
      </c>
      <c r="C217" s="62" t="s">
        <v>120</v>
      </c>
      <c r="D217" s="29" t="s">
        <v>122</v>
      </c>
      <c r="E217" s="29"/>
      <c r="F217" s="27">
        <v>258</v>
      </c>
      <c r="G217" s="27"/>
      <c r="H217" s="27"/>
      <c r="I217" s="27"/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258</v>
      </c>
      <c r="L217" s="32" t="s">
        <v>898</v>
      </c>
      <c r="M217" s="32"/>
      <c r="N217" s="33">
        <f>K217+(ROW(K217)-ROW(K$6))/10000</f>
        <v>258.02109999999999</v>
      </c>
      <c r="O217" s="32">
        <f>COUNT(E217:J217)</f>
        <v>1</v>
      </c>
      <c r="P217" s="32" t="str">
        <f ca="1">IF(AND(O217=1,OFFSET(D217,0,P$3)&gt;0),"Y",0)</f>
        <v>Y</v>
      </c>
      <c r="Q217" s="34" t="s">
        <v>113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258.25799999999998</v>
      </c>
      <c r="T217" s="36">
        <f>K217+W217/1000+IF($D$5&gt;=2,X217/10000,0)+IF($D$5&gt;=3,Y217/100000,0)+IF($D$5&gt;=4,Z217/1000000,0)+IF($D$5&gt;=5,AA217/10000000,0)+IF($D$5&gt;=6,AB217/100000000,0)</f>
        <v>258.25799999999998</v>
      </c>
      <c r="U217" s="35">
        <f>1-(S217=T217)</f>
        <v>0</v>
      </c>
      <c r="V217" s="35">
        <f>K217+W217/1000+X217/10000+Y217/100000+Z217/1000000+AA217/10000000+AB217/100000000</f>
        <v>258.25799999999998</v>
      </c>
      <c r="W217" s="27">
        <v>258</v>
      </c>
      <c r="X217" s="29"/>
      <c r="Y217" s="27"/>
      <c r="Z217" s="27"/>
      <c r="AA217" s="27"/>
      <c r="AB217" s="27"/>
      <c r="AJ217" s="26"/>
      <c r="AK217" s="26"/>
      <c r="AL217" s="40"/>
      <c r="AM217" s="40"/>
      <c r="AN217" s="40"/>
      <c r="AO217" s="59"/>
      <c r="AP217" s="59"/>
      <c r="AQ217" s="59"/>
      <c r="AR217" s="30"/>
      <c r="AS217" s="26"/>
      <c r="AT217" s="1"/>
    </row>
    <row r="218" spans="1:46" ht="15">
      <c r="A218" s="62">
        <v>17</v>
      </c>
      <c r="B218" s="62">
        <v>17</v>
      </c>
      <c r="C218" s="62" t="s">
        <v>332</v>
      </c>
      <c r="D218" s="29" t="s">
        <v>60</v>
      </c>
      <c r="E218" s="29">
        <v>116</v>
      </c>
      <c r="F218" s="27">
        <v>141</v>
      </c>
      <c r="G218" s="27"/>
      <c r="H218" s="27"/>
      <c r="I218" s="27"/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257</v>
      </c>
      <c r="L218" s="32" t="s">
        <v>898</v>
      </c>
      <c r="M218" s="32"/>
      <c r="N218" s="33">
        <f>K218+(ROW(K218)-ROW(K$6))/10000</f>
        <v>257.02120000000002</v>
      </c>
      <c r="O218" s="32">
        <f>COUNT(E218:J218)</f>
        <v>2</v>
      </c>
      <c r="P218" s="32">
        <f ca="1">IF(AND(O218=1,OFFSET(D218,0,P$3)&gt;0),"Y",0)</f>
        <v>0</v>
      </c>
      <c r="Q218" s="34" t="s">
        <v>113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257.15260000000001</v>
      </c>
      <c r="T218" s="36">
        <f>K218+W218/1000+IF($D$5&gt;=2,X218/10000,0)+IF($D$5&gt;=3,Y218/100000,0)+IF($D$5&gt;=4,Z218/1000000,0)+IF($D$5&gt;=5,AA218/10000000,0)+IF($D$5&gt;=6,AB218/100000000,0)</f>
        <v>257.15260000000001</v>
      </c>
      <c r="U218" s="35">
        <f>1-(S218=T218)</f>
        <v>0</v>
      </c>
      <c r="V218" s="35">
        <f>K218+W218/1000+X218/10000+Y218/100000+Z218/1000000+AA218/10000000+AB218/100000000</f>
        <v>257.15260000000001</v>
      </c>
      <c r="W218" s="27">
        <v>141</v>
      </c>
      <c r="X218" s="29">
        <v>116</v>
      </c>
      <c r="Y218" s="27"/>
      <c r="Z218" s="27"/>
      <c r="AA218" s="27"/>
      <c r="AB218" s="27"/>
      <c r="AJ218" s="26"/>
      <c r="AK218" s="26"/>
      <c r="AL218" s="40"/>
      <c r="AM218" s="40"/>
      <c r="AN218" s="40"/>
      <c r="AO218" s="59"/>
      <c r="AP218" s="59"/>
      <c r="AQ218" s="59"/>
      <c r="AR218" s="30"/>
      <c r="AS218" s="26"/>
      <c r="AT218" s="1"/>
    </row>
    <row r="219" spans="1:46" ht="15">
      <c r="A219" s="62">
        <v>18</v>
      </c>
      <c r="B219" s="62">
        <v>18</v>
      </c>
      <c r="C219" s="62" t="s">
        <v>370</v>
      </c>
      <c r="D219" s="29" t="s">
        <v>88</v>
      </c>
      <c r="E219" s="29">
        <v>123</v>
      </c>
      <c r="F219" s="27">
        <v>125</v>
      </c>
      <c r="G219" s="27"/>
      <c r="H219" s="27"/>
      <c r="I219" s="27"/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248</v>
      </c>
      <c r="L219" s="32" t="s">
        <v>898</v>
      </c>
      <c r="M219" s="32"/>
      <c r="N219" s="33">
        <f>K219+(ROW(K219)-ROW(K$6))/10000</f>
        <v>248.0213</v>
      </c>
      <c r="O219" s="32">
        <f>COUNT(E219:J219)</f>
        <v>2</v>
      </c>
      <c r="P219" s="32">
        <f ca="1">IF(AND(O219=1,OFFSET(D219,0,P$3)&gt;0),"Y",0)</f>
        <v>0</v>
      </c>
      <c r="Q219" s="34" t="s">
        <v>113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248.13729999999998</v>
      </c>
      <c r="T219" s="36">
        <f>K219+W219/1000+IF($D$5&gt;=2,X219/10000,0)+IF($D$5&gt;=3,Y219/100000,0)+IF($D$5&gt;=4,Z219/1000000,0)+IF($D$5&gt;=5,AA219/10000000,0)+IF($D$5&gt;=6,AB219/100000000,0)</f>
        <v>248.13730000000001</v>
      </c>
      <c r="U219" s="35">
        <f>1-(S219=T219)</f>
        <v>0</v>
      </c>
      <c r="V219" s="35">
        <f>K219+W219/1000+X219/10000+Y219/100000+Z219/1000000+AA219/10000000+AB219/100000000</f>
        <v>248.13730000000001</v>
      </c>
      <c r="W219" s="27">
        <v>125</v>
      </c>
      <c r="X219" s="29">
        <v>123</v>
      </c>
      <c r="Y219" s="27"/>
      <c r="Z219" s="27"/>
      <c r="AA219" s="27"/>
      <c r="AB219" s="27"/>
      <c r="AJ219" s="26"/>
      <c r="AK219" s="26"/>
      <c r="AL219" s="40"/>
      <c r="AM219" s="40"/>
      <c r="AN219" s="40"/>
      <c r="AO219" s="59"/>
      <c r="AP219" s="59"/>
      <c r="AQ219" s="59"/>
      <c r="AR219" s="30"/>
      <c r="AS219" s="26"/>
      <c r="AT219" s="1"/>
    </row>
    <row r="220" spans="1:46" ht="15">
      <c r="A220" s="62">
        <v>19</v>
      </c>
      <c r="B220" s="62">
        <v>19</v>
      </c>
      <c r="C220" s="62" t="s">
        <v>174</v>
      </c>
      <c r="D220" s="29" t="s">
        <v>91</v>
      </c>
      <c r="E220" s="29"/>
      <c r="F220" s="27">
        <v>228</v>
      </c>
      <c r="G220" s="27"/>
      <c r="H220" s="27"/>
      <c r="I220" s="27"/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228</v>
      </c>
      <c r="L220" s="32" t="s">
        <v>898</v>
      </c>
      <c r="M220" s="32"/>
      <c r="N220" s="33">
        <f>K220+(ROW(K220)-ROW(K$6))/10000</f>
        <v>228.0214</v>
      </c>
      <c r="O220" s="32">
        <f>COUNT(E220:J220)</f>
        <v>1</v>
      </c>
      <c r="P220" s="32" t="str">
        <f ca="1">IF(AND(O220=1,OFFSET(D220,0,P$3)&gt;0),"Y",0)</f>
        <v>Y</v>
      </c>
      <c r="Q220" s="34" t="s">
        <v>113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228.22799999999998</v>
      </c>
      <c r="T220" s="36">
        <f>K220+W220/1000+IF($D$5&gt;=2,X220/10000,0)+IF($D$5&gt;=3,Y220/100000,0)+IF($D$5&gt;=4,Z220/1000000,0)+IF($D$5&gt;=5,AA220/10000000,0)+IF($D$5&gt;=6,AB220/100000000,0)</f>
        <v>228.22800000000001</v>
      </c>
      <c r="U220" s="35">
        <f>1-(S220=T220)</f>
        <v>0</v>
      </c>
      <c r="V220" s="35">
        <f>K220+W220/1000+X220/10000+Y220/100000+Z220/1000000+AA220/10000000+AB220/100000000</f>
        <v>228.22800000000001</v>
      </c>
      <c r="W220" s="27">
        <v>228</v>
      </c>
      <c r="X220" s="29"/>
      <c r="Y220" s="27"/>
      <c r="Z220" s="27"/>
      <c r="AA220" s="27"/>
      <c r="AB220" s="27"/>
      <c r="AJ220" s="26"/>
      <c r="AK220" s="26"/>
      <c r="AL220" s="40"/>
      <c r="AM220" s="40"/>
      <c r="AN220" s="40"/>
      <c r="AO220" s="59"/>
      <c r="AP220" s="59"/>
      <c r="AQ220" s="59"/>
      <c r="AR220" s="30"/>
      <c r="AS220" s="26"/>
      <c r="AT220" s="1"/>
    </row>
    <row r="221" spans="1:46" ht="15">
      <c r="A221" s="62">
        <v>20</v>
      </c>
      <c r="B221" s="62">
        <v>20</v>
      </c>
      <c r="C221" s="62" t="s">
        <v>365</v>
      </c>
      <c r="D221" s="29" t="s">
        <v>104</v>
      </c>
      <c r="E221" s="29">
        <v>99</v>
      </c>
      <c r="F221" s="27">
        <v>126</v>
      </c>
      <c r="G221" s="27"/>
      <c r="H221" s="27"/>
      <c r="I221" s="27"/>
      <c r="J221" s="27"/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225</v>
      </c>
      <c r="L221" s="32" t="s">
        <v>898</v>
      </c>
      <c r="M221" s="32"/>
      <c r="N221" s="33">
        <f>K221+(ROW(K221)-ROW(K$6))/10000</f>
        <v>225.0215</v>
      </c>
      <c r="O221" s="32">
        <f>COUNT(E221:J221)</f>
        <v>2</v>
      </c>
      <c r="P221" s="32">
        <f ca="1">IF(AND(O221=1,OFFSET(D221,0,P$3)&gt;0),"Y",0)</f>
        <v>0</v>
      </c>
      <c r="Q221" s="34" t="s">
        <v>113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225.13589999999999</v>
      </c>
      <c r="T221" s="36">
        <f>K221+W221/1000+IF($D$5&gt;=2,X221/10000,0)+IF($D$5&gt;=3,Y221/100000,0)+IF($D$5&gt;=4,Z221/1000000,0)+IF($D$5&gt;=5,AA221/10000000,0)+IF($D$5&gt;=6,AB221/100000000,0)</f>
        <v>225.13589999999999</v>
      </c>
      <c r="U221" s="35">
        <f>1-(S221=T221)</f>
        <v>0</v>
      </c>
      <c r="V221" s="35">
        <f>K221+W221/1000+X221/10000+Y221/100000+Z221/1000000+AA221/10000000+AB221/100000000</f>
        <v>225.13589999999999</v>
      </c>
      <c r="W221" s="27">
        <v>126</v>
      </c>
      <c r="X221" s="29">
        <v>99</v>
      </c>
      <c r="Y221" s="27"/>
      <c r="Z221" s="27"/>
      <c r="AA221" s="27"/>
      <c r="AB221" s="27"/>
      <c r="AJ221" s="26"/>
      <c r="AK221" s="26"/>
      <c r="AL221" s="40"/>
      <c r="AM221" s="40"/>
      <c r="AN221" s="40"/>
      <c r="AO221" s="59"/>
      <c r="AP221" s="59"/>
      <c r="AQ221" s="59"/>
      <c r="AR221" s="30"/>
      <c r="AS221" s="26"/>
      <c r="AT221" s="1"/>
    </row>
    <row r="222" spans="1:46" ht="15">
      <c r="A222" s="62">
        <v>21</v>
      </c>
      <c r="B222" s="62">
        <v>21</v>
      </c>
      <c r="C222" s="62" t="s">
        <v>586</v>
      </c>
      <c r="D222" s="29" t="s">
        <v>50</v>
      </c>
      <c r="E222" s="29">
        <v>219</v>
      </c>
      <c r="F222" s="27"/>
      <c r="G222" s="27"/>
      <c r="H222" s="27"/>
      <c r="I222" s="27"/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219</v>
      </c>
      <c r="L222" s="32" t="s">
        <v>898</v>
      </c>
      <c r="M222" s="32"/>
      <c r="N222" s="33">
        <f>K222+(ROW(K222)-ROW(K$6))/10000</f>
        <v>219.02160000000001</v>
      </c>
      <c r="O222" s="32">
        <f>COUNT(E222:J222)</f>
        <v>1</v>
      </c>
      <c r="P222" s="32">
        <f ca="1">IF(AND(O222=1,OFFSET(D222,0,P$3)&gt;0),"Y",0)</f>
        <v>0</v>
      </c>
      <c r="Q222" s="34" t="s">
        <v>113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219.21899999999997</v>
      </c>
      <c r="T222" s="36">
        <f>K222+W222/1000+IF($D$5&gt;=2,X222/10000,0)+IF($D$5&gt;=3,Y222/100000,0)+IF($D$5&gt;=4,Z222/1000000,0)+IF($D$5&gt;=5,AA222/10000000,0)+IF($D$5&gt;=6,AB222/100000000,0)</f>
        <v>219.21899999999999</v>
      </c>
      <c r="U222" s="35">
        <f>1-(S222=T222)</f>
        <v>0</v>
      </c>
      <c r="V222" s="35">
        <f>K222+W222/1000+X222/10000+Y222/100000+Z222/1000000+AA222/10000000+AB222/100000000</f>
        <v>219.21899999999999</v>
      </c>
      <c r="W222" s="29">
        <v>219</v>
      </c>
      <c r="X222" s="27"/>
      <c r="Y222" s="27"/>
      <c r="Z222" s="27"/>
      <c r="AA222" s="27"/>
      <c r="AB222" s="27"/>
      <c r="AJ222" s="26"/>
      <c r="AK222" s="26"/>
      <c r="AL222" s="40"/>
      <c r="AM222" s="40"/>
      <c r="AN222" s="40"/>
      <c r="AO222" s="59"/>
      <c r="AP222" s="59"/>
      <c r="AQ222" s="59"/>
      <c r="AR222" s="30"/>
      <c r="AS222" s="26"/>
      <c r="AT222" s="1"/>
    </row>
    <row r="223" spans="1:46" ht="15">
      <c r="A223" s="62">
        <v>22</v>
      </c>
      <c r="B223" s="62">
        <v>22</v>
      </c>
      <c r="C223" s="62" t="s">
        <v>195</v>
      </c>
      <c r="D223" s="29" t="s">
        <v>88</v>
      </c>
      <c r="E223" s="29"/>
      <c r="F223" s="27">
        <v>217</v>
      </c>
      <c r="G223" s="27"/>
      <c r="H223" s="27"/>
      <c r="I223" s="27"/>
      <c r="J223" s="27"/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217</v>
      </c>
      <c r="L223" s="32" t="s">
        <v>898</v>
      </c>
      <c r="M223" s="32"/>
      <c r="N223" s="33">
        <f>K223+(ROW(K223)-ROW(K$6))/10000</f>
        <v>217.02170000000001</v>
      </c>
      <c r="O223" s="32">
        <f>COUNT(E223:J223)</f>
        <v>1</v>
      </c>
      <c r="P223" s="32" t="str">
        <f ca="1">IF(AND(O223=1,OFFSET(D223,0,P$3)&gt;0),"Y",0)</f>
        <v>Y</v>
      </c>
      <c r="Q223" s="34" t="s">
        <v>113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217.21699999999998</v>
      </c>
      <c r="T223" s="36">
        <f>K223+W223/1000+IF($D$5&gt;=2,X223/10000,0)+IF($D$5&gt;=3,Y223/100000,0)+IF($D$5&gt;=4,Z223/1000000,0)+IF($D$5&gt;=5,AA223/10000000,0)+IF($D$5&gt;=6,AB223/100000000,0)</f>
        <v>217.21700000000001</v>
      </c>
      <c r="U223" s="35">
        <f>1-(S223=T223)</f>
        <v>0</v>
      </c>
      <c r="V223" s="35">
        <f>K223+W223/1000+X223/10000+Y223/100000+Z223/1000000+AA223/10000000+AB223/100000000</f>
        <v>217.21700000000001</v>
      </c>
      <c r="W223" s="27">
        <v>217</v>
      </c>
      <c r="X223" s="29"/>
      <c r="Y223" s="27"/>
      <c r="Z223" s="27"/>
      <c r="AA223" s="27"/>
      <c r="AB223" s="27"/>
      <c r="AJ223" s="26"/>
      <c r="AK223" s="26"/>
      <c r="AL223" s="40"/>
      <c r="AM223" s="40"/>
      <c r="AN223" s="40"/>
      <c r="AO223" s="59"/>
      <c r="AP223" s="59"/>
      <c r="AQ223" s="59"/>
      <c r="AR223" s="30"/>
      <c r="AS223" s="26"/>
      <c r="AT223" s="1"/>
    </row>
    <row r="224" spans="1:46" ht="15">
      <c r="A224" s="62">
        <v>23</v>
      </c>
      <c r="B224" s="62">
        <v>23</v>
      </c>
      <c r="C224" s="62" t="s">
        <v>587</v>
      </c>
      <c r="D224" s="29" t="s">
        <v>60</v>
      </c>
      <c r="E224" s="29">
        <v>192</v>
      </c>
      <c r="F224" s="27"/>
      <c r="G224" s="27"/>
      <c r="H224" s="27"/>
      <c r="I224" s="27"/>
      <c r="J224" s="27"/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192</v>
      </c>
      <c r="L224" s="32" t="s">
        <v>898</v>
      </c>
      <c r="M224" s="32"/>
      <c r="N224" s="33">
        <f>K224+(ROW(K224)-ROW(K$6))/10000</f>
        <v>192.02180000000001</v>
      </c>
      <c r="O224" s="32">
        <f>COUNT(E224:J224)</f>
        <v>1</v>
      </c>
      <c r="P224" s="32">
        <f ca="1">IF(AND(O224=1,OFFSET(D224,0,P$3)&gt;0),"Y",0)</f>
        <v>0</v>
      </c>
      <c r="Q224" s="34" t="s">
        <v>113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192.19199999999998</v>
      </c>
      <c r="T224" s="36">
        <f>K224+W224/1000+IF($D$5&gt;=2,X224/10000,0)+IF($D$5&gt;=3,Y224/100000,0)+IF($D$5&gt;=4,Z224/1000000,0)+IF($D$5&gt;=5,AA224/10000000,0)+IF($D$5&gt;=6,AB224/100000000,0)</f>
        <v>192.19200000000001</v>
      </c>
      <c r="U224" s="35">
        <f>1-(S224=T224)</f>
        <v>0</v>
      </c>
      <c r="V224" s="35">
        <f>K224+W224/1000+X224/10000+Y224/100000+Z224/1000000+AA224/10000000+AB224/100000000</f>
        <v>192.19200000000001</v>
      </c>
      <c r="W224" s="29">
        <v>192</v>
      </c>
      <c r="X224" s="27"/>
      <c r="Y224" s="27"/>
      <c r="Z224" s="27"/>
      <c r="AA224" s="27"/>
      <c r="AB224" s="27"/>
      <c r="AJ224" s="26"/>
      <c r="AK224" s="26"/>
      <c r="AL224" s="40"/>
      <c r="AM224" s="40"/>
      <c r="AN224" s="40"/>
      <c r="AO224" s="59"/>
      <c r="AP224" s="59"/>
      <c r="AQ224" s="59"/>
      <c r="AR224" s="30"/>
      <c r="AS224" s="26"/>
      <c r="AT224" s="1"/>
    </row>
    <row r="225" spans="1:46" ht="15">
      <c r="A225" s="62">
        <v>24</v>
      </c>
      <c r="B225" s="62">
        <v>24</v>
      </c>
      <c r="C225" s="62" t="s">
        <v>402</v>
      </c>
      <c r="D225" s="29" t="s">
        <v>60</v>
      </c>
      <c r="E225" s="29">
        <v>76</v>
      </c>
      <c r="F225" s="27">
        <v>115</v>
      </c>
      <c r="G225" s="27"/>
      <c r="H225" s="27"/>
      <c r="I225" s="27"/>
      <c r="J225" s="27"/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191</v>
      </c>
      <c r="L225" s="32" t="s">
        <v>898</v>
      </c>
      <c r="M225" s="32"/>
      <c r="N225" s="33">
        <f>K225+(ROW(K225)-ROW(K$6))/10000</f>
        <v>191.02189999999999</v>
      </c>
      <c r="O225" s="32">
        <f>COUNT(E225:J225)</f>
        <v>2</v>
      </c>
      <c r="P225" s="32">
        <f ca="1">IF(AND(O225=1,OFFSET(D225,0,P$3)&gt;0),"Y",0)</f>
        <v>0</v>
      </c>
      <c r="Q225" s="34" t="s">
        <v>113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191.12259999999998</v>
      </c>
      <c r="T225" s="36">
        <f>K225+W225/1000+IF($D$5&gt;=2,X225/10000,0)+IF($D$5&gt;=3,Y225/100000,0)+IF($D$5&gt;=4,Z225/1000000,0)+IF($D$5&gt;=5,AA225/10000000,0)+IF($D$5&gt;=6,AB225/100000000,0)</f>
        <v>191.12260000000001</v>
      </c>
      <c r="U225" s="35">
        <f>1-(S225=T225)</f>
        <v>0</v>
      </c>
      <c r="V225" s="35">
        <f>K225+W225/1000+X225/10000+Y225/100000+Z225/1000000+AA225/10000000+AB225/100000000</f>
        <v>191.12260000000001</v>
      </c>
      <c r="W225" s="27">
        <v>115</v>
      </c>
      <c r="X225" s="29">
        <v>76</v>
      </c>
      <c r="Y225" s="27"/>
      <c r="Z225" s="27"/>
      <c r="AA225" s="27"/>
      <c r="AB225" s="27"/>
      <c r="AJ225" s="26"/>
      <c r="AK225" s="26"/>
      <c r="AL225" s="40"/>
      <c r="AM225" s="40"/>
      <c r="AN225" s="40"/>
      <c r="AO225" s="59"/>
      <c r="AP225" s="59"/>
      <c r="AQ225" s="59"/>
      <c r="AR225" s="30"/>
      <c r="AS225" s="26"/>
      <c r="AT225" s="1"/>
    </row>
    <row r="226" spans="1:46" ht="15">
      <c r="A226" s="62">
        <v>25</v>
      </c>
      <c r="B226" s="62" t="s">
        <v>77</v>
      </c>
      <c r="C226" s="62" t="s">
        <v>431</v>
      </c>
      <c r="D226" s="29" t="s">
        <v>378</v>
      </c>
      <c r="E226" s="29">
        <v>75</v>
      </c>
      <c r="F226" s="27">
        <v>106</v>
      </c>
      <c r="G226" s="27"/>
      <c r="H226" s="27"/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181</v>
      </c>
      <c r="L226" s="32" t="s">
        <v>899</v>
      </c>
      <c r="M226" s="32"/>
      <c r="N226" s="33">
        <f>K226+(ROW(K226)-ROW(K$6))/10000</f>
        <v>181.02199999999999</v>
      </c>
      <c r="O226" s="32">
        <f>COUNT(E226:J226)</f>
        <v>2</v>
      </c>
      <c r="P226" s="32">
        <f ca="1">IF(AND(O226=1,OFFSET(D226,0,P$3)&gt;0),"Y",0)</f>
        <v>0</v>
      </c>
      <c r="Q226" s="34" t="s">
        <v>113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181.11349999999999</v>
      </c>
      <c r="T226" s="36">
        <f>K226+W226/1000+IF($D$5&gt;=2,X226/10000,0)+IF($D$5&gt;=3,Y226/100000,0)+IF($D$5&gt;=4,Z226/1000000,0)+IF($D$5&gt;=5,AA226/10000000,0)+IF($D$5&gt;=6,AB226/100000000,0)</f>
        <v>181.11349999999999</v>
      </c>
      <c r="U226" s="35">
        <f>1-(S226=T226)</f>
        <v>0</v>
      </c>
      <c r="V226" s="35">
        <f>K226+W226/1000+X226/10000+Y226/100000+Z226/1000000+AA226/10000000+AB226/100000000</f>
        <v>181.11349999999999</v>
      </c>
      <c r="W226" s="27">
        <v>106</v>
      </c>
      <c r="X226" s="29">
        <v>75</v>
      </c>
      <c r="Y226" s="27"/>
      <c r="Z226" s="27"/>
      <c r="AA226" s="27"/>
      <c r="AB226" s="27"/>
      <c r="AJ226" s="26"/>
      <c r="AK226" s="26"/>
      <c r="AL226" s="40"/>
      <c r="AM226" s="40"/>
      <c r="AN226" s="40"/>
      <c r="AO226" s="59"/>
      <c r="AP226" s="59"/>
      <c r="AQ226" s="59"/>
      <c r="AR226" s="30"/>
      <c r="AS226" s="26"/>
      <c r="AT226" s="1"/>
    </row>
    <row r="227" spans="1:46" ht="15">
      <c r="A227" s="62">
        <v>26</v>
      </c>
      <c r="B227" s="62">
        <v>25</v>
      </c>
      <c r="C227" s="62" t="s">
        <v>588</v>
      </c>
      <c r="D227" s="29" t="s">
        <v>178</v>
      </c>
      <c r="E227" s="29">
        <v>176</v>
      </c>
      <c r="F227" s="27"/>
      <c r="G227" s="27"/>
      <c r="H227" s="27"/>
      <c r="I227" s="27"/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176</v>
      </c>
      <c r="L227" s="32" t="s">
        <v>898</v>
      </c>
      <c r="M227" s="32"/>
      <c r="N227" s="33">
        <f>K227+(ROW(K227)-ROW(K$6))/10000</f>
        <v>176.02209999999999</v>
      </c>
      <c r="O227" s="32">
        <f>COUNT(E227:J227)</f>
        <v>1</v>
      </c>
      <c r="P227" s="32">
        <f ca="1">IF(AND(O227=1,OFFSET(D227,0,P$3)&gt;0),"Y",0)</f>
        <v>0</v>
      </c>
      <c r="Q227" s="34" t="s">
        <v>113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176.17599999999999</v>
      </c>
      <c r="T227" s="36">
        <f>K227+W227/1000+IF($D$5&gt;=2,X227/10000,0)+IF($D$5&gt;=3,Y227/100000,0)+IF($D$5&gt;=4,Z227/1000000,0)+IF($D$5&gt;=5,AA227/10000000,0)+IF($D$5&gt;=6,AB227/100000000,0)</f>
        <v>176.17599999999999</v>
      </c>
      <c r="U227" s="35">
        <f>1-(S227=T227)</f>
        <v>0</v>
      </c>
      <c r="V227" s="35">
        <f>K227+W227/1000+X227/10000+Y227/100000+Z227/1000000+AA227/10000000+AB227/100000000</f>
        <v>176.17599999999999</v>
      </c>
      <c r="W227" s="29">
        <v>176</v>
      </c>
      <c r="X227" s="27"/>
      <c r="Y227" s="27"/>
      <c r="Z227" s="27"/>
      <c r="AA227" s="27"/>
      <c r="AB227" s="27"/>
      <c r="AJ227" s="26"/>
      <c r="AK227" s="26"/>
      <c r="AL227" s="40"/>
      <c r="AM227" s="40"/>
      <c r="AN227" s="40"/>
      <c r="AO227" s="59"/>
      <c r="AP227" s="59"/>
      <c r="AQ227" s="59"/>
      <c r="AR227" s="30"/>
      <c r="AS227" s="26"/>
      <c r="AT227" s="1"/>
    </row>
    <row r="228" spans="1:46" ht="15">
      <c r="A228" s="62">
        <v>27</v>
      </c>
      <c r="B228" s="62">
        <v>26</v>
      </c>
      <c r="C228" s="62" t="s">
        <v>274</v>
      </c>
      <c r="D228" s="29" t="s">
        <v>25</v>
      </c>
      <c r="E228" s="29"/>
      <c r="F228" s="27">
        <v>174</v>
      </c>
      <c r="G228" s="27"/>
      <c r="H228" s="27"/>
      <c r="I228" s="27"/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174</v>
      </c>
      <c r="L228" s="32" t="s">
        <v>898</v>
      </c>
      <c r="M228" s="32"/>
      <c r="N228" s="33">
        <f>K228+(ROW(K228)-ROW(K$6))/10000</f>
        <v>174.0222</v>
      </c>
      <c r="O228" s="32">
        <f>COUNT(E228:J228)</f>
        <v>1</v>
      </c>
      <c r="P228" s="32" t="str">
        <f ca="1">IF(AND(O228=1,OFFSET(D228,0,P$3)&gt;0),"Y",0)</f>
        <v>Y</v>
      </c>
      <c r="Q228" s="34" t="s">
        <v>113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174.17399999999998</v>
      </c>
      <c r="T228" s="36">
        <f>K228+W228/1000+IF($D$5&gt;=2,X228/10000,0)+IF($D$5&gt;=3,Y228/100000,0)+IF($D$5&gt;=4,Z228/1000000,0)+IF($D$5&gt;=5,AA228/10000000,0)+IF($D$5&gt;=6,AB228/100000000,0)</f>
        <v>174.17400000000001</v>
      </c>
      <c r="U228" s="35">
        <f>1-(S228=T228)</f>
        <v>0</v>
      </c>
      <c r="V228" s="35">
        <f>K228+W228/1000+X228/10000+Y228/100000+Z228/1000000+AA228/10000000+AB228/100000000</f>
        <v>174.17400000000001</v>
      </c>
      <c r="W228" s="27">
        <v>174</v>
      </c>
      <c r="X228" s="29"/>
      <c r="Y228" s="27"/>
      <c r="Z228" s="27"/>
      <c r="AA228" s="27"/>
      <c r="AB228" s="27"/>
      <c r="AJ228" s="26"/>
      <c r="AK228" s="26"/>
      <c r="AL228" s="40"/>
      <c r="AM228" s="40"/>
      <c r="AN228" s="40"/>
      <c r="AO228" s="59"/>
      <c r="AP228" s="59"/>
      <c r="AQ228" s="59"/>
      <c r="AR228" s="30"/>
      <c r="AS228" s="26"/>
      <c r="AT228" s="1"/>
    </row>
    <row r="229" spans="1:46" ht="15">
      <c r="A229" s="62">
        <v>28</v>
      </c>
      <c r="B229" s="62">
        <v>27</v>
      </c>
      <c r="C229" s="62" t="s">
        <v>302</v>
      </c>
      <c r="D229" s="29" t="s">
        <v>41</v>
      </c>
      <c r="E229" s="29"/>
      <c r="F229" s="27">
        <v>160</v>
      </c>
      <c r="G229" s="27"/>
      <c r="H229" s="27"/>
      <c r="I229" s="27"/>
      <c r="J229" s="27"/>
      <c r="K229" s="32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160</v>
      </c>
      <c r="L229" s="32" t="s">
        <v>898</v>
      </c>
      <c r="M229" s="32"/>
      <c r="N229" s="33">
        <f>K229+(ROW(K229)-ROW(K$6))/10000</f>
        <v>160.0223</v>
      </c>
      <c r="O229" s="32">
        <f>COUNT(E229:J229)</f>
        <v>1</v>
      </c>
      <c r="P229" s="32" t="str">
        <f ca="1">IF(AND(O229=1,OFFSET(D229,0,P$3)&gt;0),"Y",0)</f>
        <v>Y</v>
      </c>
      <c r="Q229" s="34" t="s">
        <v>113</v>
      </c>
      <c r="R229" s="35">
        <f>1-(Q229=Q228)</f>
        <v>0</v>
      </c>
      <c r="S229" s="36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160.15999999999997</v>
      </c>
      <c r="T229" s="36">
        <f>K229+W229/1000+IF($D$5&gt;=2,X229/10000,0)+IF($D$5&gt;=3,Y229/100000,0)+IF($D$5&gt;=4,Z229/1000000,0)+IF($D$5&gt;=5,AA229/10000000,0)+IF($D$5&gt;=6,AB229/100000000,0)</f>
        <v>160.16</v>
      </c>
      <c r="U229" s="35">
        <f>1-(S229=T229)</f>
        <v>0</v>
      </c>
      <c r="V229" s="35">
        <f>K229+W229/1000+X229/10000+Y229/100000+Z229/1000000+AA229/10000000+AB229/100000000</f>
        <v>160.16</v>
      </c>
      <c r="W229" s="27">
        <v>160</v>
      </c>
      <c r="X229" s="29"/>
      <c r="Y229" s="27"/>
      <c r="Z229" s="27"/>
      <c r="AA229" s="27"/>
      <c r="AB229" s="27"/>
      <c r="AJ229" s="26"/>
      <c r="AK229" s="26"/>
      <c r="AL229" s="40"/>
      <c r="AM229" s="40"/>
      <c r="AN229" s="40"/>
      <c r="AO229" s="59"/>
      <c r="AP229" s="59"/>
      <c r="AQ229" s="59"/>
      <c r="AR229" s="30"/>
      <c r="AS229" s="26"/>
      <c r="AT229" s="1"/>
    </row>
    <row r="230" spans="1:46" ht="15">
      <c r="A230" s="62">
        <v>29</v>
      </c>
      <c r="B230" s="62">
        <v>28</v>
      </c>
      <c r="C230" s="62" t="s">
        <v>589</v>
      </c>
      <c r="D230" s="29" t="s">
        <v>55</v>
      </c>
      <c r="E230" s="29">
        <v>155</v>
      </c>
      <c r="F230" s="27"/>
      <c r="G230" s="27"/>
      <c r="H230" s="27"/>
      <c r="I230" s="27"/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155</v>
      </c>
      <c r="L230" s="32" t="s">
        <v>898</v>
      </c>
      <c r="M230" s="32"/>
      <c r="N230" s="33">
        <f>K230+(ROW(K230)-ROW(K$6))/10000</f>
        <v>155.0224</v>
      </c>
      <c r="O230" s="32">
        <f>COUNT(E230:J230)</f>
        <v>1</v>
      </c>
      <c r="P230" s="32">
        <f ca="1">IF(AND(O230=1,OFFSET(D230,0,P$3)&gt;0),"Y",0)</f>
        <v>0</v>
      </c>
      <c r="Q230" s="34" t="s">
        <v>113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155.15499999999997</v>
      </c>
      <c r="T230" s="36">
        <f>K230+W230/1000+IF($D$5&gt;=2,X230/10000,0)+IF($D$5&gt;=3,Y230/100000,0)+IF($D$5&gt;=4,Z230/1000000,0)+IF($D$5&gt;=5,AA230/10000000,0)+IF($D$5&gt;=6,AB230/100000000,0)</f>
        <v>155.155</v>
      </c>
      <c r="U230" s="35">
        <f>1-(S230=T230)</f>
        <v>0</v>
      </c>
      <c r="V230" s="35">
        <f>K230+W230/1000+X230/10000+Y230/100000+Z230/1000000+AA230/10000000+AB230/100000000</f>
        <v>155.155</v>
      </c>
      <c r="W230" s="29">
        <v>155</v>
      </c>
      <c r="X230" s="27"/>
      <c r="Y230" s="27"/>
      <c r="Z230" s="27"/>
      <c r="AA230" s="27"/>
      <c r="AB230" s="27"/>
      <c r="AJ230" s="26"/>
      <c r="AK230" s="26"/>
      <c r="AL230" s="40"/>
      <c r="AM230" s="40"/>
      <c r="AN230" s="40"/>
      <c r="AO230" s="59"/>
      <c r="AP230" s="59"/>
      <c r="AQ230" s="59"/>
      <c r="AR230" s="30"/>
      <c r="AS230" s="26"/>
      <c r="AT230" s="1"/>
    </row>
    <row r="231" spans="1:46" ht="15">
      <c r="A231" s="62">
        <v>30</v>
      </c>
      <c r="B231" s="62">
        <v>29</v>
      </c>
      <c r="C231" s="62" t="s">
        <v>312</v>
      </c>
      <c r="D231" s="29" t="s">
        <v>50</v>
      </c>
      <c r="E231" s="29"/>
      <c r="F231" s="27">
        <v>155</v>
      </c>
      <c r="G231" s="27"/>
      <c r="H231" s="27"/>
      <c r="I231" s="27"/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155</v>
      </c>
      <c r="L231" s="32" t="s">
        <v>898</v>
      </c>
      <c r="M231" s="32"/>
      <c r="N231" s="33">
        <f>K231+(ROW(K231)-ROW(K$6))/10000</f>
        <v>155.02250000000001</v>
      </c>
      <c r="O231" s="32">
        <f>COUNT(E231:J231)</f>
        <v>1</v>
      </c>
      <c r="P231" s="32" t="str">
        <f ca="1">IF(AND(O231=1,OFFSET(D231,0,P$3)&gt;0),"Y",0)</f>
        <v>Y</v>
      </c>
      <c r="Q231" s="34" t="s">
        <v>113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155.15499999999997</v>
      </c>
      <c r="T231" s="36">
        <f>K231+W231/1000+IF($D$5&gt;=2,X231/10000,0)+IF($D$5&gt;=3,Y231/100000,0)+IF($D$5&gt;=4,Z231/1000000,0)+IF($D$5&gt;=5,AA231/10000000,0)+IF($D$5&gt;=6,AB231/100000000,0)</f>
        <v>155.155</v>
      </c>
      <c r="U231" s="35">
        <f>1-(S231=T231)</f>
        <v>0</v>
      </c>
      <c r="V231" s="35">
        <f>K231+W231/1000+X231/10000+Y231/100000+Z231/1000000+AA231/10000000+AB231/100000000</f>
        <v>155.155</v>
      </c>
      <c r="W231" s="27">
        <v>155</v>
      </c>
      <c r="X231" s="29"/>
      <c r="Y231" s="27"/>
      <c r="Z231" s="27"/>
      <c r="AA231" s="27"/>
      <c r="AB231" s="27"/>
      <c r="AJ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15">
      <c r="A232" s="62">
        <v>31</v>
      </c>
      <c r="B232" s="62">
        <v>30</v>
      </c>
      <c r="C232" s="62" t="s">
        <v>316</v>
      </c>
      <c r="D232" s="29" t="s">
        <v>25</v>
      </c>
      <c r="E232" s="29"/>
      <c r="F232" s="27">
        <v>151</v>
      </c>
      <c r="G232" s="27"/>
      <c r="H232" s="27"/>
      <c r="I232" s="27"/>
      <c r="J232" s="27"/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151</v>
      </c>
      <c r="L232" s="32" t="s">
        <v>898</v>
      </c>
      <c r="M232" s="32"/>
      <c r="N232" s="33">
        <f>K232+(ROW(K232)-ROW(K$6))/10000</f>
        <v>151.02260000000001</v>
      </c>
      <c r="O232" s="32">
        <f>COUNT(E232:J232)</f>
        <v>1</v>
      </c>
      <c r="P232" s="32" t="str">
        <f ca="1">IF(AND(O232=1,OFFSET(D232,0,P$3)&gt;0),"Y",0)</f>
        <v>Y</v>
      </c>
      <c r="Q232" s="34" t="s">
        <v>113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151.15099999999998</v>
      </c>
      <c r="T232" s="36">
        <f>K232+W232/1000+IF($D$5&gt;=2,X232/10000,0)+IF($D$5&gt;=3,Y232/100000,0)+IF($D$5&gt;=4,Z232/1000000,0)+IF($D$5&gt;=5,AA232/10000000,0)+IF($D$5&gt;=6,AB232/100000000,0)</f>
        <v>151.15100000000001</v>
      </c>
      <c r="U232" s="35">
        <f>1-(S232=T232)</f>
        <v>0</v>
      </c>
      <c r="V232" s="35">
        <f>K232+W232/1000+X232/10000+Y232/100000+Z232/1000000+AA232/10000000+AB232/100000000</f>
        <v>151.15100000000001</v>
      </c>
      <c r="W232" s="27">
        <v>151</v>
      </c>
      <c r="X232" s="29"/>
      <c r="Y232" s="27"/>
      <c r="Z232" s="27"/>
      <c r="AA232" s="27"/>
      <c r="AB232" s="27"/>
      <c r="AJ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>
      <c r="A233" s="62">
        <v>32</v>
      </c>
      <c r="B233" s="62">
        <v>31</v>
      </c>
      <c r="C233" s="62" t="s">
        <v>590</v>
      </c>
      <c r="D233" s="29" t="s">
        <v>63</v>
      </c>
      <c r="E233" s="29">
        <v>149</v>
      </c>
      <c r="F233" s="27"/>
      <c r="G233" s="27"/>
      <c r="H233" s="27"/>
      <c r="I233" s="27"/>
      <c r="J233" s="27"/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149</v>
      </c>
      <c r="L233" s="32" t="s">
        <v>898</v>
      </c>
      <c r="M233" s="32"/>
      <c r="N233" s="33">
        <f>K233+(ROW(K233)-ROW(K$6))/10000</f>
        <v>149.02269999999999</v>
      </c>
      <c r="O233" s="32">
        <f>COUNT(E233:J233)</f>
        <v>1</v>
      </c>
      <c r="P233" s="32">
        <f ca="1">IF(AND(O233=1,OFFSET(D233,0,P$3)&gt;0),"Y",0)</f>
        <v>0</v>
      </c>
      <c r="Q233" s="34" t="s">
        <v>113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149.14899999999997</v>
      </c>
      <c r="T233" s="36">
        <f>K233+W233/1000+IF($D$5&gt;=2,X233/10000,0)+IF($D$5&gt;=3,Y233/100000,0)+IF($D$5&gt;=4,Z233/1000000,0)+IF($D$5&gt;=5,AA233/10000000,0)+IF($D$5&gt;=6,AB233/100000000,0)</f>
        <v>149.149</v>
      </c>
      <c r="U233" s="35">
        <f>1-(S233=T233)</f>
        <v>0</v>
      </c>
      <c r="V233" s="35">
        <f>K233+W233/1000+X233/10000+Y233/100000+Z233/1000000+AA233/10000000+AB233/100000000</f>
        <v>149.149</v>
      </c>
      <c r="W233" s="29">
        <v>149</v>
      </c>
      <c r="X233" s="27"/>
      <c r="Y233" s="27"/>
      <c r="Z233" s="27"/>
      <c r="AA233" s="27"/>
      <c r="AB233" s="27"/>
      <c r="AJ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>
      <c r="A234" s="62">
        <v>33</v>
      </c>
      <c r="B234" s="62">
        <v>32</v>
      </c>
      <c r="C234" s="62" t="s">
        <v>591</v>
      </c>
      <c r="D234" s="29" t="s">
        <v>47</v>
      </c>
      <c r="E234" s="29">
        <v>147</v>
      </c>
      <c r="F234" s="27"/>
      <c r="G234" s="27"/>
      <c r="H234" s="27"/>
      <c r="I234" s="27"/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147</v>
      </c>
      <c r="L234" s="32" t="s">
        <v>898</v>
      </c>
      <c r="M234" s="32"/>
      <c r="N234" s="33">
        <f>K234+(ROW(K234)-ROW(K$6))/10000</f>
        <v>147.02279999999999</v>
      </c>
      <c r="O234" s="32">
        <f>COUNT(E234:J234)</f>
        <v>1</v>
      </c>
      <c r="P234" s="32">
        <f ca="1">IF(AND(O234=1,OFFSET(D234,0,P$3)&gt;0),"Y",0)</f>
        <v>0</v>
      </c>
      <c r="Q234" s="34" t="s">
        <v>113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147.14699999999999</v>
      </c>
      <c r="T234" s="36">
        <f>K234+W234/1000+IF($D$5&gt;=2,X234/10000,0)+IF($D$5&gt;=3,Y234/100000,0)+IF($D$5&gt;=4,Z234/1000000,0)+IF($D$5&gt;=5,AA234/10000000,0)+IF($D$5&gt;=6,AB234/100000000,0)</f>
        <v>147.14699999999999</v>
      </c>
      <c r="U234" s="35">
        <f>1-(S234=T234)</f>
        <v>0</v>
      </c>
      <c r="V234" s="35">
        <f>K234+W234/1000+X234/10000+Y234/100000+Z234/1000000+AA234/10000000+AB234/100000000</f>
        <v>147.14699999999999</v>
      </c>
      <c r="W234" s="29">
        <v>147</v>
      </c>
      <c r="X234" s="27"/>
      <c r="Y234" s="27"/>
      <c r="Z234" s="27"/>
      <c r="AA234" s="27"/>
      <c r="AB234" s="27"/>
      <c r="AJ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>
      <c r="A235" s="62">
        <v>34</v>
      </c>
      <c r="B235" s="62">
        <v>33</v>
      </c>
      <c r="C235" s="62" t="s">
        <v>330</v>
      </c>
      <c r="D235" s="29" t="s">
        <v>41</v>
      </c>
      <c r="E235" s="29"/>
      <c r="F235" s="27">
        <v>142</v>
      </c>
      <c r="G235" s="27"/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142</v>
      </c>
      <c r="L235" s="32" t="s">
        <v>898</v>
      </c>
      <c r="M235" s="32"/>
      <c r="N235" s="33">
        <f>K235+(ROW(K235)-ROW(K$6))/10000</f>
        <v>142.02289999999999</v>
      </c>
      <c r="O235" s="32">
        <f>COUNT(E235:J235)</f>
        <v>1</v>
      </c>
      <c r="P235" s="32" t="str">
        <f ca="1">IF(AND(O235=1,OFFSET(D235,0,P$3)&gt;0),"Y",0)</f>
        <v>Y</v>
      </c>
      <c r="Q235" s="34" t="s">
        <v>113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142.142</v>
      </c>
      <c r="T235" s="36">
        <f>K235+W235/1000+IF($D$5&gt;=2,X235/10000,0)+IF($D$5&gt;=3,Y235/100000,0)+IF($D$5&gt;=4,Z235/1000000,0)+IF($D$5&gt;=5,AA235/10000000,0)+IF($D$5&gt;=6,AB235/100000000,0)</f>
        <v>142.142</v>
      </c>
      <c r="U235" s="35">
        <f>1-(S235=T235)</f>
        <v>0</v>
      </c>
      <c r="V235" s="35">
        <f>K235+W235/1000+X235/10000+Y235/100000+Z235/1000000+AA235/10000000+AB235/100000000</f>
        <v>142.142</v>
      </c>
      <c r="W235" s="27">
        <v>142</v>
      </c>
      <c r="X235" s="29"/>
      <c r="Y235" s="27"/>
      <c r="Z235" s="27"/>
      <c r="AA235" s="27"/>
      <c r="AB235" s="27"/>
      <c r="AJ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>
      <c r="A236" s="62">
        <v>35</v>
      </c>
      <c r="B236" s="62">
        <v>34</v>
      </c>
      <c r="C236" s="62" t="s">
        <v>592</v>
      </c>
      <c r="D236" s="29" t="s">
        <v>91</v>
      </c>
      <c r="E236" s="29">
        <v>136</v>
      </c>
      <c r="F236" s="27"/>
      <c r="G236" s="27"/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136</v>
      </c>
      <c r="L236" s="32" t="s">
        <v>898</v>
      </c>
      <c r="M236" s="32"/>
      <c r="N236" s="33">
        <f>K236+(ROW(K236)-ROW(K$6))/10000</f>
        <v>136.023</v>
      </c>
      <c r="O236" s="32">
        <f>COUNT(E236:J236)</f>
        <v>1</v>
      </c>
      <c r="P236" s="32">
        <f ca="1">IF(AND(O236=1,OFFSET(D236,0,P$3)&gt;0),"Y",0)</f>
        <v>0</v>
      </c>
      <c r="Q236" s="34" t="s">
        <v>113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136.136</v>
      </c>
      <c r="T236" s="36">
        <f>K236+W236/1000+IF($D$5&gt;=2,X236/10000,0)+IF($D$5&gt;=3,Y236/100000,0)+IF($D$5&gt;=4,Z236/1000000,0)+IF($D$5&gt;=5,AA236/10000000,0)+IF($D$5&gt;=6,AB236/100000000,0)</f>
        <v>136.136</v>
      </c>
      <c r="U236" s="35">
        <f>1-(S236=T236)</f>
        <v>0</v>
      </c>
      <c r="V236" s="35">
        <f>K236+W236/1000+X236/10000+Y236/100000+Z236/1000000+AA236/10000000+AB236/100000000</f>
        <v>136.136</v>
      </c>
      <c r="W236" s="29">
        <v>136</v>
      </c>
      <c r="X236" s="27"/>
      <c r="Y236" s="27"/>
      <c r="Z236" s="27"/>
      <c r="AA236" s="27"/>
      <c r="AB236" s="27"/>
      <c r="AJ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>
      <c r="A237" s="62">
        <v>36</v>
      </c>
      <c r="B237" s="62">
        <v>35</v>
      </c>
      <c r="C237" s="62" t="s">
        <v>593</v>
      </c>
      <c r="D237" s="29" t="s">
        <v>104</v>
      </c>
      <c r="E237" s="29">
        <v>134</v>
      </c>
      <c r="F237" s="27"/>
      <c r="G237" s="27"/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134</v>
      </c>
      <c r="L237" s="32" t="s">
        <v>898</v>
      </c>
      <c r="M237" s="32"/>
      <c r="N237" s="33">
        <f>K237+(ROW(K237)-ROW(K$6))/10000</f>
        <v>134.0231</v>
      </c>
      <c r="O237" s="32">
        <f>COUNT(E237:J237)</f>
        <v>1</v>
      </c>
      <c r="P237" s="32">
        <f ca="1">IF(AND(O237=1,OFFSET(D237,0,P$3)&gt;0),"Y",0)</f>
        <v>0</v>
      </c>
      <c r="Q237" s="34" t="s">
        <v>113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134.13399999999999</v>
      </c>
      <c r="T237" s="36">
        <f>K237+W237/1000+IF($D$5&gt;=2,X237/10000,0)+IF($D$5&gt;=3,Y237/100000,0)+IF($D$5&gt;=4,Z237/1000000,0)+IF($D$5&gt;=5,AA237/10000000,0)+IF($D$5&gt;=6,AB237/100000000,0)</f>
        <v>134.13399999999999</v>
      </c>
      <c r="U237" s="35">
        <f>1-(S237=T237)</f>
        <v>0</v>
      </c>
      <c r="V237" s="35">
        <f>K237+W237/1000+X237/10000+Y237/100000+Z237/1000000+AA237/10000000+AB237/100000000</f>
        <v>134.13399999999999</v>
      </c>
      <c r="W237" s="29">
        <v>134</v>
      </c>
      <c r="X237" s="27"/>
      <c r="Y237" s="27"/>
      <c r="Z237" s="27"/>
      <c r="AA237" s="27"/>
      <c r="AB237" s="27"/>
      <c r="AJ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>
      <c r="A238" s="62">
        <v>37</v>
      </c>
      <c r="B238" s="62">
        <v>36</v>
      </c>
      <c r="C238" s="62" t="s">
        <v>347</v>
      </c>
      <c r="D238" s="29" t="s">
        <v>60</v>
      </c>
      <c r="E238" s="29"/>
      <c r="F238" s="27">
        <v>134</v>
      </c>
      <c r="G238" s="27"/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134</v>
      </c>
      <c r="L238" s="32" t="s">
        <v>898</v>
      </c>
      <c r="M238" s="32"/>
      <c r="N238" s="33">
        <f>K238+(ROW(K238)-ROW(K$6))/10000</f>
        <v>134.0232</v>
      </c>
      <c r="O238" s="32">
        <f>COUNT(E238:J238)</f>
        <v>1</v>
      </c>
      <c r="P238" s="32" t="str">
        <f ca="1">IF(AND(O238=1,OFFSET(D238,0,P$3)&gt;0),"Y",0)</f>
        <v>Y</v>
      </c>
      <c r="Q238" s="34" t="s">
        <v>113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134.13399999999999</v>
      </c>
      <c r="T238" s="36">
        <f>K238+W238/1000+IF($D$5&gt;=2,X238/10000,0)+IF($D$5&gt;=3,Y238/100000,0)+IF($D$5&gt;=4,Z238/1000000,0)+IF($D$5&gt;=5,AA238/10000000,0)+IF($D$5&gt;=6,AB238/100000000,0)</f>
        <v>134.13399999999999</v>
      </c>
      <c r="U238" s="35">
        <f>1-(S238=T238)</f>
        <v>0</v>
      </c>
      <c r="V238" s="35">
        <f>K238+W238/1000+X238/10000+Y238/100000+Z238/1000000+AA238/10000000+AB238/100000000</f>
        <v>134.13399999999999</v>
      </c>
      <c r="W238" s="27">
        <v>134</v>
      </c>
      <c r="X238" s="29"/>
      <c r="Y238" s="27"/>
      <c r="Z238" s="27"/>
      <c r="AA238" s="27"/>
      <c r="AB238" s="27"/>
      <c r="AJ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>
      <c r="A239" s="62">
        <v>38</v>
      </c>
      <c r="B239" s="62">
        <v>37</v>
      </c>
      <c r="C239" s="62" t="s">
        <v>361</v>
      </c>
      <c r="D239" s="29" t="s">
        <v>66</v>
      </c>
      <c r="E239" s="29"/>
      <c r="F239" s="27">
        <v>128</v>
      </c>
      <c r="G239" s="27"/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128</v>
      </c>
      <c r="L239" s="32" t="s">
        <v>898</v>
      </c>
      <c r="M239" s="32"/>
      <c r="N239" s="33">
        <f>K239+(ROW(K239)-ROW(K$6))/10000</f>
        <v>128.02330000000001</v>
      </c>
      <c r="O239" s="32">
        <f>COUNT(E239:J239)</f>
        <v>1</v>
      </c>
      <c r="P239" s="32" t="str">
        <f ca="1">IF(AND(O239=1,OFFSET(D239,0,P$3)&gt;0),"Y",0)</f>
        <v>Y</v>
      </c>
      <c r="Q239" s="34" t="s">
        <v>113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128.12799999999999</v>
      </c>
      <c r="T239" s="36">
        <f>K239+W239/1000+IF($D$5&gt;=2,X239/10000,0)+IF($D$5&gt;=3,Y239/100000,0)+IF($D$5&gt;=4,Z239/1000000,0)+IF($D$5&gt;=5,AA239/10000000,0)+IF($D$5&gt;=6,AB239/100000000,0)</f>
        <v>128.12799999999999</v>
      </c>
      <c r="U239" s="35">
        <f>1-(S239=T239)</f>
        <v>0</v>
      </c>
      <c r="V239" s="35">
        <f>K239+W239/1000+X239/10000+Y239/100000+Z239/1000000+AA239/10000000+AB239/100000000</f>
        <v>128.12799999999999</v>
      </c>
      <c r="W239" s="27">
        <v>128</v>
      </c>
      <c r="X239" s="29"/>
      <c r="Y239" s="27"/>
      <c r="Z239" s="27"/>
      <c r="AA239" s="27"/>
      <c r="AB239" s="27"/>
      <c r="AJ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>
      <c r="A240" s="62">
        <v>39</v>
      </c>
      <c r="B240" s="62">
        <v>38</v>
      </c>
      <c r="C240" s="62" t="s">
        <v>594</v>
      </c>
      <c r="D240" s="29" t="s">
        <v>178</v>
      </c>
      <c r="E240" s="29">
        <v>121</v>
      </c>
      <c r="F240" s="27"/>
      <c r="G240" s="27"/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121</v>
      </c>
      <c r="L240" s="32" t="s">
        <v>898</v>
      </c>
      <c r="M240" s="32"/>
      <c r="N240" s="33">
        <f>K240+(ROW(K240)-ROW(K$6))/10000</f>
        <v>121.0234</v>
      </c>
      <c r="O240" s="32">
        <f>COUNT(E240:J240)</f>
        <v>1</v>
      </c>
      <c r="P240" s="32">
        <f ca="1">IF(AND(O240=1,OFFSET(D240,0,P$3)&gt;0),"Y",0)</f>
        <v>0</v>
      </c>
      <c r="Q240" s="34" t="s">
        <v>113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121.12099999999998</v>
      </c>
      <c r="T240" s="36">
        <f>K240+W240/1000+IF($D$5&gt;=2,X240/10000,0)+IF($D$5&gt;=3,Y240/100000,0)+IF($D$5&gt;=4,Z240/1000000,0)+IF($D$5&gt;=5,AA240/10000000,0)+IF($D$5&gt;=6,AB240/100000000,0)</f>
        <v>121.121</v>
      </c>
      <c r="U240" s="35">
        <f>1-(S240=T240)</f>
        <v>0</v>
      </c>
      <c r="V240" s="35">
        <f>K240+W240/1000+X240/10000+Y240/100000+Z240/1000000+AA240/10000000+AB240/100000000</f>
        <v>121.121</v>
      </c>
      <c r="W240" s="29">
        <v>121</v>
      </c>
      <c r="X240" s="27"/>
      <c r="Y240" s="27"/>
      <c r="Z240" s="27"/>
      <c r="AA240" s="27"/>
      <c r="AB240" s="27"/>
      <c r="AJ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>
      <c r="A241" s="62">
        <v>40</v>
      </c>
      <c r="B241" s="62" t="s">
        <v>77</v>
      </c>
      <c r="C241" s="62" t="s">
        <v>376</v>
      </c>
      <c r="D241" s="29" t="s">
        <v>378</v>
      </c>
      <c r="E241" s="29"/>
      <c r="F241" s="27">
        <v>121</v>
      </c>
      <c r="G241" s="27"/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121</v>
      </c>
      <c r="L241" s="32" t="s">
        <v>899</v>
      </c>
      <c r="M241" s="32"/>
      <c r="N241" s="33">
        <f>K241+(ROW(K241)-ROW(K$6))/10000</f>
        <v>121.0235</v>
      </c>
      <c r="O241" s="32">
        <f>COUNT(E241:J241)</f>
        <v>1</v>
      </c>
      <c r="P241" s="32" t="str">
        <f ca="1">IF(AND(O241=1,OFFSET(D241,0,P$3)&gt;0),"Y",0)</f>
        <v>Y</v>
      </c>
      <c r="Q241" s="34" t="s">
        <v>113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121.12099999999998</v>
      </c>
      <c r="T241" s="36">
        <f>K241+W241/1000+IF($D$5&gt;=2,X241/10000,0)+IF($D$5&gt;=3,Y241/100000,0)+IF($D$5&gt;=4,Z241/1000000,0)+IF($D$5&gt;=5,AA241/10000000,0)+IF($D$5&gt;=6,AB241/100000000,0)</f>
        <v>121.121</v>
      </c>
      <c r="U241" s="35">
        <f>1-(S241=T241)</f>
        <v>0</v>
      </c>
      <c r="V241" s="35">
        <f>K241+W241/1000+X241/10000+Y241/100000+Z241/1000000+AA241/10000000+AB241/100000000</f>
        <v>121.121</v>
      </c>
      <c r="W241" s="27">
        <v>121</v>
      </c>
      <c r="X241" s="29"/>
      <c r="Y241" s="27"/>
      <c r="Z241" s="27"/>
      <c r="AA241" s="27"/>
      <c r="AB241" s="27"/>
      <c r="AJ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>
      <c r="A242" s="62">
        <v>41</v>
      </c>
      <c r="B242" s="62">
        <v>39</v>
      </c>
      <c r="C242" s="62" t="s">
        <v>595</v>
      </c>
      <c r="D242" s="29" t="s">
        <v>25</v>
      </c>
      <c r="E242" s="29">
        <v>117</v>
      </c>
      <c r="F242" s="27"/>
      <c r="G242" s="27"/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117</v>
      </c>
      <c r="L242" s="32" t="s">
        <v>898</v>
      </c>
      <c r="M242" s="32"/>
      <c r="N242" s="33">
        <f>K242+(ROW(K242)-ROW(K$6))/10000</f>
        <v>117.0236</v>
      </c>
      <c r="O242" s="32">
        <f>COUNT(E242:J242)</f>
        <v>1</v>
      </c>
      <c r="P242" s="32">
        <f ca="1">IF(AND(O242=1,OFFSET(D242,0,P$3)&gt;0),"Y",0)</f>
        <v>0</v>
      </c>
      <c r="Q242" s="34" t="s">
        <v>113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117.11699999999999</v>
      </c>
      <c r="T242" s="36">
        <f>K242+W242/1000+IF($D$5&gt;=2,X242/10000,0)+IF($D$5&gt;=3,Y242/100000,0)+IF($D$5&gt;=4,Z242/1000000,0)+IF($D$5&gt;=5,AA242/10000000,0)+IF($D$5&gt;=6,AB242/100000000,0)</f>
        <v>117.117</v>
      </c>
      <c r="U242" s="35">
        <f>1-(S242=T242)</f>
        <v>0</v>
      </c>
      <c r="V242" s="35">
        <f>K242+W242/1000+X242/10000+Y242/100000+Z242/1000000+AA242/10000000+AB242/100000000</f>
        <v>117.117</v>
      </c>
      <c r="W242" s="29">
        <v>117</v>
      </c>
      <c r="X242" s="27"/>
      <c r="Y242" s="27"/>
      <c r="Z242" s="27"/>
      <c r="AA242" s="27"/>
      <c r="AB242" s="27"/>
      <c r="AJ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>
      <c r="A243" s="62">
        <v>42</v>
      </c>
      <c r="B243" s="62">
        <v>40</v>
      </c>
      <c r="C243" s="62" t="s">
        <v>596</v>
      </c>
      <c r="D243" s="29" t="s">
        <v>47</v>
      </c>
      <c r="E243" s="29">
        <v>115</v>
      </c>
      <c r="F243" s="27"/>
      <c r="G243" s="27"/>
      <c r="H243" s="27"/>
      <c r="I243" s="27"/>
      <c r="J243" s="27"/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115</v>
      </c>
      <c r="L243" s="32" t="s">
        <v>898</v>
      </c>
      <c r="M243" s="32"/>
      <c r="N243" s="33">
        <f>K243+(ROW(K243)-ROW(K$6))/10000</f>
        <v>115.02370000000001</v>
      </c>
      <c r="O243" s="32">
        <f>COUNT(E243:J243)</f>
        <v>1</v>
      </c>
      <c r="P243" s="32">
        <f ca="1">IF(AND(O243=1,OFFSET(D243,0,P$3)&gt;0),"Y",0)</f>
        <v>0</v>
      </c>
      <c r="Q243" s="34" t="s">
        <v>113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115.11499999999998</v>
      </c>
      <c r="T243" s="36">
        <f>K243+W243/1000+IF($D$5&gt;=2,X243/10000,0)+IF($D$5&gt;=3,Y243/100000,0)+IF($D$5&gt;=4,Z243/1000000,0)+IF($D$5&gt;=5,AA243/10000000,0)+IF($D$5&gt;=6,AB243/100000000,0)</f>
        <v>115.11499999999999</v>
      </c>
      <c r="U243" s="35">
        <f>1-(S243=T243)</f>
        <v>0</v>
      </c>
      <c r="V243" s="35">
        <f>K243+W243/1000+X243/10000+Y243/100000+Z243/1000000+AA243/10000000+AB243/100000000</f>
        <v>115.11499999999999</v>
      </c>
      <c r="W243" s="29">
        <v>115</v>
      </c>
      <c r="X243" s="27"/>
      <c r="Y243" s="27"/>
      <c r="Z243" s="27"/>
      <c r="AA243" s="27"/>
      <c r="AB243" s="27"/>
      <c r="AJ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>
      <c r="A244" s="62">
        <v>43</v>
      </c>
      <c r="B244" s="62">
        <v>41</v>
      </c>
      <c r="C244" s="62" t="s">
        <v>597</v>
      </c>
      <c r="D244" s="29" t="s">
        <v>55</v>
      </c>
      <c r="E244" s="29">
        <v>111</v>
      </c>
      <c r="F244" s="27"/>
      <c r="G244" s="27"/>
      <c r="H244" s="27"/>
      <c r="I244" s="27"/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111</v>
      </c>
      <c r="L244" s="32" t="s">
        <v>898</v>
      </c>
      <c r="M244" s="32"/>
      <c r="N244" s="33">
        <f>K244+(ROW(K244)-ROW(K$6))/10000</f>
        <v>111.02379999999999</v>
      </c>
      <c r="O244" s="32">
        <f>COUNT(E244:J244)</f>
        <v>1</v>
      </c>
      <c r="P244" s="32">
        <f ca="1">IF(AND(O244=1,OFFSET(D244,0,P$3)&gt;0),"Y",0)</f>
        <v>0</v>
      </c>
      <c r="Q244" s="34" t="s">
        <v>113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111.11099999999999</v>
      </c>
      <c r="T244" s="36">
        <f>K244+W244/1000+IF($D$5&gt;=2,X244/10000,0)+IF($D$5&gt;=3,Y244/100000,0)+IF($D$5&gt;=4,Z244/1000000,0)+IF($D$5&gt;=5,AA244/10000000,0)+IF($D$5&gt;=6,AB244/100000000,0)</f>
        <v>111.111</v>
      </c>
      <c r="U244" s="35">
        <f>1-(S244=T244)</f>
        <v>0</v>
      </c>
      <c r="V244" s="35">
        <f>K244+W244/1000+X244/10000+Y244/100000+Z244/1000000+AA244/10000000+AB244/100000000</f>
        <v>111.111</v>
      </c>
      <c r="W244" s="29">
        <v>111</v>
      </c>
      <c r="X244" s="27"/>
      <c r="Y244" s="27"/>
      <c r="Z244" s="27"/>
      <c r="AA244" s="27"/>
      <c r="AB244" s="27"/>
      <c r="AJ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>
      <c r="A245" s="62">
        <v>44</v>
      </c>
      <c r="B245" s="62">
        <v>42</v>
      </c>
      <c r="C245" s="62" t="s">
        <v>418</v>
      </c>
      <c r="D245" s="29" t="s">
        <v>66</v>
      </c>
      <c r="E245" s="29"/>
      <c r="F245" s="27">
        <v>111</v>
      </c>
      <c r="G245" s="27"/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111</v>
      </c>
      <c r="L245" s="32" t="s">
        <v>898</v>
      </c>
      <c r="M245" s="32"/>
      <c r="N245" s="33">
        <f>K245+(ROW(K245)-ROW(K$6))/10000</f>
        <v>111.0239</v>
      </c>
      <c r="O245" s="32">
        <f>COUNT(E245:J245)</f>
        <v>1</v>
      </c>
      <c r="P245" s="32" t="str">
        <f ca="1">IF(AND(O245=1,OFFSET(D245,0,P$3)&gt;0),"Y",0)</f>
        <v>Y</v>
      </c>
      <c r="Q245" s="34" t="s">
        <v>113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111.11099999999999</v>
      </c>
      <c r="T245" s="36">
        <f>K245+W245/1000+IF($D$5&gt;=2,X245/10000,0)+IF($D$5&gt;=3,Y245/100000,0)+IF($D$5&gt;=4,Z245/1000000,0)+IF($D$5&gt;=5,AA245/10000000,0)+IF($D$5&gt;=6,AB245/100000000,0)</f>
        <v>111.111</v>
      </c>
      <c r="U245" s="35">
        <f>1-(S245=T245)</f>
        <v>0</v>
      </c>
      <c r="V245" s="35">
        <f>K245+W245/1000+X245/10000+Y245/100000+Z245/1000000+AA245/10000000+AB245/100000000</f>
        <v>111.111</v>
      </c>
      <c r="W245" s="27">
        <v>111</v>
      </c>
      <c r="X245" s="29"/>
      <c r="Y245" s="27"/>
      <c r="Z245" s="27"/>
      <c r="AA245" s="27"/>
      <c r="AB245" s="27"/>
      <c r="AJ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>
      <c r="A246" s="62">
        <v>45</v>
      </c>
      <c r="B246" s="62">
        <v>43</v>
      </c>
      <c r="C246" s="62" t="s">
        <v>424</v>
      </c>
      <c r="D246" s="29" t="s">
        <v>66</v>
      </c>
      <c r="E246" s="29"/>
      <c r="F246" s="27">
        <v>109</v>
      </c>
      <c r="G246" s="27"/>
      <c r="H246" s="27"/>
      <c r="I246" s="27"/>
      <c r="J246" s="27"/>
      <c r="K246" s="32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109</v>
      </c>
      <c r="L246" s="32" t="s">
        <v>898</v>
      </c>
      <c r="M246" s="32"/>
      <c r="N246" s="33">
        <f>K246+(ROW(K246)-ROW(K$6))/10000</f>
        <v>109.024</v>
      </c>
      <c r="O246" s="32">
        <f>COUNT(E246:J246)</f>
        <v>1</v>
      </c>
      <c r="P246" s="32" t="str">
        <f ca="1">IF(AND(O246=1,OFFSET(D246,0,P$3)&gt;0),"Y",0)</f>
        <v>Y</v>
      </c>
      <c r="Q246" s="34" t="s">
        <v>113</v>
      </c>
      <c r="R246" s="35">
        <f>1-(Q246=Q245)</f>
        <v>0</v>
      </c>
      <c r="S246" s="36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109.10899999999999</v>
      </c>
      <c r="T246" s="36">
        <f>K246+W246/1000+IF($D$5&gt;=2,X246/10000,0)+IF($D$5&gt;=3,Y246/100000,0)+IF($D$5&gt;=4,Z246/1000000,0)+IF($D$5&gt;=5,AA246/10000000,0)+IF($D$5&gt;=6,AB246/100000000,0)</f>
        <v>109.10899999999999</v>
      </c>
      <c r="U246" s="35">
        <f>1-(S246=T246)</f>
        <v>0</v>
      </c>
      <c r="V246" s="35">
        <f>K246+W246/1000+X246/10000+Y246/100000+Z246/1000000+AA246/10000000+AB246/100000000</f>
        <v>109.10899999999999</v>
      </c>
      <c r="W246" s="27">
        <v>109</v>
      </c>
      <c r="X246" s="29"/>
      <c r="Y246" s="27"/>
      <c r="Z246" s="27"/>
      <c r="AA246" s="27"/>
      <c r="AB246" s="27"/>
      <c r="AJ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>
      <c r="A247" s="62">
        <v>46</v>
      </c>
      <c r="B247" s="62">
        <v>44</v>
      </c>
      <c r="C247" s="62" t="s">
        <v>598</v>
      </c>
      <c r="D247" s="29" t="s">
        <v>119</v>
      </c>
      <c r="E247" s="29">
        <v>106</v>
      </c>
      <c r="F247" s="27"/>
      <c r="G247" s="27"/>
      <c r="H247" s="27"/>
      <c r="I247" s="27"/>
      <c r="J247" s="27"/>
      <c r="K247" s="32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106</v>
      </c>
      <c r="L247" s="32" t="s">
        <v>898</v>
      </c>
      <c r="M247" s="32"/>
      <c r="N247" s="33">
        <f>K247+(ROW(K247)-ROW(K$6))/10000</f>
        <v>106.0241</v>
      </c>
      <c r="O247" s="32">
        <f>COUNT(E247:J247)</f>
        <v>1</v>
      </c>
      <c r="P247" s="32">
        <f ca="1">IF(AND(O247=1,OFFSET(D247,0,P$3)&gt;0),"Y",0)</f>
        <v>0</v>
      </c>
      <c r="Q247" s="34" t="s">
        <v>113</v>
      </c>
      <c r="R247" s="35">
        <f>1-(Q247=Q246)</f>
        <v>0</v>
      </c>
      <c r="S247" s="36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106.10599999999999</v>
      </c>
      <c r="T247" s="36">
        <f>K247+W247/1000+IF($D$5&gt;=2,X247/10000,0)+IF($D$5&gt;=3,Y247/100000,0)+IF($D$5&gt;=4,Z247/1000000,0)+IF($D$5&gt;=5,AA247/10000000,0)+IF($D$5&gt;=6,AB247/100000000,0)</f>
        <v>106.10599999999999</v>
      </c>
      <c r="U247" s="35">
        <f>1-(S247=T247)</f>
        <v>0</v>
      </c>
      <c r="V247" s="35">
        <f>K247+W247/1000+X247/10000+Y247/100000+Z247/1000000+AA247/10000000+AB247/100000000</f>
        <v>106.10599999999999</v>
      </c>
      <c r="W247" s="29">
        <v>106</v>
      </c>
      <c r="X247" s="27"/>
      <c r="Y247" s="27"/>
      <c r="Z247" s="27"/>
      <c r="AA247" s="27"/>
      <c r="AB247" s="27"/>
      <c r="AJ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15">
      <c r="A248" s="62">
        <v>47</v>
      </c>
      <c r="B248" s="62">
        <v>45</v>
      </c>
      <c r="C248" s="62" t="s">
        <v>432</v>
      </c>
      <c r="D248" s="29" t="s">
        <v>44</v>
      </c>
      <c r="E248" s="29"/>
      <c r="F248" s="27">
        <v>105</v>
      </c>
      <c r="G248" s="27"/>
      <c r="H248" s="27"/>
      <c r="I248" s="27"/>
      <c r="J248" s="27"/>
      <c r="K248" s="32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105</v>
      </c>
      <c r="L248" s="32" t="s">
        <v>898</v>
      </c>
      <c r="M248" s="32"/>
      <c r="N248" s="33">
        <f>K248+(ROW(K248)-ROW(K$6))/10000</f>
        <v>105.02419999999999</v>
      </c>
      <c r="O248" s="32">
        <f>COUNT(E248:J248)</f>
        <v>1</v>
      </c>
      <c r="P248" s="32" t="str">
        <f ca="1">IF(AND(O248=1,OFFSET(D248,0,P$3)&gt;0),"Y",0)</f>
        <v>Y</v>
      </c>
      <c r="Q248" s="34" t="s">
        <v>113</v>
      </c>
      <c r="R248" s="35">
        <f>1-(Q248=Q247)</f>
        <v>0</v>
      </c>
      <c r="S248" s="36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105.10499999999999</v>
      </c>
      <c r="T248" s="36">
        <f>K248+W248/1000+IF($D$5&gt;=2,X248/10000,0)+IF($D$5&gt;=3,Y248/100000,0)+IF($D$5&gt;=4,Z248/1000000,0)+IF($D$5&gt;=5,AA248/10000000,0)+IF($D$5&gt;=6,AB248/100000000,0)</f>
        <v>105.105</v>
      </c>
      <c r="U248" s="35">
        <f>1-(S248=T248)</f>
        <v>0</v>
      </c>
      <c r="V248" s="35">
        <f>K248+W248/1000+X248/10000+Y248/100000+Z248/1000000+AA248/10000000+AB248/100000000</f>
        <v>105.105</v>
      </c>
      <c r="W248" s="27">
        <v>105</v>
      </c>
      <c r="X248" s="29"/>
      <c r="Y248" s="27"/>
      <c r="Z248" s="27"/>
      <c r="AA248" s="27"/>
      <c r="AB248" s="27"/>
      <c r="AJ248" s="26"/>
      <c r="AK248" s="26"/>
      <c r="AL248" s="40"/>
      <c r="AM248" s="40"/>
      <c r="AN248" s="40"/>
      <c r="AO248" s="59"/>
      <c r="AP248" s="59"/>
      <c r="AQ248" s="59"/>
      <c r="AR248" s="30"/>
      <c r="AS248" s="26"/>
      <c r="AT248" s="1"/>
    </row>
    <row r="249" spans="1:46" ht="15">
      <c r="A249" s="62">
        <v>48</v>
      </c>
      <c r="B249" s="62">
        <v>46</v>
      </c>
      <c r="C249" s="62" t="s">
        <v>433</v>
      </c>
      <c r="D249" s="29" t="s">
        <v>88</v>
      </c>
      <c r="E249" s="29"/>
      <c r="F249" s="27">
        <v>104</v>
      </c>
      <c r="G249" s="27"/>
      <c r="H249" s="27"/>
      <c r="I249" s="27"/>
      <c r="J249" s="27"/>
      <c r="K249" s="32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104</v>
      </c>
      <c r="L249" s="32" t="s">
        <v>898</v>
      </c>
      <c r="M249" s="32"/>
      <c r="N249" s="33">
        <f>K249+(ROW(K249)-ROW(K$6))/10000</f>
        <v>104.0243</v>
      </c>
      <c r="O249" s="32">
        <f>COUNT(E249:J249)</f>
        <v>1</v>
      </c>
      <c r="P249" s="32" t="str">
        <f ca="1">IF(AND(O249=1,OFFSET(D249,0,P$3)&gt;0),"Y",0)</f>
        <v>Y</v>
      </c>
      <c r="Q249" s="34" t="s">
        <v>113</v>
      </c>
      <c r="R249" s="35">
        <f>1-(Q249=Q248)</f>
        <v>0</v>
      </c>
      <c r="S249" s="36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104.10399999999998</v>
      </c>
      <c r="T249" s="36">
        <f>K249+W249/1000+IF($D$5&gt;=2,X249/10000,0)+IF($D$5&gt;=3,Y249/100000,0)+IF($D$5&gt;=4,Z249/1000000,0)+IF($D$5&gt;=5,AA249/10000000,0)+IF($D$5&gt;=6,AB249/100000000,0)</f>
        <v>104.104</v>
      </c>
      <c r="U249" s="35">
        <f>1-(S249=T249)</f>
        <v>0</v>
      </c>
      <c r="V249" s="35">
        <f>K249+W249/1000+X249/10000+Y249/100000+Z249/1000000+AA249/10000000+AB249/100000000</f>
        <v>104.104</v>
      </c>
      <c r="W249" s="27">
        <v>104</v>
      </c>
      <c r="X249" s="29"/>
      <c r="Y249" s="27"/>
      <c r="Z249" s="27"/>
      <c r="AA249" s="27"/>
      <c r="AB249" s="27"/>
      <c r="AJ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15">
      <c r="A250" s="62">
        <v>49</v>
      </c>
      <c r="B250" s="62">
        <v>47</v>
      </c>
      <c r="C250" s="62" t="s">
        <v>599</v>
      </c>
      <c r="D250" s="29" t="s">
        <v>36</v>
      </c>
      <c r="E250" s="29">
        <v>84</v>
      </c>
      <c r="F250" s="27"/>
      <c r="G250" s="27"/>
      <c r="H250" s="27"/>
      <c r="I250" s="27"/>
      <c r="J250" s="27"/>
      <c r="K250" s="32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84</v>
      </c>
      <c r="L250" s="32" t="s">
        <v>898</v>
      </c>
      <c r="M250" s="32"/>
      <c r="N250" s="33">
        <f>K250+(ROW(K250)-ROW(K$6))/10000</f>
        <v>84.0244</v>
      </c>
      <c r="O250" s="32">
        <f>COUNT(E250:J250)</f>
        <v>1</v>
      </c>
      <c r="P250" s="32">
        <f ca="1">IF(AND(O250=1,OFFSET(D250,0,P$3)&gt;0),"Y",0)</f>
        <v>0</v>
      </c>
      <c r="Q250" s="34" t="s">
        <v>113</v>
      </c>
      <c r="R250" s="35">
        <f>1-(Q250=Q249)</f>
        <v>0</v>
      </c>
      <c r="S250" s="36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84.083999999999989</v>
      </c>
      <c r="T250" s="36">
        <f>K250+W250/1000+IF($D$5&gt;=2,X250/10000,0)+IF($D$5&gt;=3,Y250/100000,0)+IF($D$5&gt;=4,Z250/1000000,0)+IF($D$5&gt;=5,AA250/10000000,0)+IF($D$5&gt;=6,AB250/100000000,0)</f>
        <v>84.084000000000003</v>
      </c>
      <c r="U250" s="35">
        <f>1-(S250=T250)</f>
        <v>0</v>
      </c>
      <c r="V250" s="35">
        <f>K250+W250/1000+X250/10000+Y250/100000+Z250/1000000+AA250/10000000+AB250/100000000</f>
        <v>84.084000000000003</v>
      </c>
      <c r="W250" s="29">
        <v>84</v>
      </c>
      <c r="X250" s="27"/>
      <c r="Y250" s="27"/>
      <c r="Z250" s="27"/>
      <c r="AA250" s="27"/>
      <c r="AB250" s="27"/>
      <c r="AJ250" s="26"/>
      <c r="AK250" s="26"/>
      <c r="AL250" s="40"/>
      <c r="AM250" s="40"/>
      <c r="AN250" s="40"/>
      <c r="AO250" s="59"/>
      <c r="AP250" s="59"/>
      <c r="AQ250" s="59"/>
      <c r="AR250" s="30"/>
      <c r="AS250" s="26"/>
      <c r="AT250" s="1"/>
    </row>
    <row r="251" spans="1:46" ht="15">
      <c r="A251" s="62">
        <v>50</v>
      </c>
      <c r="B251" s="62">
        <v>48</v>
      </c>
      <c r="C251" s="62" t="s">
        <v>600</v>
      </c>
      <c r="D251" s="29" t="s">
        <v>44</v>
      </c>
      <c r="E251" s="29">
        <v>83</v>
      </c>
      <c r="F251" s="27"/>
      <c r="G251" s="27"/>
      <c r="H251" s="27"/>
      <c r="I251" s="27"/>
      <c r="J251" s="27"/>
      <c r="K251" s="32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83</v>
      </c>
      <c r="L251" s="32" t="s">
        <v>898</v>
      </c>
      <c r="M251" s="32"/>
      <c r="N251" s="33">
        <f>K251+(ROW(K251)-ROW(K$6))/10000</f>
        <v>83.024500000000003</v>
      </c>
      <c r="O251" s="32">
        <f>COUNT(E251:J251)</f>
        <v>1</v>
      </c>
      <c r="P251" s="32">
        <f ca="1">IF(AND(O251=1,OFFSET(D251,0,P$3)&gt;0),"Y",0)</f>
        <v>0</v>
      </c>
      <c r="Q251" s="34" t="s">
        <v>113</v>
      </c>
      <c r="R251" s="35">
        <f>1-(Q251=Q250)</f>
        <v>0</v>
      </c>
      <c r="S251" s="36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83.082999999999984</v>
      </c>
      <c r="T251" s="36">
        <f>K251+W251/1000+IF($D$5&gt;=2,X251/10000,0)+IF($D$5&gt;=3,Y251/100000,0)+IF($D$5&gt;=4,Z251/1000000,0)+IF($D$5&gt;=5,AA251/10000000,0)+IF($D$5&gt;=6,AB251/100000000,0)</f>
        <v>83.082999999999998</v>
      </c>
      <c r="U251" s="35">
        <f>1-(S251=T251)</f>
        <v>0</v>
      </c>
      <c r="V251" s="35">
        <f>K251+W251/1000+X251/10000+Y251/100000+Z251/1000000+AA251/10000000+AB251/100000000</f>
        <v>83.082999999999998</v>
      </c>
      <c r="W251" s="29">
        <v>83</v>
      </c>
      <c r="X251" s="27"/>
      <c r="Y251" s="27"/>
      <c r="Z251" s="27"/>
      <c r="AA251" s="27"/>
      <c r="AB251" s="27"/>
      <c r="AJ251" s="26"/>
      <c r="AK251" s="26"/>
      <c r="AL251" s="40"/>
      <c r="AM251" s="40"/>
      <c r="AN251" s="40"/>
      <c r="AO251" s="59"/>
      <c r="AP251" s="59"/>
      <c r="AQ251" s="59"/>
      <c r="AR251" s="30"/>
      <c r="AS251" s="26"/>
      <c r="AT251" s="1"/>
    </row>
    <row r="252" spans="1:46" ht="15">
      <c r="A252" s="62">
        <v>51</v>
      </c>
      <c r="B252" s="62" t="s">
        <v>77</v>
      </c>
      <c r="C252" s="62" t="s">
        <v>601</v>
      </c>
      <c r="D252" s="29" t="s">
        <v>378</v>
      </c>
      <c r="E252" s="29">
        <v>81</v>
      </c>
      <c r="F252" s="27"/>
      <c r="G252" s="27"/>
      <c r="H252" s="27"/>
      <c r="I252" s="27"/>
      <c r="J252" s="27"/>
      <c r="K252" s="32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81</v>
      </c>
      <c r="L252" s="32" t="s">
        <v>899</v>
      </c>
      <c r="M252" s="32"/>
      <c r="N252" s="33">
        <f>K252+(ROW(K252)-ROW(K$6))/10000</f>
        <v>81.024600000000007</v>
      </c>
      <c r="O252" s="32">
        <f>COUNT(E252:J252)</f>
        <v>1</v>
      </c>
      <c r="P252" s="32">
        <f ca="1">IF(AND(O252=1,OFFSET(D252,0,P$3)&gt;0),"Y",0)</f>
        <v>0</v>
      </c>
      <c r="Q252" s="34" t="s">
        <v>113</v>
      </c>
      <c r="R252" s="35">
        <f>1-(Q252=Q251)</f>
        <v>0</v>
      </c>
      <c r="S252" s="36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81.080999999999989</v>
      </c>
      <c r="T252" s="36">
        <f>K252+W252/1000+IF($D$5&gt;=2,X252/10000,0)+IF($D$5&gt;=3,Y252/100000,0)+IF($D$5&gt;=4,Z252/1000000,0)+IF($D$5&gt;=5,AA252/10000000,0)+IF($D$5&gt;=6,AB252/100000000,0)</f>
        <v>81.081000000000003</v>
      </c>
      <c r="U252" s="35">
        <f>1-(S252=T252)</f>
        <v>0</v>
      </c>
      <c r="V252" s="35">
        <f>K252+W252/1000+X252/10000+Y252/100000+Z252/1000000+AA252/10000000+AB252/100000000</f>
        <v>81.081000000000003</v>
      </c>
      <c r="W252" s="29">
        <v>81</v>
      </c>
      <c r="X252" s="27"/>
      <c r="Y252" s="27"/>
      <c r="Z252" s="27"/>
      <c r="AA252" s="27"/>
      <c r="AB252" s="27"/>
      <c r="AJ252" s="26"/>
      <c r="AK252" s="26"/>
      <c r="AL252" s="40"/>
      <c r="AM252" s="40"/>
      <c r="AN252" s="40"/>
      <c r="AO252" s="59"/>
      <c r="AP252" s="59"/>
      <c r="AQ252" s="59"/>
      <c r="AR252" s="30"/>
      <c r="AS252" s="26"/>
      <c r="AT252" s="1"/>
    </row>
    <row r="253" spans="1:46" ht="15">
      <c r="A253" s="62">
        <v>52</v>
      </c>
      <c r="B253" s="62">
        <v>49</v>
      </c>
      <c r="C253" s="62" t="s">
        <v>602</v>
      </c>
      <c r="D253" s="29" t="s">
        <v>63</v>
      </c>
      <c r="E253" s="29">
        <v>71</v>
      </c>
      <c r="F253" s="27"/>
      <c r="G253" s="27"/>
      <c r="H253" s="27"/>
      <c r="I253" s="27"/>
      <c r="J253" s="27"/>
      <c r="K253" s="32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71</v>
      </c>
      <c r="L253" s="32" t="s">
        <v>898</v>
      </c>
      <c r="M253" s="32"/>
      <c r="N253" s="33">
        <f>K253+(ROW(K253)-ROW(K$6))/10000</f>
        <v>71.024699999999996</v>
      </c>
      <c r="O253" s="32">
        <f>COUNT(E253:J253)</f>
        <v>1</v>
      </c>
      <c r="P253" s="32">
        <f ca="1">IF(AND(O253=1,OFFSET(D253,0,P$3)&gt;0),"Y",0)</f>
        <v>0</v>
      </c>
      <c r="Q253" s="34" t="s">
        <v>113</v>
      </c>
      <c r="R253" s="35">
        <f>1-(Q253=Q252)</f>
        <v>0</v>
      </c>
      <c r="S253" s="36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71.070999999999998</v>
      </c>
      <c r="T253" s="36">
        <f>K253+W253/1000+IF($D$5&gt;=2,X253/10000,0)+IF($D$5&gt;=3,Y253/100000,0)+IF($D$5&gt;=4,Z253/1000000,0)+IF($D$5&gt;=5,AA253/10000000,0)+IF($D$5&gt;=6,AB253/100000000,0)</f>
        <v>71.070999999999998</v>
      </c>
      <c r="U253" s="35">
        <f>1-(S253=T253)</f>
        <v>0</v>
      </c>
      <c r="V253" s="35">
        <f>K253+W253/1000+X253/10000+Y253/100000+Z253/1000000+AA253/10000000+AB253/100000000</f>
        <v>71.070999999999998</v>
      </c>
      <c r="W253" s="29">
        <v>71</v>
      </c>
      <c r="X253" s="27"/>
      <c r="Y253" s="27"/>
      <c r="Z253" s="27"/>
      <c r="AA253" s="27"/>
      <c r="AB253" s="27"/>
      <c r="AJ253" s="26"/>
      <c r="AK253" s="26"/>
      <c r="AL253" s="40"/>
      <c r="AM253" s="40"/>
      <c r="AN253" s="40"/>
      <c r="AO253" s="59"/>
      <c r="AP253" s="59"/>
      <c r="AQ253" s="59"/>
      <c r="AR253" s="30"/>
      <c r="AS253" s="26"/>
      <c r="AT253" s="1"/>
    </row>
    <row r="254" spans="1:46" ht="3" customHeight="1">
      <c r="A254" s="62"/>
      <c r="B254" s="1"/>
      <c r="C254" s="62"/>
      <c r="D254" s="29"/>
      <c r="E254" s="29"/>
      <c r="F254" s="27"/>
      <c r="G254" s="27"/>
      <c r="H254" s="27"/>
      <c r="I254" s="27"/>
      <c r="J254" s="27"/>
      <c r="K254" s="32"/>
      <c r="L254" s="27"/>
      <c r="M254" s="27"/>
      <c r="N254" s="32"/>
      <c r="O254" s="27"/>
      <c r="P254" s="27"/>
      <c r="R254" s="63"/>
      <c r="S254" s="63"/>
      <c r="T254" s="63"/>
      <c r="U254" s="63"/>
      <c r="V254" s="35"/>
      <c r="W254" s="27"/>
      <c r="X254" s="27"/>
      <c r="Y254" s="27"/>
      <c r="Z254" s="27"/>
      <c r="AA254" s="27"/>
      <c r="AB254" s="27"/>
      <c r="AJ254" s="26"/>
      <c r="AK254" s="26"/>
      <c r="AL254" s="40"/>
      <c r="AM254" s="40"/>
      <c r="AN254" s="40"/>
      <c r="AO254" s="40"/>
      <c r="AP254" s="40"/>
      <c r="AQ254" s="40"/>
      <c r="AR254" s="30"/>
      <c r="AS254" s="26"/>
      <c r="AT254" s="1"/>
    </row>
    <row r="255" spans="1:46" ht="15">
      <c r="A255" s="62"/>
      <c r="B255" s="1"/>
      <c r="C255" s="62"/>
      <c r="D255" s="29"/>
      <c r="E255" s="29"/>
      <c r="F255" s="27"/>
      <c r="G255" s="27"/>
      <c r="H255" s="27"/>
      <c r="I255" s="27"/>
      <c r="J255" s="27"/>
      <c r="K255" s="32"/>
      <c r="L255" s="27"/>
      <c r="M255" s="27"/>
      <c r="N255" s="32"/>
      <c r="O255" s="27"/>
      <c r="P255" s="27"/>
      <c r="R255" s="63"/>
      <c r="S255" s="63"/>
      <c r="T255" s="63"/>
      <c r="U255" s="63"/>
      <c r="V255" s="35"/>
      <c r="W255" s="27"/>
      <c r="X255" s="27"/>
      <c r="Y255" s="27"/>
      <c r="Z255" s="27"/>
      <c r="AA255" s="27"/>
      <c r="AB255" s="27"/>
      <c r="AJ255" s="26"/>
      <c r="AK255" s="26"/>
      <c r="AL255" s="40"/>
      <c r="AM255" s="40"/>
      <c r="AN255" s="40"/>
      <c r="AO255" s="40"/>
      <c r="AP255" s="40"/>
      <c r="AQ255" s="40"/>
      <c r="AR255" s="30"/>
      <c r="AS255" s="26"/>
      <c r="AT255" s="1"/>
    </row>
    <row r="256" spans="1:46" s="26" customFormat="1" ht="15">
      <c r="A256" s="62"/>
      <c r="B256" s="1"/>
      <c r="C256" s="61" t="s">
        <v>83</v>
      </c>
      <c r="D256" s="29"/>
      <c r="E256" s="29"/>
      <c r="F256" s="27"/>
      <c r="G256" s="27"/>
      <c r="H256" s="27"/>
      <c r="I256" s="27"/>
      <c r="J256" s="27"/>
      <c r="K256" s="32"/>
      <c r="L256" s="27"/>
      <c r="M256" s="27"/>
      <c r="N256" s="32"/>
      <c r="O256" s="27"/>
      <c r="P256" s="27"/>
      <c r="Q256" s="54" t="str">
        <f>C256</f>
        <v>M60</v>
      </c>
      <c r="R256" s="60"/>
      <c r="S256" s="60"/>
      <c r="T256" s="60"/>
      <c r="U256" s="60"/>
      <c r="V256" s="35"/>
      <c r="W256" s="27"/>
      <c r="X256" s="54"/>
      <c r="Y256" s="54"/>
      <c r="Z256" s="54"/>
      <c r="AA256" s="54"/>
      <c r="AB256" s="54"/>
      <c r="AH256" s="2"/>
      <c r="AI256" s="2"/>
      <c r="AL256" s="40"/>
      <c r="AM256" s="40"/>
      <c r="AN256" s="40"/>
      <c r="AO256" s="38">
        <v>841</v>
      </c>
      <c r="AP256" s="38">
        <v>779</v>
      </c>
      <c r="AQ256" s="38">
        <v>750</v>
      </c>
      <c r="AR256" s="52"/>
      <c r="AT256" s="1"/>
    </row>
    <row r="257" spans="1:46" s="26" customFormat="1" ht="15">
      <c r="A257" s="62">
        <v>1</v>
      </c>
      <c r="B257" s="1">
        <v>1</v>
      </c>
      <c r="C257" s="62" t="s">
        <v>163</v>
      </c>
      <c r="D257" s="29" t="s">
        <v>19</v>
      </c>
      <c r="E257" s="29">
        <v>230</v>
      </c>
      <c r="F257" s="27">
        <v>233</v>
      </c>
      <c r="G257" s="27"/>
      <c r="H257" s="27"/>
      <c r="I257" s="27"/>
      <c r="J257" s="27"/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463</v>
      </c>
      <c r="L257" s="32" t="s">
        <v>898</v>
      </c>
      <c r="M257" s="32" t="s">
        <v>84</v>
      </c>
      <c r="N257" s="33">
        <f>K257+(ROW(K257)-ROW(K$6))/10000</f>
        <v>463.02510000000001</v>
      </c>
      <c r="O257" s="32">
        <f>COUNT(E257:J257)</f>
        <v>2</v>
      </c>
      <c r="P257" s="32">
        <f ca="1">IF(AND(O257=1,OFFSET(D257,0,P$3)&gt;0),"Y",0)</f>
        <v>0</v>
      </c>
      <c r="Q257" s="34" t="s">
        <v>83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463.25599999999997</v>
      </c>
      <c r="T257" s="36">
        <f>K257+W257/1000+IF($D$5&gt;=2,X257/10000,0)+IF($D$5&gt;=3,Y257/100000,0)+IF($D$5&gt;=4,Z257/1000000,0)+IF($D$5&gt;=5,AA257/10000000,0)+IF($D$5&gt;=6,AB257/100000000,0)</f>
        <v>463.25600000000003</v>
      </c>
      <c r="U257" s="35">
        <f>1-(S257=T257)</f>
        <v>0</v>
      </c>
      <c r="V257" s="35">
        <f>K257+W257/1000+X257/10000+Y257/100000+Z257/1000000+AA257/10000000+AB257/100000000</f>
        <v>463.25600000000003</v>
      </c>
      <c r="W257" s="27">
        <v>233</v>
      </c>
      <c r="X257" s="29">
        <v>230</v>
      </c>
      <c r="Y257" s="27"/>
      <c r="Z257" s="27"/>
      <c r="AA257" s="27"/>
      <c r="AB257" s="27"/>
      <c r="AH257" s="2"/>
      <c r="AI257" s="2"/>
      <c r="AL257" s="40"/>
      <c r="AM257" s="40"/>
      <c r="AN257" s="40"/>
      <c r="AO257" s="59"/>
      <c r="AP257" s="59"/>
      <c r="AQ257" s="59"/>
      <c r="AR257" s="52"/>
      <c r="AT257" s="1"/>
    </row>
    <row r="258" spans="1:46" s="26" customFormat="1" ht="15">
      <c r="A258" s="62">
        <v>2</v>
      </c>
      <c r="B258" s="1">
        <v>2</v>
      </c>
      <c r="C258" s="62" t="s">
        <v>193</v>
      </c>
      <c r="D258" s="29" t="s">
        <v>36</v>
      </c>
      <c r="E258" s="29">
        <v>215</v>
      </c>
      <c r="F258" s="27">
        <v>218</v>
      </c>
      <c r="G258" s="27"/>
      <c r="H258" s="27"/>
      <c r="I258" s="27"/>
      <c r="J258" s="27"/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433</v>
      </c>
      <c r="L258" s="32" t="s">
        <v>898</v>
      </c>
      <c r="M258" s="32" t="s">
        <v>194</v>
      </c>
      <c r="N258" s="33">
        <f>K258+(ROW(K258)-ROW(K$6))/10000</f>
        <v>433.02519999999998</v>
      </c>
      <c r="O258" s="32">
        <f>COUNT(E258:J258)</f>
        <v>2</v>
      </c>
      <c r="P258" s="32">
        <f ca="1">IF(AND(O258=1,OFFSET(D258,0,P$3)&gt;0),"Y",0)</f>
        <v>0</v>
      </c>
      <c r="Q258" s="34" t="s">
        <v>83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433.23950000000002</v>
      </c>
      <c r="T258" s="36">
        <f>K258+W258/1000+IF($D$5&gt;=2,X258/10000,0)+IF($D$5&gt;=3,Y258/100000,0)+IF($D$5&gt;=4,Z258/1000000,0)+IF($D$5&gt;=5,AA258/10000000,0)+IF($D$5&gt;=6,AB258/100000000,0)</f>
        <v>433.23950000000002</v>
      </c>
      <c r="U258" s="35">
        <f>1-(S258=T258)</f>
        <v>0</v>
      </c>
      <c r="V258" s="35">
        <f>K258+W258/1000+X258/10000+Y258/100000+Z258/1000000+AA258/10000000+AB258/100000000</f>
        <v>433.23950000000002</v>
      </c>
      <c r="W258" s="27">
        <v>218</v>
      </c>
      <c r="X258" s="29">
        <v>215</v>
      </c>
      <c r="Y258" s="27"/>
      <c r="Z258" s="27"/>
      <c r="AA258" s="27"/>
      <c r="AB258" s="27"/>
      <c r="AH258" s="2"/>
      <c r="AI258" s="2"/>
      <c r="AL258" s="40"/>
      <c r="AM258" s="40"/>
      <c r="AN258" s="40"/>
      <c r="AO258" s="59"/>
      <c r="AP258" s="59"/>
      <c r="AQ258" s="59"/>
      <c r="AR258" s="52"/>
      <c r="AT258" s="1"/>
    </row>
    <row r="259" spans="1:46" s="26" customFormat="1" ht="15">
      <c r="A259" s="62">
        <v>3</v>
      </c>
      <c r="B259" s="1">
        <v>3</v>
      </c>
      <c r="C259" s="62" t="s">
        <v>205</v>
      </c>
      <c r="D259" s="29" t="s">
        <v>125</v>
      </c>
      <c r="E259" s="29">
        <v>199</v>
      </c>
      <c r="F259" s="27">
        <v>212</v>
      </c>
      <c r="G259" s="27"/>
      <c r="H259" s="27"/>
      <c r="I259" s="27"/>
      <c r="J259" s="27"/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411</v>
      </c>
      <c r="L259" s="32" t="s">
        <v>898</v>
      </c>
      <c r="M259" s="32" t="s">
        <v>603</v>
      </c>
      <c r="N259" s="33">
        <f>K259+(ROW(K259)-ROW(K$6))/10000</f>
        <v>411.02530000000002</v>
      </c>
      <c r="O259" s="32">
        <f>COUNT(E259:J259)</f>
        <v>2</v>
      </c>
      <c r="P259" s="32">
        <f ca="1">IF(AND(O259=1,OFFSET(D259,0,P$3)&gt;0),"Y",0)</f>
        <v>0</v>
      </c>
      <c r="Q259" s="34" t="s">
        <v>83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411.2319</v>
      </c>
      <c r="T259" s="36">
        <f>K259+W259/1000+IF($D$5&gt;=2,X259/10000,0)+IF($D$5&gt;=3,Y259/100000,0)+IF($D$5&gt;=4,Z259/1000000,0)+IF($D$5&gt;=5,AA259/10000000,0)+IF($D$5&gt;=6,AB259/100000000,0)</f>
        <v>411.2319</v>
      </c>
      <c r="U259" s="35">
        <f>1-(S259=T259)</f>
        <v>0</v>
      </c>
      <c r="V259" s="35">
        <f>K259+W259/1000+X259/10000+Y259/100000+Z259/1000000+AA259/10000000+AB259/100000000</f>
        <v>411.2319</v>
      </c>
      <c r="W259" s="27">
        <v>212</v>
      </c>
      <c r="X259" s="29">
        <v>199</v>
      </c>
      <c r="Y259" s="27"/>
      <c r="Z259" s="27"/>
      <c r="AA259" s="27"/>
      <c r="AB259" s="27"/>
      <c r="AH259" s="2"/>
      <c r="AI259" s="2"/>
      <c r="AL259" s="40"/>
      <c r="AM259" s="40"/>
      <c r="AN259" s="40"/>
      <c r="AO259" s="59"/>
      <c r="AP259" s="59"/>
      <c r="AQ259" s="59"/>
      <c r="AR259" s="52"/>
      <c r="AT259" s="1"/>
    </row>
    <row r="260" spans="1:46" s="26" customFormat="1" ht="15">
      <c r="A260" s="62">
        <v>4</v>
      </c>
      <c r="B260" s="1">
        <v>4</v>
      </c>
      <c r="C260" s="62" t="s">
        <v>214</v>
      </c>
      <c r="D260" s="29" t="s">
        <v>63</v>
      </c>
      <c r="E260" s="29">
        <v>200</v>
      </c>
      <c r="F260" s="27">
        <v>207</v>
      </c>
      <c r="G260" s="27"/>
      <c r="H260" s="27"/>
      <c r="I260" s="27"/>
      <c r="J260" s="27"/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407</v>
      </c>
      <c r="L260" s="32" t="s">
        <v>898</v>
      </c>
      <c r="M260" s="32"/>
      <c r="N260" s="33">
        <f>K260+(ROW(K260)-ROW(K$6))/10000</f>
        <v>407.02539999999999</v>
      </c>
      <c r="O260" s="32">
        <f>COUNT(E260:J260)</f>
        <v>2</v>
      </c>
      <c r="P260" s="32">
        <f ca="1">IF(AND(O260=1,OFFSET(D260,0,P$3)&gt;0),"Y",0)</f>
        <v>0</v>
      </c>
      <c r="Q260" s="34" t="s">
        <v>83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407.22699999999998</v>
      </c>
      <c r="T260" s="36">
        <f>K260+W260/1000+IF($D$5&gt;=2,X260/10000,0)+IF($D$5&gt;=3,Y260/100000,0)+IF($D$5&gt;=4,Z260/1000000,0)+IF($D$5&gt;=5,AA260/10000000,0)+IF($D$5&gt;=6,AB260/100000000,0)</f>
        <v>407.22699999999998</v>
      </c>
      <c r="U260" s="35">
        <f>1-(S260=T260)</f>
        <v>0</v>
      </c>
      <c r="V260" s="35">
        <f>K260+W260/1000+X260/10000+Y260/100000+Z260/1000000+AA260/10000000+AB260/100000000</f>
        <v>407.22699999999998</v>
      </c>
      <c r="W260" s="27">
        <v>207</v>
      </c>
      <c r="X260" s="29">
        <v>200</v>
      </c>
      <c r="Y260" s="27"/>
      <c r="Z260" s="27"/>
      <c r="AA260" s="27"/>
      <c r="AB260" s="27"/>
      <c r="AH260" s="2"/>
      <c r="AI260" s="2"/>
      <c r="AL260" s="40"/>
      <c r="AM260" s="40"/>
      <c r="AN260" s="40"/>
      <c r="AO260" s="59"/>
      <c r="AP260" s="59"/>
      <c r="AQ260" s="59"/>
      <c r="AR260" s="52"/>
      <c r="AT260" s="1"/>
    </row>
    <row r="261" spans="1:46" s="26" customFormat="1" ht="15">
      <c r="A261" s="62">
        <v>5</v>
      </c>
      <c r="B261" s="1">
        <v>5</v>
      </c>
      <c r="C261" s="62" t="s">
        <v>215</v>
      </c>
      <c r="D261" s="29" t="s">
        <v>60</v>
      </c>
      <c r="E261" s="29">
        <v>185</v>
      </c>
      <c r="F261" s="27">
        <v>206</v>
      </c>
      <c r="G261" s="27"/>
      <c r="H261" s="27"/>
      <c r="I261" s="27"/>
      <c r="J261" s="27"/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391</v>
      </c>
      <c r="L261" s="32" t="s">
        <v>898</v>
      </c>
      <c r="M261" s="32"/>
      <c r="N261" s="33">
        <f>K261+(ROW(K261)-ROW(K$6))/10000</f>
        <v>391.02550000000002</v>
      </c>
      <c r="O261" s="32">
        <f>COUNT(E261:J261)</f>
        <v>2</v>
      </c>
      <c r="P261" s="32">
        <f ca="1">IF(AND(O261=1,OFFSET(D261,0,P$3)&gt;0),"Y",0)</f>
        <v>0</v>
      </c>
      <c r="Q261" s="34" t="s">
        <v>83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391.22449999999998</v>
      </c>
      <c r="T261" s="36">
        <f>K261+W261/1000+IF($D$5&gt;=2,X261/10000,0)+IF($D$5&gt;=3,Y261/100000,0)+IF($D$5&gt;=4,Z261/1000000,0)+IF($D$5&gt;=5,AA261/10000000,0)+IF($D$5&gt;=6,AB261/100000000,0)</f>
        <v>391.22450000000003</v>
      </c>
      <c r="U261" s="35">
        <f>1-(S261=T261)</f>
        <v>0</v>
      </c>
      <c r="V261" s="35">
        <f>K261+W261/1000+X261/10000+Y261/100000+Z261/1000000+AA261/10000000+AB261/100000000</f>
        <v>391.22450000000003</v>
      </c>
      <c r="W261" s="27">
        <v>206</v>
      </c>
      <c r="X261" s="29">
        <v>185</v>
      </c>
      <c r="Y261" s="27"/>
      <c r="Z261" s="27"/>
      <c r="AA261" s="27"/>
      <c r="AB261" s="27"/>
      <c r="AH261" s="2"/>
      <c r="AI261" s="2"/>
      <c r="AL261" s="40"/>
      <c r="AM261" s="40"/>
      <c r="AN261" s="40"/>
      <c r="AO261" s="59"/>
      <c r="AP261" s="59"/>
      <c r="AQ261" s="59"/>
      <c r="AR261" s="52"/>
      <c r="AT261" s="1"/>
    </row>
    <row r="262" spans="1:46" s="26" customFormat="1" ht="15">
      <c r="A262" s="62">
        <v>6</v>
      </c>
      <c r="B262" s="1">
        <v>6</v>
      </c>
      <c r="C262" s="62" t="s">
        <v>224</v>
      </c>
      <c r="D262" s="29" t="s">
        <v>91</v>
      </c>
      <c r="E262" s="29">
        <v>170</v>
      </c>
      <c r="F262" s="27">
        <v>201</v>
      </c>
      <c r="G262" s="27"/>
      <c r="H262" s="27"/>
      <c r="I262" s="27"/>
      <c r="J262" s="27"/>
      <c r="K262" s="32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371</v>
      </c>
      <c r="L262" s="32" t="s">
        <v>898</v>
      </c>
      <c r="M262" s="32"/>
      <c r="N262" s="33">
        <f>K262+(ROW(K262)-ROW(K$6))/10000</f>
        <v>371.0256</v>
      </c>
      <c r="O262" s="32">
        <f>COUNT(E262:J262)</f>
        <v>2</v>
      </c>
      <c r="P262" s="32">
        <f ca="1">IF(AND(O262=1,OFFSET(D262,0,P$3)&gt;0),"Y",0)</f>
        <v>0</v>
      </c>
      <c r="Q262" s="34" t="s">
        <v>83</v>
      </c>
      <c r="R262" s="35">
        <f>1-(Q262=Q261)</f>
        <v>0</v>
      </c>
      <c r="S262" s="36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371.21799999999996</v>
      </c>
      <c r="T262" s="36">
        <f>K262+W262/1000+IF($D$5&gt;=2,X262/10000,0)+IF($D$5&gt;=3,Y262/100000,0)+IF($D$5&gt;=4,Z262/1000000,0)+IF($D$5&gt;=5,AA262/10000000,0)+IF($D$5&gt;=6,AB262/100000000,0)</f>
        <v>371.21800000000002</v>
      </c>
      <c r="U262" s="35">
        <f>1-(S262=T262)</f>
        <v>0</v>
      </c>
      <c r="V262" s="35">
        <f>K262+W262/1000+X262/10000+Y262/100000+Z262/1000000+AA262/10000000+AB262/100000000</f>
        <v>371.21800000000002</v>
      </c>
      <c r="W262" s="27">
        <v>201</v>
      </c>
      <c r="X262" s="29">
        <v>170</v>
      </c>
      <c r="Y262" s="27"/>
      <c r="Z262" s="27"/>
      <c r="AA262" s="27"/>
      <c r="AB262" s="27"/>
      <c r="AH262" s="2"/>
      <c r="AI262" s="2"/>
      <c r="AL262" s="40"/>
      <c r="AM262" s="40"/>
      <c r="AN262" s="40"/>
      <c r="AO262" s="59"/>
      <c r="AP262" s="59"/>
      <c r="AQ262" s="59"/>
      <c r="AR262" s="52"/>
      <c r="AT262" s="1"/>
    </row>
    <row r="263" spans="1:46" s="26" customFormat="1" ht="15">
      <c r="A263" s="62">
        <v>7</v>
      </c>
      <c r="B263" s="1">
        <v>7</v>
      </c>
      <c r="C263" s="62" t="s">
        <v>242</v>
      </c>
      <c r="D263" s="29" t="s">
        <v>104</v>
      </c>
      <c r="E263" s="29">
        <v>178</v>
      </c>
      <c r="F263" s="27">
        <v>191</v>
      </c>
      <c r="G263" s="27"/>
      <c r="H263" s="27"/>
      <c r="I263" s="27"/>
      <c r="J263" s="27"/>
      <c r="K263" s="32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369</v>
      </c>
      <c r="L263" s="32" t="s">
        <v>898</v>
      </c>
      <c r="M263" s="32"/>
      <c r="N263" s="33">
        <f>K263+(ROW(K263)-ROW(K$6))/10000</f>
        <v>369.02569999999997</v>
      </c>
      <c r="O263" s="32">
        <f>COUNT(E263:J263)</f>
        <v>2</v>
      </c>
      <c r="P263" s="32">
        <f ca="1">IF(AND(O263=1,OFFSET(D263,0,P$3)&gt;0),"Y",0)</f>
        <v>0</v>
      </c>
      <c r="Q263" s="34" t="s">
        <v>83</v>
      </c>
      <c r="R263" s="35">
        <f>1-(Q263=Q262)</f>
        <v>0</v>
      </c>
      <c r="S263" s="36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369.2088</v>
      </c>
      <c r="T263" s="36">
        <f>K263+W263/1000+IF($D$5&gt;=2,X263/10000,0)+IF($D$5&gt;=3,Y263/100000,0)+IF($D$5&gt;=4,Z263/1000000,0)+IF($D$5&gt;=5,AA263/10000000,0)+IF($D$5&gt;=6,AB263/100000000,0)</f>
        <v>369.2088</v>
      </c>
      <c r="U263" s="35">
        <f>1-(S263=T263)</f>
        <v>0</v>
      </c>
      <c r="V263" s="35">
        <f>K263+W263/1000+X263/10000+Y263/100000+Z263/1000000+AA263/10000000+AB263/100000000</f>
        <v>369.2088</v>
      </c>
      <c r="W263" s="27">
        <v>191</v>
      </c>
      <c r="X263" s="29">
        <v>178</v>
      </c>
      <c r="Y263" s="27"/>
      <c r="Z263" s="27"/>
      <c r="AA263" s="27"/>
      <c r="AB263" s="27"/>
      <c r="AH263" s="2"/>
      <c r="AI263" s="2"/>
      <c r="AL263" s="40"/>
      <c r="AM263" s="40"/>
      <c r="AN263" s="40"/>
      <c r="AO263" s="59"/>
      <c r="AP263" s="59"/>
      <c r="AQ263" s="59"/>
      <c r="AR263" s="52"/>
      <c r="AT263" s="1"/>
    </row>
    <row r="264" spans="1:46" s="26" customFormat="1" ht="15">
      <c r="A264" s="62">
        <v>8</v>
      </c>
      <c r="B264" s="1">
        <v>8</v>
      </c>
      <c r="C264" s="62" t="s">
        <v>257</v>
      </c>
      <c r="D264" s="29" t="s">
        <v>88</v>
      </c>
      <c r="E264" s="29">
        <v>183</v>
      </c>
      <c r="F264" s="27">
        <v>183</v>
      </c>
      <c r="G264" s="27"/>
      <c r="H264" s="27"/>
      <c r="I264" s="27"/>
      <c r="J264" s="27"/>
      <c r="K264" s="32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366</v>
      </c>
      <c r="L264" s="32" t="s">
        <v>898</v>
      </c>
      <c r="M264" s="32"/>
      <c r="N264" s="33">
        <f>K264+(ROW(K264)-ROW(K$6))/10000</f>
        <v>366.0258</v>
      </c>
      <c r="O264" s="32">
        <f>COUNT(E264:J264)</f>
        <v>2</v>
      </c>
      <c r="P264" s="32">
        <f ca="1">IF(AND(O264=1,OFFSET(D264,0,P$3)&gt;0),"Y",0)</f>
        <v>0</v>
      </c>
      <c r="Q264" s="34" t="s">
        <v>83</v>
      </c>
      <c r="R264" s="35">
        <f>1-(Q264=Q263)</f>
        <v>0</v>
      </c>
      <c r="S264" s="36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366.2013</v>
      </c>
      <c r="T264" s="36">
        <f>K264+W264/1000+IF($D$5&gt;=2,X264/10000,0)+IF($D$5&gt;=3,Y264/100000,0)+IF($D$5&gt;=4,Z264/1000000,0)+IF($D$5&gt;=5,AA264/10000000,0)+IF($D$5&gt;=6,AB264/100000000,0)</f>
        <v>366.2013</v>
      </c>
      <c r="U264" s="35">
        <f>1-(S264=T264)</f>
        <v>0</v>
      </c>
      <c r="V264" s="35">
        <f>K264+W264/1000+X264/10000+Y264/100000+Z264/1000000+AA264/10000000+AB264/100000000</f>
        <v>366.2013</v>
      </c>
      <c r="W264" s="29">
        <v>183</v>
      </c>
      <c r="X264" s="27">
        <v>183</v>
      </c>
      <c r="Y264" s="27"/>
      <c r="Z264" s="27"/>
      <c r="AA264" s="27"/>
      <c r="AB264" s="27"/>
      <c r="AH264" s="2"/>
      <c r="AI264" s="2"/>
      <c r="AL264" s="40"/>
      <c r="AM264" s="40"/>
      <c r="AN264" s="40"/>
      <c r="AO264" s="59"/>
      <c r="AP264" s="59"/>
      <c r="AQ264" s="59"/>
      <c r="AR264" s="52"/>
      <c r="AT264" s="1"/>
    </row>
    <row r="265" spans="1:46" s="26" customFormat="1" ht="15">
      <c r="A265" s="62">
        <v>9</v>
      </c>
      <c r="B265" s="1">
        <v>9</v>
      </c>
      <c r="C265" s="62" t="s">
        <v>251</v>
      </c>
      <c r="D265" s="29" t="s">
        <v>47</v>
      </c>
      <c r="E265" s="29">
        <v>162</v>
      </c>
      <c r="F265" s="27">
        <v>187</v>
      </c>
      <c r="G265" s="27"/>
      <c r="H265" s="27"/>
      <c r="I265" s="27"/>
      <c r="J265" s="27"/>
      <c r="K265" s="32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349</v>
      </c>
      <c r="L265" s="32" t="s">
        <v>898</v>
      </c>
      <c r="M265" s="32"/>
      <c r="N265" s="33">
        <f>K265+(ROW(K265)-ROW(K$6))/10000</f>
        <v>349.02589999999998</v>
      </c>
      <c r="O265" s="32">
        <f>COUNT(E265:J265)</f>
        <v>2</v>
      </c>
      <c r="P265" s="32">
        <f ca="1">IF(AND(O265=1,OFFSET(D265,0,P$3)&gt;0),"Y",0)</f>
        <v>0</v>
      </c>
      <c r="Q265" s="34" t="s">
        <v>83</v>
      </c>
      <c r="R265" s="35">
        <f>1-(Q265=Q264)</f>
        <v>0</v>
      </c>
      <c r="S265" s="36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349.20319999999998</v>
      </c>
      <c r="T265" s="36">
        <f>K265+W265/1000+IF($D$5&gt;=2,X265/10000,0)+IF($D$5&gt;=3,Y265/100000,0)+IF($D$5&gt;=4,Z265/1000000,0)+IF($D$5&gt;=5,AA265/10000000,0)+IF($D$5&gt;=6,AB265/100000000,0)</f>
        <v>349.20320000000004</v>
      </c>
      <c r="U265" s="35">
        <f>1-(S265=T265)</f>
        <v>0</v>
      </c>
      <c r="V265" s="35">
        <f>K265+W265/1000+X265/10000+Y265/100000+Z265/1000000+AA265/10000000+AB265/100000000</f>
        <v>349.20320000000004</v>
      </c>
      <c r="W265" s="27">
        <v>187</v>
      </c>
      <c r="X265" s="29">
        <v>162</v>
      </c>
      <c r="Y265" s="27"/>
      <c r="Z265" s="27"/>
      <c r="AA265" s="27"/>
      <c r="AB265" s="27"/>
      <c r="AH265" s="2"/>
      <c r="AI265" s="2"/>
      <c r="AL265" s="40"/>
      <c r="AM265" s="40"/>
      <c r="AN265" s="40"/>
      <c r="AO265" s="59"/>
      <c r="AP265" s="59"/>
      <c r="AQ265" s="59"/>
      <c r="AR265" s="52"/>
      <c r="AT265" s="1"/>
    </row>
    <row r="266" spans="1:46" s="26" customFormat="1" ht="15">
      <c r="A266" s="62">
        <v>10</v>
      </c>
      <c r="B266" s="1">
        <v>10</v>
      </c>
      <c r="C266" s="62" t="s">
        <v>273</v>
      </c>
      <c r="D266" s="29" t="s">
        <v>88</v>
      </c>
      <c r="E266" s="29">
        <v>164</v>
      </c>
      <c r="F266" s="27">
        <v>175</v>
      </c>
      <c r="G266" s="27"/>
      <c r="H266" s="27"/>
      <c r="I266" s="27"/>
      <c r="J266" s="27"/>
      <c r="K266" s="32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339</v>
      </c>
      <c r="L266" s="32" t="s">
        <v>898</v>
      </c>
      <c r="M266" s="32"/>
      <c r="N266" s="33">
        <f>K266+(ROW(K266)-ROW(K$6))/10000</f>
        <v>339.02600000000001</v>
      </c>
      <c r="O266" s="32">
        <f>COUNT(E266:J266)</f>
        <v>2</v>
      </c>
      <c r="P266" s="32">
        <f ca="1">IF(AND(O266=1,OFFSET(D266,0,P$3)&gt;0),"Y",0)</f>
        <v>0</v>
      </c>
      <c r="Q266" s="34" t="s">
        <v>83</v>
      </c>
      <c r="R266" s="35">
        <f>1-(Q266=Q265)</f>
        <v>0</v>
      </c>
      <c r="S266" s="36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339.19139999999999</v>
      </c>
      <c r="T266" s="36">
        <f>K266+W266/1000+IF($D$5&gt;=2,X266/10000,0)+IF($D$5&gt;=3,Y266/100000,0)+IF($D$5&gt;=4,Z266/1000000,0)+IF($D$5&gt;=5,AA266/10000000,0)+IF($D$5&gt;=6,AB266/100000000,0)</f>
        <v>339.19139999999999</v>
      </c>
      <c r="U266" s="35">
        <f>1-(S266=T266)</f>
        <v>0</v>
      </c>
      <c r="V266" s="35">
        <f>K266+W266/1000+X266/10000+Y266/100000+Z266/1000000+AA266/10000000+AB266/100000000</f>
        <v>339.19139999999999</v>
      </c>
      <c r="W266" s="27">
        <v>175</v>
      </c>
      <c r="X266" s="29">
        <v>164</v>
      </c>
      <c r="Y266" s="27"/>
      <c r="Z266" s="27"/>
      <c r="AA266" s="27"/>
      <c r="AB266" s="27"/>
      <c r="AH266" s="2"/>
      <c r="AI266" s="2"/>
      <c r="AL266" s="40"/>
      <c r="AM266" s="40"/>
      <c r="AN266" s="40"/>
      <c r="AO266" s="59"/>
      <c r="AP266" s="59"/>
      <c r="AQ266" s="59"/>
      <c r="AR266" s="52"/>
      <c r="AT266" s="1"/>
    </row>
    <row r="267" spans="1:46" s="26" customFormat="1" ht="15">
      <c r="A267" s="62">
        <v>11</v>
      </c>
      <c r="B267" s="1">
        <v>11</v>
      </c>
      <c r="C267" s="62" t="s">
        <v>285</v>
      </c>
      <c r="D267" s="29" t="s">
        <v>60</v>
      </c>
      <c r="E267" s="29">
        <v>157</v>
      </c>
      <c r="F267" s="27">
        <v>167</v>
      </c>
      <c r="G267" s="27"/>
      <c r="H267" s="27"/>
      <c r="I267" s="27"/>
      <c r="J267" s="27"/>
      <c r="K267" s="32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324</v>
      </c>
      <c r="L267" s="32" t="s">
        <v>898</v>
      </c>
      <c r="M267" s="32"/>
      <c r="N267" s="33">
        <f>K267+(ROW(K267)-ROW(K$6))/10000</f>
        <v>324.02609999999999</v>
      </c>
      <c r="O267" s="32">
        <f>COUNT(E267:J267)</f>
        <v>2</v>
      </c>
      <c r="P267" s="32">
        <f ca="1">IF(AND(O267=1,OFFSET(D267,0,P$3)&gt;0),"Y",0)</f>
        <v>0</v>
      </c>
      <c r="Q267" s="34" t="s">
        <v>83</v>
      </c>
      <c r="R267" s="35">
        <f>1-(Q267=Q266)</f>
        <v>0</v>
      </c>
      <c r="S267" s="36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324.18269999999995</v>
      </c>
      <c r="T267" s="36">
        <f>K267+W267/1000+IF($D$5&gt;=2,X267/10000,0)+IF($D$5&gt;=3,Y267/100000,0)+IF($D$5&gt;=4,Z267/1000000,0)+IF($D$5&gt;=5,AA267/10000000,0)+IF($D$5&gt;=6,AB267/100000000,0)</f>
        <v>324.18269999999995</v>
      </c>
      <c r="U267" s="35">
        <f>1-(S267=T267)</f>
        <v>0</v>
      </c>
      <c r="V267" s="35">
        <f>K267+W267/1000+X267/10000+Y267/100000+Z267/1000000+AA267/10000000+AB267/100000000</f>
        <v>324.18269999999995</v>
      </c>
      <c r="W267" s="27">
        <v>167</v>
      </c>
      <c r="X267" s="29">
        <v>157</v>
      </c>
      <c r="Y267" s="27"/>
      <c r="Z267" s="27"/>
      <c r="AA267" s="27"/>
      <c r="AB267" s="27"/>
      <c r="AH267" s="2"/>
      <c r="AI267" s="2"/>
      <c r="AL267" s="40"/>
      <c r="AM267" s="40"/>
      <c r="AN267" s="40"/>
      <c r="AO267" s="59"/>
      <c r="AP267" s="59"/>
      <c r="AQ267" s="59"/>
      <c r="AR267" s="52"/>
      <c r="AT267" s="1"/>
    </row>
    <row r="268" spans="1:46" s="26" customFormat="1" ht="15">
      <c r="A268" s="62">
        <v>12</v>
      </c>
      <c r="B268" s="1">
        <v>12</v>
      </c>
      <c r="C268" s="62" t="s">
        <v>82</v>
      </c>
      <c r="D268" s="29" t="s">
        <v>60</v>
      </c>
      <c r="E268" s="29"/>
      <c r="F268" s="27">
        <v>279</v>
      </c>
      <c r="G268" s="27"/>
      <c r="H268" s="27"/>
      <c r="I268" s="27"/>
      <c r="J268" s="27"/>
      <c r="K268" s="32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279</v>
      </c>
      <c r="L268" s="32" t="s">
        <v>898</v>
      </c>
      <c r="M268" s="32"/>
      <c r="N268" s="33">
        <f>K268+(ROW(K268)-ROW(K$6))/10000</f>
        <v>279.02620000000002</v>
      </c>
      <c r="O268" s="32">
        <f>COUNT(E268:J268)</f>
        <v>1</v>
      </c>
      <c r="P268" s="32" t="str">
        <f ca="1">IF(AND(O268=1,OFFSET(D268,0,P$3)&gt;0),"Y",0)</f>
        <v>Y</v>
      </c>
      <c r="Q268" s="34" t="s">
        <v>83</v>
      </c>
      <c r="R268" s="35">
        <f>1-(Q268=Q267)</f>
        <v>0</v>
      </c>
      <c r="S268" s="36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279.279</v>
      </c>
      <c r="T268" s="36">
        <f>K268+W268/1000+IF($D$5&gt;=2,X268/10000,0)+IF($D$5&gt;=3,Y268/100000,0)+IF($D$5&gt;=4,Z268/1000000,0)+IF($D$5&gt;=5,AA268/10000000,0)+IF($D$5&gt;=6,AB268/100000000,0)</f>
        <v>279.279</v>
      </c>
      <c r="U268" s="35">
        <f>1-(S268=T268)</f>
        <v>0</v>
      </c>
      <c r="V268" s="35">
        <f>K268+W268/1000+X268/10000+Y268/100000+Z268/1000000+AA268/10000000+AB268/100000000</f>
        <v>279.279</v>
      </c>
      <c r="W268" s="27">
        <v>279</v>
      </c>
      <c r="X268" s="29"/>
      <c r="Y268" s="27"/>
      <c r="Z268" s="27"/>
      <c r="AA268" s="27"/>
      <c r="AB268" s="27"/>
      <c r="AH268" s="2"/>
      <c r="AI268" s="2"/>
      <c r="AL268" s="40"/>
      <c r="AM268" s="40"/>
      <c r="AN268" s="40"/>
      <c r="AO268" s="59"/>
      <c r="AP268" s="59"/>
      <c r="AQ268" s="59"/>
      <c r="AR268" s="52"/>
      <c r="AT268" s="1"/>
    </row>
    <row r="269" spans="1:46" s="26" customFormat="1" ht="15">
      <c r="A269" s="62">
        <v>13</v>
      </c>
      <c r="B269" s="1">
        <v>13</v>
      </c>
      <c r="C269" s="62" t="s">
        <v>202</v>
      </c>
      <c r="D269" s="29" t="s">
        <v>36</v>
      </c>
      <c r="E269" s="29"/>
      <c r="F269" s="27">
        <v>214</v>
      </c>
      <c r="G269" s="27"/>
      <c r="H269" s="27"/>
      <c r="I269" s="27"/>
      <c r="J269" s="27"/>
      <c r="K269" s="32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214</v>
      </c>
      <c r="L269" s="32" t="s">
        <v>898</v>
      </c>
      <c r="M269" s="32"/>
      <c r="N269" s="33">
        <f>K269+(ROW(K269)-ROW(K$6))/10000</f>
        <v>214.02629999999999</v>
      </c>
      <c r="O269" s="32">
        <f>COUNT(E269:J269)</f>
        <v>1</v>
      </c>
      <c r="P269" s="32" t="str">
        <f ca="1">IF(AND(O269=1,OFFSET(D269,0,P$3)&gt;0),"Y",0)</f>
        <v>Y</v>
      </c>
      <c r="Q269" s="34" t="s">
        <v>83</v>
      </c>
      <c r="R269" s="35">
        <f>1-(Q269=Q268)</f>
        <v>0</v>
      </c>
      <c r="S269" s="36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214.21399999999997</v>
      </c>
      <c r="T269" s="36">
        <f>K269+W269/1000+IF($D$5&gt;=2,X269/10000,0)+IF($D$5&gt;=3,Y269/100000,0)+IF($D$5&gt;=4,Z269/1000000,0)+IF($D$5&gt;=5,AA269/10000000,0)+IF($D$5&gt;=6,AB269/100000000,0)</f>
        <v>214.214</v>
      </c>
      <c r="U269" s="35">
        <f>1-(S269=T269)</f>
        <v>0</v>
      </c>
      <c r="V269" s="35">
        <f>K269+W269/1000+X269/10000+Y269/100000+Z269/1000000+AA269/10000000+AB269/100000000</f>
        <v>214.214</v>
      </c>
      <c r="W269" s="27">
        <v>214</v>
      </c>
      <c r="X269" s="29"/>
      <c r="Y269" s="27"/>
      <c r="Z269" s="27"/>
      <c r="AA269" s="27"/>
      <c r="AB269" s="27"/>
      <c r="AH269" s="2"/>
      <c r="AI269" s="2"/>
      <c r="AL269" s="40"/>
      <c r="AM269" s="40"/>
      <c r="AN269" s="40"/>
      <c r="AO269" s="59"/>
      <c r="AP269" s="59"/>
      <c r="AQ269" s="59"/>
      <c r="AR269" s="52"/>
      <c r="AT269" s="1"/>
    </row>
    <row r="270" spans="1:46" s="26" customFormat="1" ht="15">
      <c r="A270" s="62">
        <v>14</v>
      </c>
      <c r="B270" s="1">
        <v>14</v>
      </c>
      <c r="C270" s="62" t="s">
        <v>423</v>
      </c>
      <c r="D270" s="29" t="s">
        <v>41</v>
      </c>
      <c r="E270" s="29">
        <v>94</v>
      </c>
      <c r="F270" s="27">
        <v>110</v>
      </c>
      <c r="G270" s="27"/>
      <c r="H270" s="27"/>
      <c r="I270" s="27"/>
      <c r="J270" s="27"/>
      <c r="K270" s="32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204</v>
      </c>
      <c r="L270" s="32" t="s">
        <v>898</v>
      </c>
      <c r="M270" s="32"/>
      <c r="N270" s="33">
        <f>K270+(ROW(K270)-ROW(K$6))/10000</f>
        <v>204.0264</v>
      </c>
      <c r="O270" s="32">
        <f>COUNT(E270:J270)</f>
        <v>2</v>
      </c>
      <c r="P270" s="32">
        <f ca="1">IF(AND(O270=1,OFFSET(D270,0,P$3)&gt;0),"Y",0)</f>
        <v>0</v>
      </c>
      <c r="Q270" s="34" t="s">
        <v>83</v>
      </c>
      <c r="R270" s="35">
        <f>1-(Q270=Q269)</f>
        <v>0</v>
      </c>
      <c r="S270" s="36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204.11939999999998</v>
      </c>
      <c r="T270" s="36">
        <f>K270+W270/1000+IF($D$5&gt;=2,X270/10000,0)+IF($D$5&gt;=3,Y270/100000,0)+IF($D$5&gt;=4,Z270/1000000,0)+IF($D$5&gt;=5,AA270/10000000,0)+IF($D$5&gt;=6,AB270/100000000,0)</f>
        <v>204.11940000000001</v>
      </c>
      <c r="U270" s="35">
        <f>1-(S270=T270)</f>
        <v>0</v>
      </c>
      <c r="V270" s="35">
        <f>K270+W270/1000+X270/10000+Y270/100000+Z270/1000000+AA270/10000000+AB270/100000000</f>
        <v>204.11940000000001</v>
      </c>
      <c r="W270" s="27">
        <v>110</v>
      </c>
      <c r="X270" s="29">
        <v>94</v>
      </c>
      <c r="Y270" s="27"/>
      <c r="Z270" s="27"/>
      <c r="AA270" s="27"/>
      <c r="AB270" s="27"/>
      <c r="AH270" s="2"/>
      <c r="AI270" s="2"/>
      <c r="AL270" s="40"/>
      <c r="AM270" s="40"/>
      <c r="AN270" s="40"/>
      <c r="AO270" s="59"/>
      <c r="AP270" s="59"/>
      <c r="AQ270" s="59"/>
      <c r="AR270" s="52"/>
      <c r="AT270" s="1"/>
    </row>
    <row r="271" spans="1:46" s="26" customFormat="1" ht="15">
      <c r="A271" s="62">
        <v>15</v>
      </c>
      <c r="B271" s="1">
        <v>15</v>
      </c>
      <c r="C271" s="62" t="s">
        <v>229</v>
      </c>
      <c r="D271" s="29" t="s">
        <v>122</v>
      </c>
      <c r="E271" s="29"/>
      <c r="F271" s="27">
        <v>197</v>
      </c>
      <c r="G271" s="27"/>
      <c r="H271" s="27"/>
      <c r="I271" s="27"/>
      <c r="J271" s="27"/>
      <c r="K271" s="32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197</v>
      </c>
      <c r="L271" s="32" t="s">
        <v>898</v>
      </c>
      <c r="M271" s="32"/>
      <c r="N271" s="33">
        <f>K271+(ROW(K271)-ROW(K$6))/10000</f>
        <v>197.0265</v>
      </c>
      <c r="O271" s="32">
        <f>COUNT(E271:J271)</f>
        <v>1</v>
      </c>
      <c r="P271" s="32" t="str">
        <f ca="1">IF(AND(O271=1,OFFSET(D271,0,P$3)&gt;0),"Y",0)</f>
        <v>Y</v>
      </c>
      <c r="Q271" s="34" t="s">
        <v>83</v>
      </c>
      <c r="R271" s="35">
        <f>1-(Q271=Q270)</f>
        <v>0</v>
      </c>
      <c r="S271" s="36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197.19699999999997</v>
      </c>
      <c r="T271" s="36">
        <f>K271+W271/1000+IF($D$5&gt;=2,X271/10000,0)+IF($D$5&gt;=3,Y271/100000,0)+IF($D$5&gt;=4,Z271/1000000,0)+IF($D$5&gt;=5,AA271/10000000,0)+IF($D$5&gt;=6,AB271/100000000,0)</f>
        <v>197.197</v>
      </c>
      <c r="U271" s="35">
        <f>1-(S271=T271)</f>
        <v>0</v>
      </c>
      <c r="V271" s="35">
        <f>K271+W271/1000+X271/10000+Y271/100000+Z271/1000000+AA271/10000000+AB271/100000000</f>
        <v>197.197</v>
      </c>
      <c r="W271" s="27">
        <v>197</v>
      </c>
      <c r="X271" s="29"/>
      <c r="Y271" s="27"/>
      <c r="Z271" s="27"/>
      <c r="AA271" s="27"/>
      <c r="AB271" s="27"/>
      <c r="AH271" s="2"/>
      <c r="AI271" s="2"/>
      <c r="AL271" s="40"/>
      <c r="AM271" s="40"/>
      <c r="AN271" s="40"/>
      <c r="AO271" s="59"/>
      <c r="AP271" s="59"/>
      <c r="AQ271" s="59"/>
      <c r="AR271" s="52"/>
      <c r="AT271" s="1"/>
    </row>
    <row r="272" spans="1:46" s="26" customFormat="1" ht="15">
      <c r="A272" s="62">
        <v>16</v>
      </c>
      <c r="B272" s="1">
        <v>16</v>
      </c>
      <c r="C272" s="62" t="s">
        <v>604</v>
      </c>
      <c r="D272" s="29" t="s">
        <v>63</v>
      </c>
      <c r="E272" s="29">
        <v>195</v>
      </c>
      <c r="F272" s="27"/>
      <c r="G272" s="27"/>
      <c r="H272" s="27"/>
      <c r="I272" s="27"/>
      <c r="J272" s="27"/>
      <c r="K272" s="32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195</v>
      </c>
      <c r="L272" s="32" t="s">
        <v>898</v>
      </c>
      <c r="M272" s="32"/>
      <c r="N272" s="33">
        <f>K272+(ROW(K272)-ROW(K$6))/10000</f>
        <v>195.0266</v>
      </c>
      <c r="O272" s="32">
        <f>COUNT(E272:J272)</f>
        <v>1</v>
      </c>
      <c r="P272" s="32">
        <f ca="1">IF(AND(O272=1,OFFSET(D272,0,P$3)&gt;0),"Y",0)</f>
        <v>0</v>
      </c>
      <c r="Q272" s="34" t="s">
        <v>83</v>
      </c>
      <c r="R272" s="35">
        <f>1-(Q272=Q271)</f>
        <v>0</v>
      </c>
      <c r="S272" s="36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195.19499999999996</v>
      </c>
      <c r="T272" s="36">
        <f>K272+W272/1000+IF($D$5&gt;=2,X272/10000,0)+IF($D$5&gt;=3,Y272/100000,0)+IF($D$5&gt;=4,Z272/1000000,0)+IF($D$5&gt;=5,AA272/10000000,0)+IF($D$5&gt;=6,AB272/100000000,0)</f>
        <v>195.19499999999999</v>
      </c>
      <c r="U272" s="35">
        <f>1-(S272=T272)</f>
        <v>0</v>
      </c>
      <c r="V272" s="35">
        <f>K272+W272/1000+X272/10000+Y272/100000+Z272/1000000+AA272/10000000+AB272/100000000</f>
        <v>195.19499999999999</v>
      </c>
      <c r="W272" s="29">
        <v>195</v>
      </c>
      <c r="X272" s="27"/>
      <c r="Y272" s="27"/>
      <c r="Z272" s="27"/>
      <c r="AA272" s="27"/>
      <c r="AB272" s="27"/>
      <c r="AH272" s="2"/>
      <c r="AI272" s="2"/>
      <c r="AL272" s="40"/>
      <c r="AM272" s="40"/>
      <c r="AN272" s="40"/>
      <c r="AO272" s="59"/>
      <c r="AP272" s="59"/>
      <c r="AQ272" s="59"/>
      <c r="AR272" s="52"/>
      <c r="AT272" s="1"/>
    </row>
    <row r="273" spans="1:46" s="26" customFormat="1" ht="15">
      <c r="A273" s="62">
        <v>17</v>
      </c>
      <c r="B273" s="1">
        <v>17</v>
      </c>
      <c r="C273" s="62" t="s">
        <v>425</v>
      </c>
      <c r="D273" s="29" t="s">
        <v>60</v>
      </c>
      <c r="E273" s="29">
        <v>77</v>
      </c>
      <c r="F273" s="27">
        <v>108</v>
      </c>
      <c r="G273" s="27"/>
      <c r="H273" s="27"/>
      <c r="I273" s="27"/>
      <c r="J273" s="27"/>
      <c r="K273" s="32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185</v>
      </c>
      <c r="L273" s="32" t="s">
        <v>898</v>
      </c>
      <c r="M273" s="32"/>
      <c r="N273" s="33">
        <f>K273+(ROW(K273)-ROW(K$6))/10000</f>
        <v>185.02670000000001</v>
      </c>
      <c r="O273" s="32">
        <f>COUNT(E273:J273)</f>
        <v>2</v>
      </c>
      <c r="P273" s="32">
        <f ca="1">IF(AND(O273=1,OFFSET(D273,0,P$3)&gt;0),"Y",0)</f>
        <v>0</v>
      </c>
      <c r="Q273" s="34" t="s">
        <v>83</v>
      </c>
      <c r="R273" s="35">
        <f>1-(Q273=Q272)</f>
        <v>0</v>
      </c>
      <c r="S273" s="36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185.1157</v>
      </c>
      <c r="T273" s="36">
        <f>K273+W273/1000+IF($D$5&gt;=2,X273/10000,0)+IF($D$5&gt;=3,Y273/100000,0)+IF($D$5&gt;=4,Z273/1000000,0)+IF($D$5&gt;=5,AA273/10000000,0)+IF($D$5&gt;=6,AB273/100000000,0)</f>
        <v>185.1157</v>
      </c>
      <c r="U273" s="35">
        <f>1-(S273=T273)</f>
        <v>0</v>
      </c>
      <c r="V273" s="35">
        <f>K273+W273/1000+X273/10000+Y273/100000+Z273/1000000+AA273/10000000+AB273/100000000</f>
        <v>185.1157</v>
      </c>
      <c r="W273" s="27">
        <v>108</v>
      </c>
      <c r="X273" s="29">
        <v>77</v>
      </c>
      <c r="Y273" s="27"/>
      <c r="Z273" s="27"/>
      <c r="AA273" s="27"/>
      <c r="AB273" s="27"/>
      <c r="AH273" s="2"/>
      <c r="AI273" s="2"/>
      <c r="AL273" s="40"/>
      <c r="AM273" s="40"/>
      <c r="AN273" s="40"/>
      <c r="AO273" s="59"/>
      <c r="AP273" s="59"/>
      <c r="AQ273" s="59"/>
      <c r="AR273" s="52"/>
      <c r="AT273" s="1"/>
    </row>
    <row r="274" spans="1:46" s="26" customFormat="1" ht="15">
      <c r="A274" s="62">
        <v>18</v>
      </c>
      <c r="B274" s="1">
        <v>18</v>
      </c>
      <c r="C274" s="62" t="s">
        <v>284</v>
      </c>
      <c r="D274" s="29" t="s">
        <v>36</v>
      </c>
      <c r="E274" s="29"/>
      <c r="F274" s="27">
        <v>168</v>
      </c>
      <c r="G274" s="27"/>
      <c r="H274" s="27"/>
      <c r="I274" s="27"/>
      <c r="J274" s="27"/>
      <c r="K274" s="32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168</v>
      </c>
      <c r="L274" s="32" t="s">
        <v>898</v>
      </c>
      <c r="M274" s="32"/>
      <c r="N274" s="33">
        <f>K274+(ROW(K274)-ROW(K$6))/10000</f>
        <v>168.02680000000001</v>
      </c>
      <c r="O274" s="32">
        <f>COUNT(E274:J274)</f>
        <v>1</v>
      </c>
      <c r="P274" s="32" t="str">
        <f ca="1">IF(AND(O274=1,OFFSET(D274,0,P$3)&gt;0),"Y",0)</f>
        <v>Y</v>
      </c>
      <c r="Q274" s="34" t="s">
        <v>83</v>
      </c>
      <c r="R274" s="35">
        <f>1-(Q274=Q273)</f>
        <v>0</v>
      </c>
      <c r="S274" s="36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168.16799999999998</v>
      </c>
      <c r="T274" s="36">
        <f>K274+W274/1000+IF($D$5&gt;=2,X274/10000,0)+IF($D$5&gt;=3,Y274/100000,0)+IF($D$5&gt;=4,Z274/1000000,0)+IF($D$5&gt;=5,AA274/10000000,0)+IF($D$5&gt;=6,AB274/100000000,0)</f>
        <v>168.16800000000001</v>
      </c>
      <c r="U274" s="35">
        <f>1-(S274=T274)</f>
        <v>0</v>
      </c>
      <c r="V274" s="35">
        <f>K274+W274/1000+X274/10000+Y274/100000+Z274/1000000+AA274/10000000+AB274/100000000</f>
        <v>168.16800000000001</v>
      </c>
      <c r="W274" s="27">
        <v>168</v>
      </c>
      <c r="X274" s="29"/>
      <c r="Y274" s="27"/>
      <c r="Z274" s="27"/>
      <c r="AA274" s="27"/>
      <c r="AB274" s="27"/>
      <c r="AH274" s="2"/>
      <c r="AI274" s="2"/>
      <c r="AL274" s="40"/>
      <c r="AM274" s="40"/>
      <c r="AN274" s="40"/>
      <c r="AO274" s="59"/>
      <c r="AP274" s="59"/>
      <c r="AQ274" s="59"/>
      <c r="AR274" s="52"/>
      <c r="AT274" s="1"/>
    </row>
    <row r="275" spans="1:46" s="26" customFormat="1" ht="15">
      <c r="A275" s="62">
        <v>19</v>
      </c>
      <c r="B275" s="1">
        <v>19</v>
      </c>
      <c r="C275" s="62" t="s">
        <v>605</v>
      </c>
      <c r="D275" s="29" t="s">
        <v>168</v>
      </c>
      <c r="E275" s="29">
        <v>158</v>
      </c>
      <c r="F275" s="27"/>
      <c r="G275" s="27"/>
      <c r="H275" s="27"/>
      <c r="I275" s="27"/>
      <c r="J275" s="27"/>
      <c r="K275" s="32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158</v>
      </c>
      <c r="L275" s="32" t="s">
        <v>898</v>
      </c>
      <c r="M275" s="32"/>
      <c r="N275" s="33">
        <f>K275+(ROW(K275)-ROW(K$6))/10000</f>
        <v>158.02690000000001</v>
      </c>
      <c r="O275" s="32">
        <f>COUNT(E275:J275)</f>
        <v>1</v>
      </c>
      <c r="P275" s="32">
        <f ca="1">IF(AND(O275=1,OFFSET(D275,0,P$3)&gt;0),"Y",0)</f>
        <v>0</v>
      </c>
      <c r="Q275" s="34" t="s">
        <v>83</v>
      </c>
      <c r="R275" s="35">
        <f>1-(Q275=Q274)</f>
        <v>0</v>
      </c>
      <c r="S275" s="36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158.15799999999999</v>
      </c>
      <c r="T275" s="36">
        <f>K275+W275/1000+IF($D$5&gt;=2,X275/10000,0)+IF($D$5&gt;=3,Y275/100000,0)+IF($D$5&gt;=4,Z275/1000000,0)+IF($D$5&gt;=5,AA275/10000000,0)+IF($D$5&gt;=6,AB275/100000000,0)</f>
        <v>158.15799999999999</v>
      </c>
      <c r="U275" s="35">
        <f>1-(S275=T275)</f>
        <v>0</v>
      </c>
      <c r="V275" s="35">
        <f>K275+W275/1000+X275/10000+Y275/100000+Z275/1000000+AA275/10000000+AB275/100000000</f>
        <v>158.15799999999999</v>
      </c>
      <c r="W275" s="29">
        <v>158</v>
      </c>
      <c r="X275" s="27"/>
      <c r="Y275" s="27"/>
      <c r="Z275" s="27"/>
      <c r="AA275" s="27"/>
      <c r="AB275" s="27"/>
      <c r="AH275" s="2"/>
      <c r="AI275" s="2"/>
      <c r="AL275" s="40"/>
      <c r="AM275" s="40"/>
      <c r="AN275" s="40"/>
      <c r="AO275" s="59"/>
      <c r="AP275" s="59"/>
      <c r="AQ275" s="59"/>
      <c r="AR275" s="52"/>
      <c r="AT275" s="1"/>
    </row>
    <row r="276" spans="1:46" s="26" customFormat="1" ht="15">
      <c r="A276" s="62">
        <v>20</v>
      </c>
      <c r="B276" s="1">
        <v>20</v>
      </c>
      <c r="C276" s="62" t="s">
        <v>606</v>
      </c>
      <c r="D276" s="29" t="s">
        <v>104</v>
      </c>
      <c r="E276" s="29">
        <v>148</v>
      </c>
      <c r="F276" s="27"/>
      <c r="G276" s="27"/>
      <c r="H276" s="27"/>
      <c r="I276" s="27"/>
      <c r="J276" s="27"/>
      <c r="K276" s="32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148</v>
      </c>
      <c r="L276" s="32" t="s">
        <v>898</v>
      </c>
      <c r="M276" s="32"/>
      <c r="N276" s="33">
        <f>K276+(ROW(K276)-ROW(K$6))/10000</f>
        <v>148.02699999999999</v>
      </c>
      <c r="O276" s="32">
        <f>COUNT(E276:J276)</f>
        <v>1</v>
      </c>
      <c r="P276" s="32">
        <f ca="1">IF(AND(O276=1,OFFSET(D276,0,P$3)&gt;0),"Y",0)</f>
        <v>0</v>
      </c>
      <c r="Q276" s="34" t="s">
        <v>83</v>
      </c>
      <c r="R276" s="35">
        <f>1-(Q276=Q275)</f>
        <v>0</v>
      </c>
      <c r="S276" s="36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148.148</v>
      </c>
      <c r="T276" s="36">
        <f>K276+W276/1000+IF($D$5&gt;=2,X276/10000,0)+IF($D$5&gt;=3,Y276/100000,0)+IF($D$5&gt;=4,Z276/1000000,0)+IF($D$5&gt;=5,AA276/10000000,0)+IF($D$5&gt;=6,AB276/100000000,0)</f>
        <v>148.148</v>
      </c>
      <c r="U276" s="35">
        <f>1-(S276=T276)</f>
        <v>0</v>
      </c>
      <c r="V276" s="35">
        <f>K276+W276/1000+X276/10000+Y276/100000+Z276/1000000+AA276/10000000+AB276/100000000</f>
        <v>148.148</v>
      </c>
      <c r="W276" s="29">
        <v>148</v>
      </c>
      <c r="X276" s="27"/>
      <c r="Y276" s="27"/>
      <c r="Z276" s="27"/>
      <c r="AA276" s="27"/>
      <c r="AB276" s="27"/>
      <c r="AH276" s="2"/>
      <c r="AI276" s="2"/>
      <c r="AL276" s="40"/>
      <c r="AM276" s="40"/>
      <c r="AN276" s="40"/>
      <c r="AO276" s="59"/>
      <c r="AP276" s="59"/>
      <c r="AQ276" s="59"/>
      <c r="AR276" s="52"/>
      <c r="AT276" s="1"/>
    </row>
    <row r="277" spans="1:46" s="26" customFormat="1" ht="15">
      <c r="A277" s="62">
        <v>21</v>
      </c>
      <c r="B277" s="1">
        <v>21</v>
      </c>
      <c r="C277" s="62" t="s">
        <v>323</v>
      </c>
      <c r="D277" s="29" t="s">
        <v>60</v>
      </c>
      <c r="E277" s="29"/>
      <c r="F277" s="27">
        <v>146</v>
      </c>
      <c r="G277" s="27"/>
      <c r="H277" s="27"/>
      <c r="I277" s="27"/>
      <c r="J277" s="27"/>
      <c r="K277" s="32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146</v>
      </c>
      <c r="L277" s="32" t="s">
        <v>898</v>
      </c>
      <c r="M277" s="32"/>
      <c r="N277" s="33">
        <f>K277+(ROW(K277)-ROW(K$6))/10000</f>
        <v>146.02709999999999</v>
      </c>
      <c r="O277" s="32">
        <f>COUNT(E277:J277)</f>
        <v>1</v>
      </c>
      <c r="P277" s="32" t="str">
        <f ca="1">IF(AND(O277=1,OFFSET(D277,0,P$3)&gt;0),"Y",0)</f>
        <v>Y</v>
      </c>
      <c r="Q277" s="34" t="s">
        <v>83</v>
      </c>
      <c r="R277" s="35">
        <f>1-(Q277=Q276)</f>
        <v>0</v>
      </c>
      <c r="S277" s="36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146.14599999999999</v>
      </c>
      <c r="T277" s="36">
        <f>K277+W277/1000+IF($D$5&gt;=2,X277/10000,0)+IF($D$5&gt;=3,Y277/100000,0)+IF($D$5&gt;=4,Z277/1000000,0)+IF($D$5&gt;=5,AA277/10000000,0)+IF($D$5&gt;=6,AB277/100000000,0)</f>
        <v>146.14599999999999</v>
      </c>
      <c r="U277" s="35">
        <f>1-(S277=T277)</f>
        <v>0</v>
      </c>
      <c r="V277" s="35">
        <f>K277+W277/1000+X277/10000+Y277/100000+Z277/1000000+AA277/10000000+AB277/100000000</f>
        <v>146.14599999999999</v>
      </c>
      <c r="W277" s="27">
        <v>146</v>
      </c>
      <c r="X277" s="29"/>
      <c r="Y277" s="27"/>
      <c r="Z277" s="27"/>
      <c r="AA277" s="27"/>
      <c r="AB277" s="27"/>
      <c r="AH277" s="2"/>
      <c r="AI277" s="2"/>
      <c r="AL277" s="40"/>
      <c r="AM277" s="40"/>
      <c r="AN277" s="40"/>
      <c r="AO277" s="59"/>
      <c r="AP277" s="59"/>
      <c r="AQ277" s="59"/>
      <c r="AR277" s="52"/>
      <c r="AT277" s="1"/>
    </row>
    <row r="278" spans="1:46" s="26" customFormat="1" ht="15">
      <c r="A278" s="62">
        <v>22</v>
      </c>
      <c r="B278" s="1">
        <v>22</v>
      </c>
      <c r="C278" s="62" t="s">
        <v>607</v>
      </c>
      <c r="D278" s="29" t="s">
        <v>25</v>
      </c>
      <c r="E278" s="29">
        <v>141</v>
      </c>
      <c r="F278" s="27"/>
      <c r="G278" s="27"/>
      <c r="H278" s="27"/>
      <c r="I278" s="27"/>
      <c r="J278" s="27"/>
      <c r="K278" s="32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141</v>
      </c>
      <c r="L278" s="32" t="s">
        <v>898</v>
      </c>
      <c r="M278" s="32"/>
      <c r="N278" s="33">
        <f>K278+(ROW(K278)-ROW(K$6))/10000</f>
        <v>141.02719999999999</v>
      </c>
      <c r="O278" s="32">
        <f>COUNT(E278:J278)</f>
        <v>1</v>
      </c>
      <c r="P278" s="32">
        <f ca="1">IF(AND(O278=1,OFFSET(D278,0,P$3)&gt;0),"Y",0)</f>
        <v>0</v>
      </c>
      <c r="Q278" s="34" t="s">
        <v>83</v>
      </c>
      <c r="R278" s="35">
        <f>1-(Q278=Q277)</f>
        <v>0</v>
      </c>
      <c r="S278" s="36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141.14099999999999</v>
      </c>
      <c r="T278" s="36">
        <f>K278+W278/1000+IF($D$5&gt;=2,X278/10000,0)+IF($D$5&gt;=3,Y278/100000,0)+IF($D$5&gt;=4,Z278/1000000,0)+IF($D$5&gt;=5,AA278/10000000,0)+IF($D$5&gt;=6,AB278/100000000,0)</f>
        <v>141.14099999999999</v>
      </c>
      <c r="U278" s="35">
        <f>1-(S278=T278)</f>
        <v>0</v>
      </c>
      <c r="V278" s="35">
        <f>K278+W278/1000+X278/10000+Y278/100000+Z278/1000000+AA278/10000000+AB278/100000000</f>
        <v>141.14099999999999</v>
      </c>
      <c r="W278" s="29">
        <v>141</v>
      </c>
      <c r="X278" s="27"/>
      <c r="Y278" s="27"/>
      <c r="Z278" s="27"/>
      <c r="AA278" s="27"/>
      <c r="AB278" s="27"/>
      <c r="AH278" s="2"/>
      <c r="AI278" s="2"/>
      <c r="AL278" s="40"/>
      <c r="AM278" s="40"/>
      <c r="AN278" s="40"/>
      <c r="AO278" s="59"/>
      <c r="AP278" s="59"/>
      <c r="AQ278" s="59"/>
      <c r="AR278" s="52"/>
      <c r="AT278" s="1"/>
    </row>
    <row r="279" spans="1:46" s="26" customFormat="1" ht="15">
      <c r="A279" s="62">
        <v>23</v>
      </c>
      <c r="B279" s="1">
        <v>23</v>
      </c>
      <c r="C279" s="62" t="s">
        <v>608</v>
      </c>
      <c r="D279" s="29" t="s">
        <v>300</v>
      </c>
      <c r="E279" s="29">
        <v>131</v>
      </c>
      <c r="F279" s="27"/>
      <c r="G279" s="27"/>
      <c r="H279" s="27"/>
      <c r="I279" s="27"/>
      <c r="J279" s="27"/>
      <c r="K279" s="32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131</v>
      </c>
      <c r="L279" s="32" t="s">
        <v>898</v>
      </c>
      <c r="M279" s="32"/>
      <c r="N279" s="33">
        <f>K279+(ROW(K279)-ROW(K$6))/10000</f>
        <v>131.0273</v>
      </c>
      <c r="O279" s="32">
        <f>COUNT(E279:J279)</f>
        <v>1</v>
      </c>
      <c r="P279" s="32">
        <f ca="1">IF(AND(O279=1,OFFSET(D279,0,P$3)&gt;0),"Y",0)</f>
        <v>0</v>
      </c>
      <c r="Q279" s="34" t="s">
        <v>83</v>
      </c>
      <c r="R279" s="35">
        <f>1-(Q279=Q278)</f>
        <v>0</v>
      </c>
      <c r="S279" s="36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131.13099999999997</v>
      </c>
      <c r="T279" s="36">
        <f>K279+W279/1000+IF($D$5&gt;=2,X279/10000,0)+IF($D$5&gt;=3,Y279/100000,0)+IF($D$5&gt;=4,Z279/1000000,0)+IF($D$5&gt;=5,AA279/10000000,0)+IF($D$5&gt;=6,AB279/100000000,0)</f>
        <v>131.131</v>
      </c>
      <c r="U279" s="35">
        <f>1-(S279=T279)</f>
        <v>0</v>
      </c>
      <c r="V279" s="35">
        <f>K279+W279/1000+X279/10000+Y279/100000+Z279/1000000+AA279/10000000+AB279/100000000</f>
        <v>131.131</v>
      </c>
      <c r="W279" s="29">
        <v>131</v>
      </c>
      <c r="X279" s="27"/>
      <c r="Y279" s="27"/>
      <c r="Z279" s="27"/>
      <c r="AA279" s="27"/>
      <c r="AB279" s="27"/>
      <c r="AH279" s="2"/>
      <c r="AI279" s="2"/>
      <c r="AL279" s="40"/>
      <c r="AM279" s="40"/>
      <c r="AN279" s="40"/>
      <c r="AO279" s="59"/>
      <c r="AP279" s="59"/>
      <c r="AQ279" s="59"/>
      <c r="AR279" s="52"/>
      <c r="AT279" s="1"/>
    </row>
    <row r="280" spans="1:46" s="26" customFormat="1" ht="15">
      <c r="A280" s="62">
        <v>24</v>
      </c>
      <c r="B280" s="1">
        <v>24</v>
      </c>
      <c r="C280" s="62" t="s">
        <v>362</v>
      </c>
      <c r="D280" s="29" t="s">
        <v>63</v>
      </c>
      <c r="E280" s="29"/>
      <c r="F280" s="27">
        <v>127</v>
      </c>
      <c r="G280" s="27"/>
      <c r="H280" s="27"/>
      <c r="I280" s="27"/>
      <c r="J280" s="27"/>
      <c r="K280" s="32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127</v>
      </c>
      <c r="L280" s="32" t="s">
        <v>898</v>
      </c>
      <c r="M280" s="32"/>
      <c r="N280" s="33">
        <f>K280+(ROW(K280)-ROW(K$6))/10000</f>
        <v>127.0274</v>
      </c>
      <c r="O280" s="32">
        <f>COUNT(E280:J280)</f>
        <v>1</v>
      </c>
      <c r="P280" s="32" t="str">
        <f ca="1">IF(AND(O280=1,OFFSET(D280,0,P$3)&gt;0),"Y",0)</f>
        <v>Y</v>
      </c>
      <c r="Q280" s="34" t="s">
        <v>83</v>
      </c>
      <c r="R280" s="35">
        <f>1-(Q280=Q279)</f>
        <v>0</v>
      </c>
      <c r="S280" s="36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127.12699999999998</v>
      </c>
      <c r="T280" s="36">
        <f>K280+W280/1000+IF($D$5&gt;=2,X280/10000,0)+IF($D$5&gt;=3,Y280/100000,0)+IF($D$5&gt;=4,Z280/1000000,0)+IF($D$5&gt;=5,AA280/10000000,0)+IF($D$5&gt;=6,AB280/100000000,0)</f>
        <v>127.127</v>
      </c>
      <c r="U280" s="35">
        <f>1-(S280=T280)</f>
        <v>0</v>
      </c>
      <c r="V280" s="35">
        <f>K280+W280/1000+X280/10000+Y280/100000+Z280/1000000+AA280/10000000+AB280/100000000</f>
        <v>127.127</v>
      </c>
      <c r="W280" s="27">
        <v>127</v>
      </c>
      <c r="X280" s="29"/>
      <c r="Y280" s="27"/>
      <c r="Z280" s="27"/>
      <c r="AA280" s="27"/>
      <c r="AB280" s="27"/>
      <c r="AH280" s="2"/>
      <c r="AI280" s="2"/>
      <c r="AL280" s="40"/>
      <c r="AM280" s="40"/>
      <c r="AN280" s="40"/>
      <c r="AO280" s="59"/>
      <c r="AP280" s="59"/>
      <c r="AQ280" s="59"/>
      <c r="AR280" s="52"/>
      <c r="AT280" s="1"/>
    </row>
    <row r="281" spans="1:46" s="26" customFormat="1" ht="15">
      <c r="A281" s="62">
        <v>25</v>
      </c>
      <c r="B281" s="1">
        <v>25</v>
      </c>
      <c r="C281" s="62" t="s">
        <v>609</v>
      </c>
      <c r="D281" s="29" t="s">
        <v>50</v>
      </c>
      <c r="E281" s="29">
        <v>122</v>
      </c>
      <c r="F281" s="27"/>
      <c r="G281" s="27"/>
      <c r="H281" s="27"/>
      <c r="I281" s="27"/>
      <c r="J281" s="27"/>
      <c r="K281" s="32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122</v>
      </c>
      <c r="L281" s="32" t="s">
        <v>898</v>
      </c>
      <c r="M281" s="32"/>
      <c r="N281" s="33">
        <f>K281+(ROW(K281)-ROW(K$6))/10000</f>
        <v>122.0275</v>
      </c>
      <c r="O281" s="32">
        <f>COUNT(E281:J281)</f>
        <v>1</v>
      </c>
      <c r="P281" s="32">
        <f ca="1">IF(AND(O281=1,OFFSET(D281,0,P$3)&gt;0),"Y",0)</f>
        <v>0</v>
      </c>
      <c r="Q281" s="34" t="s">
        <v>83</v>
      </c>
      <c r="R281" s="35">
        <f>1-(Q281=Q280)</f>
        <v>0</v>
      </c>
      <c r="S281" s="36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122.12199999999999</v>
      </c>
      <c r="T281" s="36">
        <f>K281+W281/1000+IF($D$5&gt;=2,X281/10000,0)+IF($D$5&gt;=3,Y281/100000,0)+IF($D$5&gt;=4,Z281/1000000,0)+IF($D$5&gt;=5,AA281/10000000,0)+IF($D$5&gt;=6,AB281/100000000,0)</f>
        <v>122.122</v>
      </c>
      <c r="U281" s="35">
        <f>1-(S281=T281)</f>
        <v>0</v>
      </c>
      <c r="V281" s="35">
        <f>K281+W281/1000+X281/10000+Y281/100000+Z281/1000000+AA281/10000000+AB281/100000000</f>
        <v>122.122</v>
      </c>
      <c r="W281" s="29">
        <v>122</v>
      </c>
      <c r="X281" s="27"/>
      <c r="Y281" s="27"/>
      <c r="Z281" s="27"/>
      <c r="AA281" s="27"/>
      <c r="AB281" s="27"/>
      <c r="AH281" s="2"/>
      <c r="AI281" s="2"/>
      <c r="AL281" s="40"/>
      <c r="AM281" s="40"/>
      <c r="AN281" s="40"/>
      <c r="AO281" s="59"/>
      <c r="AP281" s="59"/>
      <c r="AQ281" s="59"/>
      <c r="AR281" s="52"/>
      <c r="AT281" s="1"/>
    </row>
    <row r="282" spans="1:46" s="26" customFormat="1" ht="15">
      <c r="A282" s="62">
        <v>26</v>
      </c>
      <c r="B282" s="1">
        <v>26</v>
      </c>
      <c r="C282" s="62" t="s">
        <v>610</v>
      </c>
      <c r="D282" s="29" t="s">
        <v>60</v>
      </c>
      <c r="E282" s="29">
        <v>120</v>
      </c>
      <c r="F282" s="27"/>
      <c r="G282" s="27"/>
      <c r="H282" s="27"/>
      <c r="I282" s="27"/>
      <c r="J282" s="27"/>
      <c r="K282" s="32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120</v>
      </c>
      <c r="L282" s="32" t="s">
        <v>898</v>
      </c>
      <c r="M282" s="32"/>
      <c r="N282" s="33">
        <f>K282+(ROW(K282)-ROW(K$6))/10000</f>
        <v>120.02760000000001</v>
      </c>
      <c r="O282" s="32">
        <f>COUNT(E282:J282)</f>
        <v>1</v>
      </c>
      <c r="P282" s="32">
        <f ca="1">IF(AND(O282=1,OFFSET(D282,0,P$3)&gt;0),"Y",0)</f>
        <v>0</v>
      </c>
      <c r="Q282" s="34" t="s">
        <v>83</v>
      </c>
      <c r="R282" s="35">
        <f>1-(Q282=Q281)</f>
        <v>0</v>
      </c>
      <c r="S282" s="36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120.11999999999999</v>
      </c>
      <c r="T282" s="36">
        <f>K282+W282/1000+IF($D$5&gt;=2,X282/10000,0)+IF($D$5&gt;=3,Y282/100000,0)+IF($D$5&gt;=4,Z282/1000000,0)+IF($D$5&gt;=5,AA282/10000000,0)+IF($D$5&gt;=6,AB282/100000000,0)</f>
        <v>120.12</v>
      </c>
      <c r="U282" s="35">
        <f>1-(S282=T282)</f>
        <v>0</v>
      </c>
      <c r="V282" s="35">
        <f>K282+W282/1000+X282/10000+Y282/100000+Z282/1000000+AA282/10000000+AB282/100000000</f>
        <v>120.12</v>
      </c>
      <c r="W282" s="29">
        <v>120</v>
      </c>
      <c r="X282" s="27"/>
      <c r="Y282" s="27"/>
      <c r="Z282" s="27"/>
      <c r="AA282" s="27"/>
      <c r="AB282" s="27"/>
      <c r="AH282" s="2"/>
      <c r="AI282" s="2"/>
      <c r="AL282" s="40"/>
      <c r="AM282" s="40"/>
      <c r="AN282" s="40"/>
      <c r="AO282" s="59"/>
      <c r="AP282" s="59"/>
      <c r="AQ282" s="59"/>
      <c r="AR282" s="52"/>
      <c r="AT282" s="1"/>
    </row>
    <row r="283" spans="1:46" s="26" customFormat="1" ht="15">
      <c r="A283" s="62">
        <v>27</v>
      </c>
      <c r="B283" s="1">
        <v>27</v>
      </c>
      <c r="C283" s="62" t="s">
        <v>611</v>
      </c>
      <c r="D283" s="29" t="s">
        <v>41</v>
      </c>
      <c r="E283" s="29">
        <v>118</v>
      </c>
      <c r="F283" s="27"/>
      <c r="G283" s="27"/>
      <c r="H283" s="27"/>
      <c r="I283" s="27"/>
      <c r="J283" s="27"/>
      <c r="K283" s="32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118</v>
      </c>
      <c r="L283" s="32" t="s">
        <v>898</v>
      </c>
      <c r="M283" s="32"/>
      <c r="N283" s="33">
        <f>K283+(ROW(K283)-ROW(K$6))/10000</f>
        <v>118.0277</v>
      </c>
      <c r="O283" s="32">
        <f>COUNT(E283:J283)</f>
        <v>1</v>
      </c>
      <c r="P283" s="32">
        <f ca="1">IF(AND(O283=1,OFFSET(D283,0,P$3)&gt;0),"Y",0)</f>
        <v>0</v>
      </c>
      <c r="Q283" s="34" t="s">
        <v>83</v>
      </c>
      <c r="R283" s="35">
        <f>1-(Q283=Q282)</f>
        <v>0</v>
      </c>
      <c r="S283" s="36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118.11799999999998</v>
      </c>
      <c r="T283" s="36">
        <f>K283+W283/1000+IF($D$5&gt;=2,X283/10000,0)+IF($D$5&gt;=3,Y283/100000,0)+IF($D$5&gt;=4,Z283/1000000,0)+IF($D$5&gt;=5,AA283/10000000,0)+IF($D$5&gt;=6,AB283/100000000,0)</f>
        <v>118.11799999999999</v>
      </c>
      <c r="U283" s="35">
        <f>1-(S283=T283)</f>
        <v>0</v>
      </c>
      <c r="V283" s="35">
        <f>K283+W283/1000+X283/10000+Y283/100000+Z283/1000000+AA283/10000000+AB283/100000000</f>
        <v>118.11799999999999</v>
      </c>
      <c r="W283" s="29">
        <v>118</v>
      </c>
      <c r="X283" s="27"/>
      <c r="Y283" s="27"/>
      <c r="Z283" s="27"/>
      <c r="AA283" s="27"/>
      <c r="AB283" s="27"/>
      <c r="AH283" s="2"/>
      <c r="AI283" s="2"/>
      <c r="AL283" s="40"/>
      <c r="AM283" s="40"/>
      <c r="AN283" s="40"/>
      <c r="AO283" s="59"/>
      <c r="AP283" s="59"/>
      <c r="AQ283" s="59"/>
      <c r="AR283" s="52"/>
      <c r="AT283" s="1"/>
    </row>
    <row r="284" spans="1:46" s="26" customFormat="1" ht="15">
      <c r="A284" s="62">
        <v>28</v>
      </c>
      <c r="B284" s="1">
        <v>28</v>
      </c>
      <c r="C284" s="62" t="s">
        <v>612</v>
      </c>
      <c r="D284" s="29" t="s">
        <v>44</v>
      </c>
      <c r="E284" s="29">
        <v>114</v>
      </c>
      <c r="F284" s="27"/>
      <c r="G284" s="27"/>
      <c r="H284" s="27"/>
      <c r="I284" s="27"/>
      <c r="J284" s="27"/>
      <c r="K284" s="32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114</v>
      </c>
      <c r="L284" s="32" t="s">
        <v>898</v>
      </c>
      <c r="M284" s="32"/>
      <c r="N284" s="33">
        <f>K284+(ROW(K284)-ROW(K$6))/10000</f>
        <v>114.0278</v>
      </c>
      <c r="O284" s="32">
        <f>COUNT(E284:J284)</f>
        <v>1</v>
      </c>
      <c r="P284" s="32">
        <f ca="1">IF(AND(O284=1,OFFSET(D284,0,P$3)&gt;0),"Y",0)</f>
        <v>0</v>
      </c>
      <c r="Q284" s="34" t="s">
        <v>83</v>
      </c>
      <c r="R284" s="35">
        <f>1-(Q284=Q283)</f>
        <v>0</v>
      </c>
      <c r="S284" s="36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114.11399999999999</v>
      </c>
      <c r="T284" s="36">
        <f>K284+W284/1000+IF($D$5&gt;=2,X284/10000,0)+IF($D$5&gt;=3,Y284/100000,0)+IF($D$5&gt;=4,Z284/1000000,0)+IF($D$5&gt;=5,AA284/10000000,0)+IF($D$5&gt;=6,AB284/100000000,0)</f>
        <v>114.114</v>
      </c>
      <c r="U284" s="35">
        <f>1-(S284=T284)</f>
        <v>0</v>
      </c>
      <c r="V284" s="35">
        <f>K284+W284/1000+X284/10000+Y284/100000+Z284/1000000+AA284/10000000+AB284/100000000</f>
        <v>114.114</v>
      </c>
      <c r="W284" s="29">
        <v>114</v>
      </c>
      <c r="X284" s="27"/>
      <c r="Y284" s="27"/>
      <c r="Z284" s="27"/>
      <c r="AA284" s="27"/>
      <c r="AB284" s="27"/>
      <c r="AH284" s="2"/>
      <c r="AI284" s="2"/>
      <c r="AL284" s="40"/>
      <c r="AM284" s="40"/>
      <c r="AN284" s="40"/>
      <c r="AO284" s="59"/>
      <c r="AP284" s="59"/>
      <c r="AQ284" s="59"/>
      <c r="AR284" s="52"/>
      <c r="AT284" s="1"/>
    </row>
    <row r="285" spans="1:46" s="26" customFormat="1" ht="15">
      <c r="A285" s="62">
        <v>29</v>
      </c>
      <c r="B285" s="1">
        <v>29</v>
      </c>
      <c r="C285" s="62" t="s">
        <v>613</v>
      </c>
      <c r="D285" s="29" t="s">
        <v>50</v>
      </c>
      <c r="E285" s="29">
        <v>113</v>
      </c>
      <c r="F285" s="27"/>
      <c r="G285" s="27"/>
      <c r="H285" s="27"/>
      <c r="I285" s="27"/>
      <c r="J285" s="27"/>
      <c r="K285" s="32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113</v>
      </c>
      <c r="L285" s="32" t="s">
        <v>898</v>
      </c>
      <c r="M285" s="32"/>
      <c r="N285" s="33">
        <f>K285+(ROW(K285)-ROW(K$6))/10000</f>
        <v>113.0279</v>
      </c>
      <c r="O285" s="32">
        <f>COUNT(E285:J285)</f>
        <v>1</v>
      </c>
      <c r="P285" s="32">
        <f ca="1">IF(AND(O285=1,OFFSET(D285,0,P$3)&gt;0),"Y",0)</f>
        <v>0</v>
      </c>
      <c r="Q285" s="34" t="s">
        <v>83</v>
      </c>
      <c r="R285" s="35">
        <f>1-(Q285=Q284)</f>
        <v>0</v>
      </c>
      <c r="S285" s="36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113.11299999999999</v>
      </c>
      <c r="T285" s="36">
        <f>K285+W285/1000+IF($D$5&gt;=2,X285/10000,0)+IF($D$5&gt;=3,Y285/100000,0)+IF($D$5&gt;=4,Z285/1000000,0)+IF($D$5&gt;=5,AA285/10000000,0)+IF($D$5&gt;=6,AB285/100000000,0)</f>
        <v>113.113</v>
      </c>
      <c r="U285" s="35">
        <f>1-(S285=T285)</f>
        <v>0</v>
      </c>
      <c r="V285" s="35">
        <f>K285+W285/1000+X285/10000+Y285/100000+Z285/1000000+AA285/10000000+AB285/100000000</f>
        <v>113.113</v>
      </c>
      <c r="W285" s="29">
        <v>113</v>
      </c>
      <c r="X285" s="27"/>
      <c r="Y285" s="27"/>
      <c r="Z285" s="27"/>
      <c r="AA285" s="27"/>
      <c r="AB285" s="27"/>
      <c r="AH285" s="2"/>
      <c r="AI285" s="2"/>
      <c r="AL285" s="40"/>
      <c r="AM285" s="40"/>
      <c r="AN285" s="40"/>
      <c r="AO285" s="59"/>
      <c r="AP285" s="59"/>
      <c r="AQ285" s="59"/>
      <c r="AR285" s="52"/>
      <c r="AT285" s="1"/>
    </row>
    <row r="286" spans="1:46" s="26" customFormat="1" ht="15">
      <c r="A286" s="62">
        <v>30</v>
      </c>
      <c r="B286" s="1">
        <v>30</v>
      </c>
      <c r="C286" s="62" t="s">
        <v>614</v>
      </c>
      <c r="D286" s="29" t="s">
        <v>50</v>
      </c>
      <c r="E286" s="29">
        <v>105</v>
      </c>
      <c r="F286" s="27"/>
      <c r="G286" s="27"/>
      <c r="H286" s="27"/>
      <c r="I286" s="27"/>
      <c r="J286" s="27"/>
      <c r="K286" s="32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105</v>
      </c>
      <c r="L286" s="32" t="s">
        <v>898</v>
      </c>
      <c r="M286" s="32"/>
      <c r="N286" s="33">
        <f>K286+(ROW(K286)-ROW(K$6))/10000</f>
        <v>105.02800000000001</v>
      </c>
      <c r="O286" s="32">
        <f>COUNT(E286:J286)</f>
        <v>1</v>
      </c>
      <c r="P286" s="32">
        <f ca="1">IF(AND(O286=1,OFFSET(D286,0,P$3)&gt;0),"Y",0)</f>
        <v>0</v>
      </c>
      <c r="Q286" s="34" t="s">
        <v>83</v>
      </c>
      <c r="R286" s="35">
        <f>1-(Q286=Q285)</f>
        <v>0</v>
      </c>
      <c r="S286" s="36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105.10499999999999</v>
      </c>
      <c r="T286" s="36">
        <f>K286+W286/1000+IF($D$5&gt;=2,X286/10000,0)+IF($D$5&gt;=3,Y286/100000,0)+IF($D$5&gt;=4,Z286/1000000,0)+IF($D$5&gt;=5,AA286/10000000,0)+IF($D$5&gt;=6,AB286/100000000,0)</f>
        <v>105.105</v>
      </c>
      <c r="U286" s="35">
        <f>1-(S286=T286)</f>
        <v>0</v>
      </c>
      <c r="V286" s="35">
        <f>K286+W286/1000+X286/10000+Y286/100000+Z286/1000000+AA286/10000000+AB286/100000000</f>
        <v>105.105</v>
      </c>
      <c r="W286" s="29">
        <v>105</v>
      </c>
      <c r="X286" s="27"/>
      <c r="Y286" s="27"/>
      <c r="Z286" s="27"/>
      <c r="AA286" s="27"/>
      <c r="AB286" s="27"/>
      <c r="AH286" s="2"/>
      <c r="AI286" s="2"/>
      <c r="AL286" s="40"/>
      <c r="AM286" s="40"/>
      <c r="AN286" s="40"/>
      <c r="AO286" s="59"/>
      <c r="AP286" s="59"/>
      <c r="AQ286" s="59"/>
      <c r="AR286" s="52"/>
      <c r="AT286" s="1"/>
    </row>
    <row r="287" spans="1:46" s="26" customFormat="1" ht="15">
      <c r="A287" s="62">
        <v>31</v>
      </c>
      <c r="B287" s="1">
        <v>31</v>
      </c>
      <c r="C287" s="62" t="s">
        <v>615</v>
      </c>
      <c r="D287" s="29" t="s">
        <v>50</v>
      </c>
      <c r="E287" s="29">
        <v>80</v>
      </c>
      <c r="F287" s="27"/>
      <c r="G287" s="27"/>
      <c r="H287" s="27"/>
      <c r="I287" s="27"/>
      <c r="J287" s="27"/>
      <c r="K287" s="32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80</v>
      </c>
      <c r="L287" s="32" t="s">
        <v>898</v>
      </c>
      <c r="M287" s="32"/>
      <c r="N287" s="33">
        <f>K287+(ROW(K287)-ROW(K$6))/10000</f>
        <v>80.028099999999995</v>
      </c>
      <c r="O287" s="32">
        <f>COUNT(E287:J287)</f>
        <v>1</v>
      </c>
      <c r="P287" s="32">
        <f ca="1">IF(AND(O287=1,OFFSET(D287,0,P$3)&gt;0),"Y",0)</f>
        <v>0</v>
      </c>
      <c r="Q287" s="34" t="s">
        <v>83</v>
      </c>
      <c r="R287" s="35">
        <f>1-(Q287=Q286)</f>
        <v>0</v>
      </c>
      <c r="S287" s="36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80.079999999999984</v>
      </c>
      <c r="T287" s="36">
        <f>K287+W287/1000+IF($D$5&gt;=2,X287/10000,0)+IF($D$5&gt;=3,Y287/100000,0)+IF($D$5&gt;=4,Z287/1000000,0)+IF($D$5&gt;=5,AA287/10000000,0)+IF($D$5&gt;=6,AB287/100000000,0)</f>
        <v>80.08</v>
      </c>
      <c r="U287" s="35">
        <f>1-(S287=T287)</f>
        <v>0</v>
      </c>
      <c r="V287" s="35">
        <f>K287+W287/1000+X287/10000+Y287/100000+Z287/1000000+AA287/10000000+AB287/100000000</f>
        <v>80.08</v>
      </c>
      <c r="W287" s="29">
        <v>80</v>
      </c>
      <c r="X287" s="27"/>
      <c r="Y287" s="27"/>
      <c r="Z287" s="27"/>
      <c r="AA287" s="27"/>
      <c r="AB287" s="27"/>
      <c r="AH287" s="2"/>
      <c r="AI287" s="2"/>
      <c r="AL287" s="40"/>
      <c r="AM287" s="40"/>
      <c r="AN287" s="40"/>
      <c r="AO287" s="59"/>
      <c r="AP287" s="59"/>
      <c r="AQ287" s="59"/>
      <c r="AR287" s="52"/>
      <c r="AT287" s="1"/>
    </row>
    <row r="288" spans="1:46" s="26" customFormat="1" ht="15">
      <c r="A288" s="62">
        <v>32</v>
      </c>
      <c r="B288" s="1" t="s">
        <v>77</v>
      </c>
      <c r="C288" s="62" t="s">
        <v>616</v>
      </c>
      <c r="D288" s="29" t="s">
        <v>378</v>
      </c>
      <c r="E288" s="29">
        <v>78</v>
      </c>
      <c r="F288" s="27"/>
      <c r="G288" s="27"/>
      <c r="H288" s="27"/>
      <c r="I288" s="27"/>
      <c r="J288" s="27"/>
      <c r="K288" s="32">
        <f>IFERROR(LARGE(E288:J288,1),0)+IF($D$5&gt;=2,IFERROR(LARGE(E288:J288,2),0),0)+IF($D$5&gt;=3,IFERROR(LARGE(E288:J288,3),0),0)+IF($D$5&gt;=4,IFERROR(LARGE(E288:J288,4),0),0)+IF($D$5&gt;=5,IFERROR(LARGE(E288:J288,5),0),0)+IF($D$5&gt;=6,IFERROR(LARGE(E288:J288,6),0),0)</f>
        <v>78</v>
      </c>
      <c r="L288" s="32" t="s">
        <v>899</v>
      </c>
      <c r="M288" s="32"/>
      <c r="N288" s="33">
        <f>K288+(ROW(K288)-ROW(K$6))/10000</f>
        <v>78.028199999999998</v>
      </c>
      <c r="O288" s="32">
        <f>COUNT(E288:J288)</f>
        <v>1</v>
      </c>
      <c r="P288" s="32">
        <f ca="1">IF(AND(O288=1,OFFSET(D288,0,P$3)&gt;0),"Y",0)</f>
        <v>0</v>
      </c>
      <c r="Q288" s="34" t="s">
        <v>83</v>
      </c>
      <c r="R288" s="35">
        <f>1-(Q288=Q287)</f>
        <v>0</v>
      </c>
      <c r="S288" s="36">
        <f>IFERROR(LARGE(E288:J288,1),0)*1.001+IF($D$5&gt;=2,IFERROR(LARGE(E288:J288,2),0),0)*1.0001+IF($D$5&gt;=3,IFERROR(LARGE(E288:J288,3),0),0)*1.00001+IF($D$5&gt;=4,IFERROR(LARGE(E288:J288,4),0),0)*1.000001+IF($D$5&gt;=5,IFERROR(LARGE(E288:J288,5),0),0)*1.0000001+IF($D$5&gt;=6,IFERROR(LARGE(E288:J288,6),0),0)*1.00000001</f>
        <v>78.077999999999989</v>
      </c>
      <c r="T288" s="36">
        <f>K288+W288/1000+IF($D$5&gt;=2,X288/10000,0)+IF($D$5&gt;=3,Y288/100000,0)+IF($D$5&gt;=4,Z288/1000000,0)+IF($D$5&gt;=5,AA288/10000000,0)+IF($D$5&gt;=6,AB288/100000000,0)</f>
        <v>78.078000000000003</v>
      </c>
      <c r="U288" s="35">
        <f>1-(S288=T288)</f>
        <v>0</v>
      </c>
      <c r="V288" s="35">
        <f>K288+W288/1000+X288/10000+Y288/100000+Z288/1000000+AA288/10000000+AB288/100000000</f>
        <v>78.078000000000003</v>
      </c>
      <c r="W288" s="29">
        <v>78</v>
      </c>
      <c r="X288" s="27"/>
      <c r="Y288" s="27"/>
      <c r="Z288" s="27"/>
      <c r="AA288" s="27"/>
      <c r="AB288" s="27"/>
      <c r="AH288" s="2"/>
      <c r="AI288" s="2"/>
      <c r="AL288" s="40"/>
      <c r="AM288" s="40"/>
      <c r="AN288" s="40"/>
      <c r="AO288" s="59"/>
      <c r="AP288" s="59"/>
      <c r="AQ288" s="59"/>
      <c r="AR288" s="52"/>
      <c r="AT288" s="1"/>
    </row>
    <row r="289" spans="1:46" ht="3" customHeight="1">
      <c r="A289" s="61"/>
      <c r="B289" s="61"/>
      <c r="C289" s="61"/>
      <c r="D289" s="27"/>
      <c r="E289" s="27"/>
      <c r="F289" s="27"/>
      <c r="G289" s="27"/>
      <c r="H289" s="27"/>
      <c r="I289" s="27"/>
      <c r="J289" s="27"/>
      <c r="K289" s="32"/>
      <c r="L289" s="27"/>
      <c r="M289" s="27"/>
      <c r="N289" s="32"/>
      <c r="O289" s="27"/>
      <c r="P289" s="27"/>
      <c r="R289" s="63"/>
      <c r="S289" s="63"/>
      <c r="T289" s="63"/>
      <c r="U289" s="63"/>
      <c r="V289" s="35"/>
      <c r="W289" s="27"/>
      <c r="X289" s="27"/>
      <c r="Y289" s="27"/>
      <c r="Z289" s="27"/>
      <c r="AA289" s="27"/>
      <c r="AB289" s="27"/>
      <c r="AJ289" s="26"/>
      <c r="AK289" s="26"/>
      <c r="AL289" s="40"/>
      <c r="AM289" s="40"/>
      <c r="AN289" s="40"/>
      <c r="AO289" s="40"/>
      <c r="AP289" s="40"/>
      <c r="AQ289" s="40"/>
      <c r="AR289" s="30"/>
      <c r="AS289" s="26"/>
      <c r="AT289" s="1"/>
    </row>
    <row r="290" spans="1:46" ht="15">
      <c r="A290" s="62"/>
      <c r="B290" s="1"/>
      <c r="C290" s="62"/>
      <c r="D290" s="29"/>
      <c r="E290" s="29"/>
      <c r="F290" s="27"/>
      <c r="G290" s="27"/>
      <c r="H290" s="27"/>
      <c r="I290" s="27"/>
      <c r="J290" s="27"/>
      <c r="K290" s="32"/>
      <c r="L290" s="27"/>
      <c r="M290" s="27"/>
      <c r="N290" s="32"/>
      <c r="O290" s="27"/>
      <c r="P290" s="27"/>
      <c r="R290" s="63"/>
      <c r="S290" s="63"/>
      <c r="T290" s="63"/>
      <c r="U290" s="63"/>
      <c r="V290" s="35"/>
      <c r="W290" s="27"/>
      <c r="X290" s="27"/>
      <c r="Y290" s="27"/>
      <c r="Z290" s="27"/>
      <c r="AA290" s="27"/>
      <c r="AB290" s="27"/>
      <c r="AJ290" s="26"/>
      <c r="AK290" s="26"/>
      <c r="AL290" s="40"/>
      <c r="AM290" s="40"/>
      <c r="AN290" s="40"/>
      <c r="AO290" s="40"/>
      <c r="AP290" s="40"/>
      <c r="AQ290" s="40"/>
      <c r="AR290" s="30"/>
      <c r="AS290" s="26"/>
      <c r="AT290" s="1"/>
    </row>
    <row r="291" spans="1:46" ht="15">
      <c r="A291" s="62"/>
      <c r="B291" s="1"/>
      <c r="C291" s="61" t="s">
        <v>198</v>
      </c>
      <c r="D291" s="29"/>
      <c r="E291" s="29"/>
      <c r="F291" s="27"/>
      <c r="G291" s="27"/>
      <c r="H291" s="27"/>
      <c r="I291" s="27"/>
      <c r="J291" s="27"/>
      <c r="K291" s="32"/>
      <c r="L291" s="27"/>
      <c r="M291" s="27"/>
      <c r="N291" s="32"/>
      <c r="O291" s="27"/>
      <c r="P291" s="32"/>
      <c r="Q291" s="54" t="str">
        <f>C291</f>
        <v>M65</v>
      </c>
      <c r="R291" s="63"/>
      <c r="S291" s="63"/>
      <c r="T291" s="63"/>
      <c r="U291" s="63"/>
      <c r="V291" s="35"/>
      <c r="W291" s="29"/>
      <c r="X291" s="27"/>
      <c r="Y291" s="27"/>
      <c r="Z291" s="27"/>
      <c r="AA291" s="27"/>
      <c r="AB291" s="27"/>
      <c r="AD291" s="37"/>
      <c r="AE291" s="37"/>
      <c r="AF291" s="37"/>
      <c r="AG291" s="37"/>
      <c r="AJ291" s="26"/>
      <c r="AK291" s="26"/>
      <c r="AL291" s="40"/>
      <c r="AM291" s="40"/>
      <c r="AN291" s="40"/>
      <c r="AO291" s="38">
        <v>646</v>
      </c>
      <c r="AP291" s="38">
        <v>573</v>
      </c>
      <c r="AQ291" s="38">
        <v>570</v>
      </c>
      <c r="AR291" s="30"/>
      <c r="AS291" s="26"/>
      <c r="AT291" s="1"/>
    </row>
    <row r="292" spans="1:46" ht="15">
      <c r="A292" s="62">
        <v>1</v>
      </c>
      <c r="B292" s="1">
        <v>1</v>
      </c>
      <c r="C292" s="62" t="s">
        <v>271</v>
      </c>
      <c r="D292" s="29" t="s">
        <v>50</v>
      </c>
      <c r="E292" s="29">
        <v>209</v>
      </c>
      <c r="F292" s="27">
        <v>176</v>
      </c>
      <c r="G292" s="27"/>
      <c r="H292" s="27"/>
      <c r="I292" s="27"/>
      <c r="J292" s="27"/>
      <c r="K292" s="32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385</v>
      </c>
      <c r="L292" s="32" t="s">
        <v>898</v>
      </c>
      <c r="M292" s="32" t="s">
        <v>617</v>
      </c>
      <c r="N292" s="33">
        <f>K292+(ROW(K292)-ROW(K$6))/10000</f>
        <v>385.02859999999998</v>
      </c>
      <c r="O292" s="32">
        <f>COUNT(E292:J292)</f>
        <v>2</v>
      </c>
      <c r="P292" s="32">
        <f ca="1">IF(AND(O292=1,OFFSET(D292,0,P$3)&gt;0),"Y",0)</f>
        <v>0</v>
      </c>
      <c r="Q292" s="34" t="s">
        <v>198</v>
      </c>
      <c r="R292" s="35">
        <f>1-(Q292=Q291)</f>
        <v>0</v>
      </c>
      <c r="S292" s="36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385.22659999999996</v>
      </c>
      <c r="T292" s="36">
        <f>K292+W292/1000+IF($D$5&gt;=2,X292/10000,0)+IF($D$5&gt;=3,Y292/100000,0)+IF($D$5&gt;=4,Z292/1000000,0)+IF($D$5&gt;=5,AA292/10000000,0)+IF($D$5&gt;=6,AB292/100000000,0)</f>
        <v>385.22660000000002</v>
      </c>
      <c r="U292" s="35">
        <f>1-(S292=T292)</f>
        <v>0</v>
      </c>
      <c r="V292" s="35">
        <f>K292+W292/1000+X292/10000+Y292/100000+Z292/1000000+AA292/10000000+AB292/100000000</f>
        <v>385.22660000000002</v>
      </c>
      <c r="W292" s="29">
        <v>209</v>
      </c>
      <c r="X292" s="27">
        <v>176</v>
      </c>
      <c r="Y292" s="27"/>
      <c r="Z292" s="27"/>
      <c r="AA292" s="27"/>
      <c r="AB292" s="27"/>
      <c r="AD292" s="37"/>
      <c r="AE292" s="37"/>
      <c r="AF292" s="37"/>
      <c r="AG292" s="37"/>
      <c r="AJ292" s="26"/>
      <c r="AK292" s="26"/>
      <c r="AL292" s="40"/>
      <c r="AM292" s="40"/>
      <c r="AN292" s="40"/>
      <c r="AO292" s="59"/>
      <c r="AP292" s="59"/>
      <c r="AQ292" s="59"/>
      <c r="AR292" s="30"/>
      <c r="AS292" s="26"/>
      <c r="AT292" s="1"/>
    </row>
    <row r="293" spans="1:46" ht="15">
      <c r="A293" s="62">
        <v>2</v>
      </c>
      <c r="B293" s="1">
        <v>2</v>
      </c>
      <c r="C293" s="62" t="s">
        <v>263</v>
      </c>
      <c r="D293" s="29" t="s">
        <v>47</v>
      </c>
      <c r="E293" s="29">
        <v>188</v>
      </c>
      <c r="F293" s="27">
        <v>180</v>
      </c>
      <c r="G293" s="27"/>
      <c r="H293" s="27"/>
      <c r="I293" s="27"/>
      <c r="J293" s="27"/>
      <c r="K293" s="32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368</v>
      </c>
      <c r="L293" s="32" t="s">
        <v>898</v>
      </c>
      <c r="M293" s="32" t="s">
        <v>618</v>
      </c>
      <c r="N293" s="33">
        <f>K293+(ROW(K293)-ROW(K$6))/10000</f>
        <v>368.02870000000001</v>
      </c>
      <c r="O293" s="32">
        <f>COUNT(E293:J293)</f>
        <v>2</v>
      </c>
      <c r="P293" s="32">
        <f ca="1">IF(AND(O293=1,OFFSET(D293,0,P$3)&gt;0),"Y",0)</f>
        <v>0</v>
      </c>
      <c r="Q293" s="34" t="s">
        <v>198</v>
      </c>
      <c r="R293" s="35">
        <f>1-(Q293=Q292)</f>
        <v>0</v>
      </c>
      <c r="S293" s="36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368.20600000000002</v>
      </c>
      <c r="T293" s="36">
        <f>K293+W293/1000+IF($D$5&gt;=2,X293/10000,0)+IF($D$5&gt;=3,Y293/100000,0)+IF($D$5&gt;=4,Z293/1000000,0)+IF($D$5&gt;=5,AA293/10000000,0)+IF($D$5&gt;=6,AB293/100000000,0)</f>
        <v>368.20599999999996</v>
      </c>
      <c r="U293" s="35">
        <f>1-(S293=T293)</f>
        <v>0</v>
      </c>
      <c r="V293" s="35">
        <f>K293+W293/1000+X293/10000+Y293/100000+Z293/1000000+AA293/10000000+AB293/100000000</f>
        <v>368.20599999999996</v>
      </c>
      <c r="W293" s="29">
        <v>188</v>
      </c>
      <c r="X293" s="27">
        <v>180</v>
      </c>
      <c r="Y293" s="27"/>
      <c r="Z293" s="27"/>
      <c r="AA293" s="27"/>
      <c r="AB293" s="27"/>
      <c r="AD293" s="37"/>
      <c r="AE293" s="37"/>
      <c r="AF293" s="37"/>
      <c r="AG293" s="37"/>
      <c r="AJ293" s="26"/>
      <c r="AK293" s="26"/>
      <c r="AL293" s="40"/>
      <c r="AM293" s="40"/>
      <c r="AN293" s="40"/>
      <c r="AO293" s="59"/>
      <c r="AP293" s="59"/>
      <c r="AQ293" s="59"/>
      <c r="AR293" s="30"/>
      <c r="AS293" s="26"/>
      <c r="AT293" s="1"/>
    </row>
    <row r="294" spans="1:46" ht="15">
      <c r="A294" s="62">
        <v>3</v>
      </c>
      <c r="B294" s="1">
        <v>3</v>
      </c>
      <c r="C294" s="62" t="s">
        <v>286</v>
      </c>
      <c r="D294" s="29" t="s">
        <v>41</v>
      </c>
      <c r="E294" s="29">
        <v>167</v>
      </c>
      <c r="F294" s="27">
        <v>166</v>
      </c>
      <c r="G294" s="27"/>
      <c r="H294" s="27"/>
      <c r="I294" s="27"/>
      <c r="J294" s="27"/>
      <c r="K294" s="32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333</v>
      </c>
      <c r="L294" s="32" t="s">
        <v>898</v>
      </c>
      <c r="M294" s="32" t="s">
        <v>619</v>
      </c>
      <c r="N294" s="33">
        <f>K294+(ROW(K294)-ROW(K$6))/10000</f>
        <v>333.02879999999999</v>
      </c>
      <c r="O294" s="32">
        <f>COUNT(E294:J294)</f>
        <v>2</v>
      </c>
      <c r="P294" s="32">
        <f ca="1">IF(AND(O294=1,OFFSET(D294,0,P$3)&gt;0),"Y",0)</f>
        <v>0</v>
      </c>
      <c r="Q294" s="34" t="s">
        <v>198</v>
      </c>
      <c r="R294" s="35">
        <f>1-(Q294=Q293)</f>
        <v>0</v>
      </c>
      <c r="S294" s="36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333.18359999999996</v>
      </c>
      <c r="T294" s="36">
        <f>K294+W294/1000+IF($D$5&gt;=2,X294/10000,0)+IF($D$5&gt;=3,Y294/100000,0)+IF($D$5&gt;=4,Z294/1000000,0)+IF($D$5&gt;=5,AA294/10000000,0)+IF($D$5&gt;=6,AB294/100000000,0)</f>
        <v>333.18359999999996</v>
      </c>
      <c r="U294" s="35">
        <f>1-(S294=T294)</f>
        <v>0</v>
      </c>
      <c r="V294" s="35">
        <f>K294+W294/1000+X294/10000+Y294/100000+Z294/1000000+AA294/10000000+AB294/100000000</f>
        <v>333.18359999999996</v>
      </c>
      <c r="W294" s="29">
        <v>167</v>
      </c>
      <c r="X294" s="27">
        <v>166</v>
      </c>
      <c r="Y294" s="27"/>
      <c r="Z294" s="27"/>
      <c r="AA294" s="27"/>
      <c r="AB294" s="27"/>
      <c r="AD294" s="37"/>
      <c r="AE294" s="37"/>
      <c r="AF294" s="37"/>
      <c r="AG294" s="37"/>
      <c r="AJ294" s="26"/>
      <c r="AK294" s="26"/>
      <c r="AL294" s="40"/>
      <c r="AM294" s="40"/>
      <c r="AN294" s="40"/>
      <c r="AO294" s="59"/>
      <c r="AP294" s="59"/>
      <c r="AQ294" s="59"/>
      <c r="AR294" s="30"/>
      <c r="AS294" s="26"/>
      <c r="AT294" s="1"/>
    </row>
    <row r="295" spans="1:46" ht="15">
      <c r="A295" s="62">
        <v>4</v>
      </c>
      <c r="B295" s="1">
        <v>4</v>
      </c>
      <c r="C295" s="62" t="s">
        <v>279</v>
      </c>
      <c r="D295" s="29" t="s">
        <v>122</v>
      </c>
      <c r="E295" s="29">
        <v>160</v>
      </c>
      <c r="F295" s="27">
        <v>171</v>
      </c>
      <c r="G295" s="27"/>
      <c r="H295" s="27"/>
      <c r="I295" s="27"/>
      <c r="J295" s="27"/>
      <c r="K295" s="32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331</v>
      </c>
      <c r="L295" s="32" t="s">
        <v>898</v>
      </c>
      <c r="M295" s="32"/>
      <c r="N295" s="33">
        <f>K295+(ROW(K295)-ROW(K$6))/10000</f>
        <v>331.02890000000002</v>
      </c>
      <c r="O295" s="32">
        <f>COUNT(E295:J295)</f>
        <v>2</v>
      </c>
      <c r="P295" s="32">
        <f ca="1">IF(AND(O295=1,OFFSET(D295,0,P$3)&gt;0),"Y",0)</f>
        <v>0</v>
      </c>
      <c r="Q295" s="34" t="s">
        <v>198</v>
      </c>
      <c r="R295" s="35">
        <f>1-(Q295=Q294)</f>
        <v>0</v>
      </c>
      <c r="S295" s="36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331.18700000000001</v>
      </c>
      <c r="T295" s="36">
        <f>K295+W295/1000+IF($D$5&gt;=2,X295/10000,0)+IF($D$5&gt;=3,Y295/100000,0)+IF($D$5&gt;=4,Z295/1000000,0)+IF($D$5&gt;=5,AA295/10000000,0)+IF($D$5&gt;=6,AB295/100000000,0)</f>
        <v>331.18700000000001</v>
      </c>
      <c r="U295" s="35">
        <f>1-(S295=T295)</f>
        <v>0</v>
      </c>
      <c r="V295" s="35">
        <f>K295+W295/1000+X295/10000+Y295/100000+Z295/1000000+AA295/10000000+AB295/100000000</f>
        <v>331.18700000000001</v>
      </c>
      <c r="W295" s="27">
        <v>171</v>
      </c>
      <c r="X295" s="29">
        <v>160</v>
      </c>
      <c r="Y295" s="27"/>
      <c r="Z295" s="27"/>
      <c r="AA295" s="27"/>
      <c r="AB295" s="27"/>
      <c r="AD295" s="37"/>
      <c r="AE295" s="37"/>
      <c r="AF295" s="37"/>
      <c r="AG295" s="37"/>
      <c r="AJ295" s="26"/>
      <c r="AK295" s="26"/>
      <c r="AL295" s="40"/>
      <c r="AM295" s="40"/>
      <c r="AN295" s="40"/>
      <c r="AO295" s="59"/>
      <c r="AP295" s="59"/>
      <c r="AQ295" s="59"/>
      <c r="AR295" s="30"/>
      <c r="AS295" s="26"/>
      <c r="AT295" s="1"/>
    </row>
    <row r="296" spans="1:46" ht="15">
      <c r="A296" s="62">
        <v>5</v>
      </c>
      <c r="B296" s="1">
        <v>5</v>
      </c>
      <c r="C296" s="62" t="s">
        <v>276</v>
      </c>
      <c r="D296" s="29" t="s">
        <v>60</v>
      </c>
      <c r="E296" s="29">
        <v>156</v>
      </c>
      <c r="F296" s="27">
        <v>173</v>
      </c>
      <c r="G296" s="27"/>
      <c r="H296" s="27"/>
      <c r="I296" s="27"/>
      <c r="J296" s="27"/>
      <c r="K296" s="32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329</v>
      </c>
      <c r="L296" s="32" t="s">
        <v>898</v>
      </c>
      <c r="M296" s="32"/>
      <c r="N296" s="33">
        <f>K296+(ROW(K296)-ROW(K$6))/10000</f>
        <v>329.029</v>
      </c>
      <c r="O296" s="32">
        <f>COUNT(E296:J296)</f>
        <v>2</v>
      </c>
      <c r="P296" s="32">
        <f ca="1">IF(AND(O296=1,OFFSET(D296,0,P$3)&gt;0),"Y",0)</f>
        <v>0</v>
      </c>
      <c r="Q296" s="34" t="s">
        <v>198</v>
      </c>
      <c r="R296" s="35">
        <f>1-(Q296=Q295)</f>
        <v>0</v>
      </c>
      <c r="S296" s="36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329.18859999999995</v>
      </c>
      <c r="T296" s="36">
        <f>K296+W296/1000+IF($D$5&gt;=2,X296/10000,0)+IF($D$5&gt;=3,Y296/100000,0)+IF($D$5&gt;=4,Z296/1000000,0)+IF($D$5&gt;=5,AA296/10000000,0)+IF($D$5&gt;=6,AB296/100000000,0)</f>
        <v>329.18860000000001</v>
      </c>
      <c r="U296" s="35">
        <f>1-(S296=T296)</f>
        <v>0</v>
      </c>
      <c r="V296" s="35">
        <f>K296+W296/1000+X296/10000+Y296/100000+Z296/1000000+AA296/10000000+AB296/100000000</f>
        <v>329.18860000000001</v>
      </c>
      <c r="W296" s="27">
        <v>173</v>
      </c>
      <c r="X296" s="29">
        <v>156</v>
      </c>
      <c r="Y296" s="27"/>
      <c r="Z296" s="27"/>
      <c r="AA296" s="27"/>
      <c r="AB296" s="27"/>
      <c r="AD296" s="37"/>
      <c r="AE296" s="37"/>
      <c r="AF296" s="37"/>
      <c r="AG296" s="37"/>
      <c r="AJ296" s="26"/>
      <c r="AK296" s="26"/>
      <c r="AL296" s="40"/>
      <c r="AM296" s="40"/>
      <c r="AN296" s="40"/>
      <c r="AO296" s="59"/>
      <c r="AP296" s="59"/>
      <c r="AQ296" s="59"/>
      <c r="AR296" s="30"/>
      <c r="AS296" s="26"/>
      <c r="AT296" s="1"/>
    </row>
    <row r="297" spans="1:46" ht="15">
      <c r="A297" s="62">
        <v>6</v>
      </c>
      <c r="B297" s="1">
        <v>6</v>
      </c>
      <c r="C297" s="62" t="s">
        <v>314</v>
      </c>
      <c r="D297" s="29" t="s">
        <v>36</v>
      </c>
      <c r="E297" s="29">
        <v>135</v>
      </c>
      <c r="F297" s="27">
        <v>153</v>
      </c>
      <c r="G297" s="27"/>
      <c r="H297" s="27"/>
      <c r="I297" s="27"/>
      <c r="J297" s="27"/>
      <c r="K297" s="32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288</v>
      </c>
      <c r="L297" s="32" t="s">
        <v>898</v>
      </c>
      <c r="M297" s="32"/>
      <c r="N297" s="33">
        <f>K297+(ROW(K297)-ROW(K$6))/10000</f>
        <v>288.02910000000003</v>
      </c>
      <c r="O297" s="32">
        <f>COUNT(E297:J297)</f>
        <v>2</v>
      </c>
      <c r="P297" s="32">
        <f ca="1">IF(AND(O297=1,OFFSET(D297,0,P$3)&gt;0),"Y",0)</f>
        <v>0</v>
      </c>
      <c r="Q297" s="34" t="s">
        <v>198</v>
      </c>
      <c r="R297" s="35">
        <f>1-(Q297=Q296)</f>
        <v>0</v>
      </c>
      <c r="S297" s="36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288.16649999999998</v>
      </c>
      <c r="T297" s="36">
        <f>K297+W297/1000+IF($D$5&gt;=2,X297/10000,0)+IF($D$5&gt;=3,Y297/100000,0)+IF($D$5&gt;=4,Z297/1000000,0)+IF($D$5&gt;=5,AA297/10000000,0)+IF($D$5&gt;=6,AB297/100000000,0)</f>
        <v>288.16650000000004</v>
      </c>
      <c r="U297" s="35">
        <f>1-(S297=T297)</f>
        <v>0</v>
      </c>
      <c r="V297" s="35">
        <f>K297+W297/1000+X297/10000+Y297/100000+Z297/1000000+AA297/10000000+AB297/100000000</f>
        <v>288.16650000000004</v>
      </c>
      <c r="W297" s="27">
        <v>153</v>
      </c>
      <c r="X297" s="29">
        <v>135</v>
      </c>
      <c r="Y297" s="27"/>
      <c r="Z297" s="27"/>
      <c r="AA297" s="27"/>
      <c r="AB297" s="27"/>
      <c r="AD297" s="37"/>
      <c r="AE297" s="37"/>
      <c r="AF297" s="37"/>
      <c r="AG297" s="37"/>
      <c r="AJ297" s="26"/>
      <c r="AK297" s="26"/>
      <c r="AL297" s="40"/>
      <c r="AM297" s="40"/>
      <c r="AN297" s="40"/>
      <c r="AO297" s="59"/>
      <c r="AP297" s="59"/>
      <c r="AQ297" s="59"/>
      <c r="AR297" s="30"/>
      <c r="AS297" s="26"/>
      <c r="AT297" s="1"/>
    </row>
    <row r="298" spans="1:46" ht="15">
      <c r="A298" s="62">
        <v>7</v>
      </c>
      <c r="B298" s="1">
        <v>7</v>
      </c>
      <c r="C298" s="62" t="s">
        <v>319</v>
      </c>
      <c r="D298" s="29" t="s">
        <v>25</v>
      </c>
      <c r="E298" s="29">
        <v>137</v>
      </c>
      <c r="F298" s="27">
        <v>149</v>
      </c>
      <c r="G298" s="27"/>
      <c r="H298" s="27"/>
      <c r="I298" s="27"/>
      <c r="J298" s="27"/>
      <c r="K298" s="32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286</v>
      </c>
      <c r="L298" s="32" t="s">
        <v>898</v>
      </c>
      <c r="M298" s="32"/>
      <c r="N298" s="33">
        <f>K298+(ROW(K298)-ROW(K$6))/10000</f>
        <v>286.0292</v>
      </c>
      <c r="O298" s="32">
        <f>COUNT(E298:J298)</f>
        <v>2</v>
      </c>
      <c r="P298" s="32">
        <f ca="1">IF(AND(O298=1,OFFSET(D298,0,P$3)&gt;0),"Y",0)</f>
        <v>0</v>
      </c>
      <c r="Q298" s="34" t="s">
        <v>198</v>
      </c>
      <c r="R298" s="35">
        <f>1-(Q298=Q297)</f>
        <v>0</v>
      </c>
      <c r="S298" s="36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286.16269999999997</v>
      </c>
      <c r="T298" s="36">
        <f>K298+W298/1000+IF($D$5&gt;=2,X298/10000,0)+IF($D$5&gt;=3,Y298/100000,0)+IF($D$5&gt;=4,Z298/1000000,0)+IF($D$5&gt;=5,AA298/10000000,0)+IF($D$5&gt;=6,AB298/100000000,0)</f>
        <v>286.16269999999997</v>
      </c>
      <c r="U298" s="35">
        <f>1-(S298=T298)</f>
        <v>0</v>
      </c>
      <c r="V298" s="35">
        <f>K298+W298/1000+X298/10000+Y298/100000+Z298/1000000+AA298/10000000+AB298/100000000</f>
        <v>286.16269999999997</v>
      </c>
      <c r="W298" s="27">
        <v>149</v>
      </c>
      <c r="X298" s="29">
        <v>137</v>
      </c>
      <c r="Y298" s="27"/>
      <c r="Z298" s="27"/>
      <c r="AA298" s="27"/>
      <c r="AB298" s="27"/>
      <c r="AD298" s="37"/>
      <c r="AE298" s="37"/>
      <c r="AF298" s="37"/>
      <c r="AG298" s="37"/>
      <c r="AJ298" s="26"/>
      <c r="AK298" s="26"/>
      <c r="AL298" s="40"/>
      <c r="AM298" s="40"/>
      <c r="AN298" s="40"/>
      <c r="AO298" s="59"/>
      <c r="AP298" s="59"/>
      <c r="AQ298" s="59"/>
      <c r="AR298" s="30"/>
      <c r="AS298" s="26"/>
      <c r="AT298" s="1"/>
    </row>
    <row r="299" spans="1:46" ht="15">
      <c r="A299" s="62">
        <v>8</v>
      </c>
      <c r="B299" s="1">
        <v>8</v>
      </c>
      <c r="C299" s="62" t="s">
        <v>325</v>
      </c>
      <c r="D299" s="29" t="s">
        <v>66</v>
      </c>
      <c r="E299" s="29">
        <v>130</v>
      </c>
      <c r="F299" s="27">
        <v>145</v>
      </c>
      <c r="G299" s="27"/>
      <c r="H299" s="27"/>
      <c r="I299" s="27"/>
      <c r="J299" s="27"/>
      <c r="K299" s="32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275</v>
      </c>
      <c r="L299" s="32" t="s">
        <v>898</v>
      </c>
      <c r="M299" s="32"/>
      <c r="N299" s="33">
        <f>K299+(ROW(K299)-ROW(K$6))/10000</f>
        <v>275.02929999999998</v>
      </c>
      <c r="O299" s="32">
        <f>COUNT(E299:J299)</f>
        <v>2</v>
      </c>
      <c r="P299" s="32">
        <f ca="1">IF(AND(O299=1,OFFSET(D299,0,P$3)&gt;0),"Y",0)</f>
        <v>0</v>
      </c>
      <c r="Q299" s="34" t="s">
        <v>198</v>
      </c>
      <c r="R299" s="35">
        <f>1-(Q299=Q298)</f>
        <v>0</v>
      </c>
      <c r="S299" s="36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275.15800000000002</v>
      </c>
      <c r="T299" s="36">
        <f>K299+W299/1000+IF($D$5&gt;=2,X299/10000,0)+IF($D$5&gt;=3,Y299/100000,0)+IF($D$5&gt;=4,Z299/1000000,0)+IF($D$5&gt;=5,AA299/10000000,0)+IF($D$5&gt;=6,AB299/100000000,0)</f>
        <v>275.15799999999996</v>
      </c>
      <c r="U299" s="35">
        <f>1-(S299=T299)</f>
        <v>0</v>
      </c>
      <c r="V299" s="35">
        <f>K299+W299/1000+X299/10000+Y299/100000+Z299/1000000+AA299/10000000+AB299/100000000</f>
        <v>275.15799999999996</v>
      </c>
      <c r="W299" s="27">
        <v>145</v>
      </c>
      <c r="X299" s="29">
        <v>130</v>
      </c>
      <c r="Y299" s="27"/>
      <c r="Z299" s="27"/>
      <c r="AA299" s="27"/>
      <c r="AB299" s="27"/>
      <c r="AD299" s="37"/>
      <c r="AE299" s="37"/>
      <c r="AF299" s="37"/>
      <c r="AG299" s="37"/>
      <c r="AJ299" s="26"/>
      <c r="AK299" s="26"/>
      <c r="AL299" s="40"/>
      <c r="AM299" s="40"/>
      <c r="AN299" s="40"/>
      <c r="AO299" s="59"/>
      <c r="AP299" s="59"/>
      <c r="AQ299" s="59"/>
      <c r="AR299" s="30"/>
      <c r="AS299" s="26"/>
      <c r="AT299" s="1"/>
    </row>
    <row r="300" spans="1:46" ht="15">
      <c r="A300" s="62">
        <v>9</v>
      </c>
      <c r="B300" s="1">
        <v>9</v>
      </c>
      <c r="C300" s="62" t="s">
        <v>321</v>
      </c>
      <c r="D300" s="29" t="s">
        <v>122</v>
      </c>
      <c r="E300" s="29">
        <v>125</v>
      </c>
      <c r="F300" s="27">
        <v>148</v>
      </c>
      <c r="G300" s="27"/>
      <c r="H300" s="27"/>
      <c r="I300" s="27"/>
      <c r="J300" s="27"/>
      <c r="K300" s="32">
        <f>IFERROR(LARGE(E300:J300,1),0)+IF($D$5&gt;=2,IFERROR(LARGE(E300:J300,2),0),0)+IF($D$5&gt;=3,IFERROR(LARGE(E300:J300,3),0),0)+IF($D$5&gt;=4,IFERROR(LARGE(E300:J300,4),0),0)+IF($D$5&gt;=5,IFERROR(LARGE(E300:J300,5),0),0)+IF($D$5&gt;=6,IFERROR(LARGE(E300:J300,6),0),0)</f>
        <v>273</v>
      </c>
      <c r="L300" s="32" t="s">
        <v>898</v>
      </c>
      <c r="M300" s="32"/>
      <c r="N300" s="33">
        <f>K300+(ROW(K300)-ROW(K$6))/10000</f>
        <v>273.02940000000001</v>
      </c>
      <c r="O300" s="32">
        <f>COUNT(E300:J300)</f>
        <v>2</v>
      </c>
      <c r="P300" s="32">
        <f ca="1">IF(AND(O300=1,OFFSET(D300,0,P$3)&gt;0),"Y",0)</f>
        <v>0</v>
      </c>
      <c r="Q300" s="34" t="s">
        <v>198</v>
      </c>
      <c r="R300" s="35">
        <f>1-(Q300=Q299)</f>
        <v>0</v>
      </c>
      <c r="S300" s="36">
        <f>IFERROR(LARGE(E300:J300,1),0)*1.001+IF($D$5&gt;=2,IFERROR(LARGE(E300:J300,2),0),0)*1.0001+IF($D$5&gt;=3,IFERROR(LARGE(E300:J300,3),0),0)*1.00001+IF($D$5&gt;=4,IFERROR(LARGE(E300:J300,4),0),0)*1.000001+IF($D$5&gt;=5,IFERROR(LARGE(E300:J300,5),0),0)*1.0000001+IF($D$5&gt;=6,IFERROR(LARGE(E300:J300,6),0),0)*1.00000001</f>
        <v>273.16050000000001</v>
      </c>
      <c r="T300" s="36">
        <f>K300+W300/1000+IF($D$5&gt;=2,X300/10000,0)+IF($D$5&gt;=3,Y300/100000,0)+IF($D$5&gt;=4,Z300/1000000,0)+IF($D$5&gt;=5,AA300/10000000,0)+IF($D$5&gt;=6,AB300/100000000,0)</f>
        <v>273.16050000000001</v>
      </c>
      <c r="U300" s="35">
        <f>1-(S300=T300)</f>
        <v>0</v>
      </c>
      <c r="V300" s="35">
        <f>K300+W300/1000+X300/10000+Y300/100000+Z300/1000000+AA300/10000000+AB300/100000000</f>
        <v>273.16050000000001</v>
      </c>
      <c r="W300" s="27">
        <v>148</v>
      </c>
      <c r="X300" s="29">
        <v>125</v>
      </c>
      <c r="Y300" s="27"/>
      <c r="Z300" s="27"/>
      <c r="AA300" s="27"/>
      <c r="AB300" s="27"/>
      <c r="AD300" s="37"/>
      <c r="AE300" s="37"/>
      <c r="AF300" s="37"/>
      <c r="AG300" s="37"/>
      <c r="AJ300" s="26"/>
      <c r="AK300" s="26"/>
      <c r="AL300" s="40"/>
      <c r="AM300" s="40"/>
      <c r="AN300" s="40"/>
      <c r="AO300" s="59"/>
      <c r="AP300" s="59"/>
      <c r="AQ300" s="59"/>
      <c r="AR300" s="30"/>
      <c r="AS300" s="26"/>
      <c r="AT300" s="1"/>
    </row>
    <row r="301" spans="1:46" ht="15">
      <c r="A301" s="62">
        <v>10</v>
      </c>
      <c r="B301" s="1">
        <v>10</v>
      </c>
      <c r="C301" s="62" t="s">
        <v>346</v>
      </c>
      <c r="D301" s="29" t="s">
        <v>125</v>
      </c>
      <c r="E301" s="29">
        <v>112</v>
      </c>
      <c r="F301" s="27">
        <v>135</v>
      </c>
      <c r="G301" s="27"/>
      <c r="H301" s="27"/>
      <c r="I301" s="27"/>
      <c r="J301" s="27"/>
      <c r="K301" s="32">
        <f>IFERROR(LARGE(E301:J301,1),0)+IF($D$5&gt;=2,IFERROR(LARGE(E301:J301,2),0),0)+IF($D$5&gt;=3,IFERROR(LARGE(E301:J301,3),0),0)+IF($D$5&gt;=4,IFERROR(LARGE(E301:J301,4),0),0)+IF($D$5&gt;=5,IFERROR(LARGE(E301:J301,5),0),0)+IF($D$5&gt;=6,IFERROR(LARGE(E301:J301,6),0),0)</f>
        <v>247</v>
      </c>
      <c r="L301" s="32" t="s">
        <v>898</v>
      </c>
      <c r="M301" s="32"/>
      <c r="N301" s="33">
        <f>K301+(ROW(K301)-ROW(K$6))/10000</f>
        <v>247.02950000000001</v>
      </c>
      <c r="O301" s="32">
        <f>COUNT(E301:J301)</f>
        <v>2</v>
      </c>
      <c r="P301" s="32">
        <f ca="1">IF(AND(O301=1,OFFSET(D301,0,P$3)&gt;0),"Y",0)</f>
        <v>0</v>
      </c>
      <c r="Q301" s="34" t="s">
        <v>198</v>
      </c>
      <c r="R301" s="35">
        <f>1-(Q301=Q300)</f>
        <v>0</v>
      </c>
      <c r="S301" s="36">
        <f>IFERROR(LARGE(E301:J301,1),0)*1.001+IF($D$5&gt;=2,IFERROR(LARGE(E301:J301,2),0),0)*1.0001+IF($D$5&gt;=3,IFERROR(LARGE(E301:J301,3),0),0)*1.00001+IF($D$5&gt;=4,IFERROR(LARGE(E301:J301,4),0),0)*1.000001+IF($D$5&gt;=5,IFERROR(LARGE(E301:J301,5),0),0)*1.0000001+IF($D$5&gt;=6,IFERROR(LARGE(E301:J301,6),0),0)*1.00000001</f>
        <v>247.14619999999999</v>
      </c>
      <c r="T301" s="36">
        <f>K301+W301/1000+IF($D$5&gt;=2,X301/10000,0)+IF($D$5&gt;=3,Y301/100000,0)+IF($D$5&gt;=4,Z301/1000000,0)+IF($D$5&gt;=5,AA301/10000000,0)+IF($D$5&gt;=6,AB301/100000000,0)</f>
        <v>247.14619999999999</v>
      </c>
      <c r="U301" s="35">
        <f>1-(S301=T301)</f>
        <v>0</v>
      </c>
      <c r="V301" s="35">
        <f>K301+W301/1000+X301/10000+Y301/100000+Z301/1000000+AA301/10000000+AB301/100000000</f>
        <v>247.14619999999999</v>
      </c>
      <c r="W301" s="27">
        <v>135</v>
      </c>
      <c r="X301" s="29">
        <v>112</v>
      </c>
      <c r="Y301" s="27"/>
      <c r="Z301" s="27"/>
      <c r="AA301" s="27"/>
      <c r="AB301" s="27"/>
      <c r="AD301" s="37"/>
      <c r="AE301" s="37"/>
      <c r="AF301" s="37"/>
      <c r="AG301" s="37"/>
      <c r="AJ301" s="26"/>
      <c r="AK301" s="26"/>
      <c r="AL301" s="40"/>
      <c r="AM301" s="40"/>
      <c r="AN301" s="40"/>
      <c r="AO301" s="59"/>
      <c r="AP301" s="59"/>
      <c r="AQ301" s="59"/>
      <c r="AR301" s="30"/>
      <c r="AS301" s="26"/>
      <c r="AT301" s="1"/>
    </row>
    <row r="302" spans="1:46" ht="15">
      <c r="A302" s="62">
        <v>11</v>
      </c>
      <c r="B302" s="1">
        <v>11</v>
      </c>
      <c r="C302" s="62" t="s">
        <v>357</v>
      </c>
      <c r="D302" s="29" t="s">
        <v>36</v>
      </c>
      <c r="E302" s="29">
        <v>88</v>
      </c>
      <c r="F302" s="27">
        <v>129</v>
      </c>
      <c r="G302" s="27"/>
      <c r="H302" s="27"/>
      <c r="I302" s="27"/>
      <c r="J302" s="27"/>
      <c r="K302" s="32">
        <f>IFERROR(LARGE(E302:J302,1),0)+IF($D$5&gt;=2,IFERROR(LARGE(E302:J302,2),0),0)+IF($D$5&gt;=3,IFERROR(LARGE(E302:J302,3),0),0)+IF($D$5&gt;=4,IFERROR(LARGE(E302:J302,4),0),0)+IF($D$5&gt;=5,IFERROR(LARGE(E302:J302,5),0),0)+IF($D$5&gt;=6,IFERROR(LARGE(E302:J302,6),0),0)</f>
        <v>217</v>
      </c>
      <c r="L302" s="32" t="s">
        <v>898</v>
      </c>
      <c r="M302" s="32"/>
      <c r="N302" s="33">
        <f>K302+(ROW(K302)-ROW(K$6))/10000</f>
        <v>217.02959999999999</v>
      </c>
      <c r="O302" s="32">
        <f>COUNT(E302:J302)</f>
        <v>2</v>
      </c>
      <c r="P302" s="32">
        <f ca="1">IF(AND(O302=1,OFFSET(D302,0,P$3)&gt;0),"Y",0)</f>
        <v>0</v>
      </c>
      <c r="Q302" s="34" t="s">
        <v>198</v>
      </c>
      <c r="R302" s="35">
        <f>1-(Q302=Q301)</f>
        <v>0</v>
      </c>
      <c r="S302" s="36">
        <f>IFERROR(LARGE(E302:J302,1),0)*1.001+IF($D$5&gt;=2,IFERROR(LARGE(E302:J302,2),0),0)*1.0001+IF($D$5&gt;=3,IFERROR(LARGE(E302:J302,3),0),0)*1.00001+IF($D$5&gt;=4,IFERROR(LARGE(E302:J302,4),0),0)*1.000001+IF($D$5&gt;=5,IFERROR(LARGE(E302:J302,5),0),0)*1.0000001+IF($D$5&gt;=6,IFERROR(LARGE(E302:J302,6),0),0)*1.00000001</f>
        <v>217.13779999999997</v>
      </c>
      <c r="T302" s="36">
        <f>K302+W302/1000+IF($D$5&gt;=2,X302/10000,0)+IF($D$5&gt;=3,Y302/100000,0)+IF($D$5&gt;=4,Z302/1000000,0)+IF($D$5&gt;=5,AA302/10000000,0)+IF($D$5&gt;=6,AB302/100000000,0)</f>
        <v>217.1378</v>
      </c>
      <c r="U302" s="35">
        <f>1-(S302=T302)</f>
        <v>0</v>
      </c>
      <c r="V302" s="35">
        <f>K302+W302/1000+X302/10000+Y302/100000+Z302/1000000+AA302/10000000+AB302/100000000</f>
        <v>217.1378</v>
      </c>
      <c r="W302" s="27">
        <v>129</v>
      </c>
      <c r="X302" s="29">
        <v>88</v>
      </c>
      <c r="Y302" s="27"/>
      <c r="Z302" s="27"/>
      <c r="AA302" s="27"/>
      <c r="AB302" s="27"/>
      <c r="AD302" s="37"/>
      <c r="AE302" s="37"/>
      <c r="AF302" s="37"/>
      <c r="AG302" s="37"/>
      <c r="AJ302" s="26"/>
      <c r="AK302" s="26"/>
      <c r="AL302" s="40"/>
      <c r="AM302" s="40"/>
      <c r="AN302" s="40"/>
      <c r="AO302" s="59"/>
      <c r="AP302" s="59"/>
      <c r="AQ302" s="59"/>
      <c r="AR302" s="30"/>
      <c r="AS302" s="26"/>
      <c r="AT302" s="1"/>
    </row>
    <row r="303" spans="1:46" ht="15">
      <c r="A303" s="62">
        <v>12</v>
      </c>
      <c r="B303" s="1">
        <v>12</v>
      </c>
      <c r="C303" s="62" t="s">
        <v>197</v>
      </c>
      <c r="D303" s="29" t="s">
        <v>47</v>
      </c>
      <c r="E303" s="29"/>
      <c r="F303" s="27">
        <v>216</v>
      </c>
      <c r="G303" s="27"/>
      <c r="H303" s="27"/>
      <c r="I303" s="27"/>
      <c r="J303" s="27"/>
      <c r="K303" s="32">
        <f>IFERROR(LARGE(E303:J303,1),0)+IF($D$5&gt;=2,IFERROR(LARGE(E303:J303,2),0),0)+IF($D$5&gt;=3,IFERROR(LARGE(E303:J303,3),0),0)+IF($D$5&gt;=4,IFERROR(LARGE(E303:J303,4),0),0)+IF($D$5&gt;=5,IFERROR(LARGE(E303:J303,5),0),0)+IF($D$5&gt;=6,IFERROR(LARGE(E303:J303,6),0),0)</f>
        <v>216</v>
      </c>
      <c r="L303" s="32" t="s">
        <v>898</v>
      </c>
      <c r="M303" s="32"/>
      <c r="N303" s="33">
        <f>K303+(ROW(K303)-ROW(K$6))/10000</f>
        <v>216.02969999999999</v>
      </c>
      <c r="O303" s="32">
        <f>COUNT(E303:J303)</f>
        <v>1</v>
      </c>
      <c r="P303" s="32" t="str">
        <f ca="1">IF(AND(O303=1,OFFSET(D303,0,P$3)&gt;0),"Y",0)</f>
        <v>Y</v>
      </c>
      <c r="Q303" s="34" t="s">
        <v>198</v>
      </c>
      <c r="R303" s="35">
        <f>1-(Q303=Q302)</f>
        <v>0</v>
      </c>
      <c r="S303" s="36">
        <f>IFERROR(LARGE(E303:J303,1),0)*1.001+IF($D$5&gt;=2,IFERROR(LARGE(E303:J303,2),0),0)*1.0001+IF($D$5&gt;=3,IFERROR(LARGE(E303:J303,3),0),0)*1.00001+IF($D$5&gt;=4,IFERROR(LARGE(E303:J303,4),0),0)*1.000001+IF($D$5&gt;=5,IFERROR(LARGE(E303:J303,5),0),0)*1.0000001+IF($D$5&gt;=6,IFERROR(LARGE(E303:J303,6),0),0)*1.00000001</f>
        <v>216.21599999999998</v>
      </c>
      <c r="T303" s="36">
        <f>K303+W303/1000+IF($D$5&gt;=2,X303/10000,0)+IF($D$5&gt;=3,Y303/100000,0)+IF($D$5&gt;=4,Z303/1000000,0)+IF($D$5&gt;=5,AA303/10000000,0)+IF($D$5&gt;=6,AB303/100000000,0)</f>
        <v>216.21600000000001</v>
      </c>
      <c r="U303" s="35">
        <f>1-(S303=T303)</f>
        <v>0</v>
      </c>
      <c r="V303" s="35">
        <f>K303+W303/1000+X303/10000+Y303/100000+Z303/1000000+AA303/10000000+AB303/100000000</f>
        <v>216.21600000000001</v>
      </c>
      <c r="W303" s="27">
        <v>216</v>
      </c>
      <c r="X303" s="29"/>
      <c r="Y303" s="27"/>
      <c r="Z303" s="27"/>
      <c r="AA303" s="27"/>
      <c r="AB303" s="27"/>
      <c r="AD303" s="37"/>
      <c r="AE303" s="37"/>
      <c r="AF303" s="37"/>
      <c r="AG303" s="37"/>
      <c r="AJ303" s="26"/>
      <c r="AK303" s="26"/>
      <c r="AL303" s="40"/>
      <c r="AM303" s="40"/>
      <c r="AN303" s="40"/>
      <c r="AO303" s="59"/>
      <c r="AP303" s="59"/>
      <c r="AQ303" s="59"/>
      <c r="AR303" s="30"/>
      <c r="AS303" s="26"/>
      <c r="AT303" s="1"/>
    </row>
    <row r="304" spans="1:46" ht="15">
      <c r="A304" s="62">
        <v>13</v>
      </c>
      <c r="B304" s="1">
        <v>13</v>
      </c>
      <c r="C304" s="62" t="s">
        <v>400</v>
      </c>
      <c r="D304" s="29" t="s">
        <v>88</v>
      </c>
      <c r="E304" s="29">
        <v>93</v>
      </c>
      <c r="F304" s="27">
        <v>116</v>
      </c>
      <c r="G304" s="27"/>
      <c r="H304" s="27"/>
      <c r="I304" s="27"/>
      <c r="J304" s="27"/>
      <c r="K304" s="32">
        <f>IFERROR(LARGE(E304:J304,1),0)+IF($D$5&gt;=2,IFERROR(LARGE(E304:J304,2),0),0)+IF($D$5&gt;=3,IFERROR(LARGE(E304:J304,3),0),0)+IF($D$5&gt;=4,IFERROR(LARGE(E304:J304,4),0),0)+IF($D$5&gt;=5,IFERROR(LARGE(E304:J304,5),0),0)+IF($D$5&gt;=6,IFERROR(LARGE(E304:J304,6),0),0)</f>
        <v>209</v>
      </c>
      <c r="L304" s="32" t="s">
        <v>898</v>
      </c>
      <c r="M304" s="32"/>
      <c r="N304" s="33">
        <f>K304+(ROW(K304)-ROW(K$6))/10000</f>
        <v>209.02979999999999</v>
      </c>
      <c r="O304" s="32">
        <f>COUNT(E304:J304)</f>
        <v>2</v>
      </c>
      <c r="P304" s="32">
        <f ca="1">IF(AND(O304=1,OFFSET(D304,0,P$3)&gt;0),"Y",0)</f>
        <v>0</v>
      </c>
      <c r="Q304" s="34" t="s">
        <v>198</v>
      </c>
      <c r="R304" s="35">
        <f>1-(Q304=Q303)</f>
        <v>0</v>
      </c>
      <c r="S304" s="36">
        <f>IFERROR(LARGE(E304:J304,1),0)*1.001+IF($D$5&gt;=2,IFERROR(LARGE(E304:J304,2),0),0)*1.0001+IF($D$5&gt;=3,IFERROR(LARGE(E304:J304,3),0),0)*1.00001+IF($D$5&gt;=4,IFERROR(LARGE(E304:J304,4),0),0)*1.000001+IF($D$5&gt;=5,IFERROR(LARGE(E304:J304,5),0),0)*1.0000001+IF($D$5&gt;=6,IFERROR(LARGE(E304:J304,6),0),0)*1.00000001</f>
        <v>209.12529999999998</v>
      </c>
      <c r="T304" s="36">
        <f>K304+W304/1000+IF($D$5&gt;=2,X304/10000,0)+IF($D$5&gt;=3,Y304/100000,0)+IF($D$5&gt;=4,Z304/1000000,0)+IF($D$5&gt;=5,AA304/10000000,0)+IF($D$5&gt;=6,AB304/100000000,0)</f>
        <v>209.12530000000001</v>
      </c>
      <c r="U304" s="35">
        <f>1-(S304=T304)</f>
        <v>0</v>
      </c>
      <c r="V304" s="35">
        <f>K304+W304/1000+X304/10000+Y304/100000+Z304/1000000+AA304/10000000+AB304/100000000</f>
        <v>209.12530000000001</v>
      </c>
      <c r="W304" s="27">
        <v>116</v>
      </c>
      <c r="X304" s="29">
        <v>93</v>
      </c>
      <c r="Y304" s="27"/>
      <c r="Z304" s="27"/>
      <c r="AA304" s="27"/>
      <c r="AB304" s="27"/>
      <c r="AD304" s="37"/>
      <c r="AE304" s="37"/>
      <c r="AF304" s="37"/>
      <c r="AG304" s="37"/>
      <c r="AJ304" s="26"/>
      <c r="AK304" s="26"/>
      <c r="AL304" s="40"/>
      <c r="AM304" s="40"/>
      <c r="AN304" s="40"/>
      <c r="AO304" s="59"/>
      <c r="AP304" s="59"/>
      <c r="AQ304" s="59"/>
      <c r="AR304" s="30"/>
      <c r="AS304" s="26"/>
      <c r="AT304" s="1"/>
    </row>
    <row r="305" spans="1:46" ht="15">
      <c r="A305" s="62">
        <v>14</v>
      </c>
      <c r="B305" s="1">
        <v>14</v>
      </c>
      <c r="C305" s="62" t="s">
        <v>227</v>
      </c>
      <c r="D305" s="29" t="s">
        <v>36</v>
      </c>
      <c r="E305" s="29"/>
      <c r="F305" s="27">
        <v>198</v>
      </c>
      <c r="G305" s="27"/>
      <c r="H305" s="27"/>
      <c r="I305" s="27"/>
      <c r="J305" s="27"/>
      <c r="K305" s="32">
        <f>IFERROR(LARGE(E305:J305,1),0)+IF($D$5&gt;=2,IFERROR(LARGE(E305:J305,2),0),0)+IF($D$5&gt;=3,IFERROR(LARGE(E305:J305,3),0),0)+IF($D$5&gt;=4,IFERROR(LARGE(E305:J305,4),0),0)+IF($D$5&gt;=5,IFERROR(LARGE(E305:J305,5),0),0)+IF($D$5&gt;=6,IFERROR(LARGE(E305:J305,6),0),0)</f>
        <v>198</v>
      </c>
      <c r="L305" s="32" t="s">
        <v>898</v>
      </c>
      <c r="M305" s="32"/>
      <c r="N305" s="33">
        <f>K305+(ROW(K305)-ROW(K$6))/10000</f>
        <v>198.0299</v>
      </c>
      <c r="O305" s="32">
        <f>COUNT(E305:J305)</f>
        <v>1</v>
      </c>
      <c r="P305" s="32" t="str">
        <f ca="1">IF(AND(O305=1,OFFSET(D305,0,P$3)&gt;0),"Y",0)</f>
        <v>Y</v>
      </c>
      <c r="Q305" s="34" t="s">
        <v>198</v>
      </c>
      <c r="R305" s="35">
        <f>1-(Q305=Q304)</f>
        <v>0</v>
      </c>
      <c r="S305" s="36">
        <f>IFERROR(LARGE(E305:J305,1),0)*1.001+IF($D$5&gt;=2,IFERROR(LARGE(E305:J305,2),0),0)*1.0001+IF($D$5&gt;=3,IFERROR(LARGE(E305:J305,3),0),0)*1.00001+IF($D$5&gt;=4,IFERROR(LARGE(E305:J305,4),0),0)*1.000001+IF($D$5&gt;=5,IFERROR(LARGE(E305:J305,5),0),0)*1.0000001+IF($D$5&gt;=6,IFERROR(LARGE(E305:J305,6),0),0)*1.00000001</f>
        <v>198.19799999999998</v>
      </c>
      <c r="T305" s="36">
        <f>K305+W305/1000+IF($D$5&gt;=2,X305/10000,0)+IF($D$5&gt;=3,Y305/100000,0)+IF($D$5&gt;=4,Z305/1000000,0)+IF($D$5&gt;=5,AA305/10000000,0)+IF($D$5&gt;=6,AB305/100000000,0)</f>
        <v>198.19800000000001</v>
      </c>
      <c r="U305" s="35">
        <f>1-(S305=T305)</f>
        <v>0</v>
      </c>
      <c r="V305" s="35">
        <f>K305+W305/1000+X305/10000+Y305/100000+Z305/1000000+AA305/10000000+AB305/100000000</f>
        <v>198.19800000000001</v>
      </c>
      <c r="W305" s="27">
        <v>198</v>
      </c>
      <c r="X305" s="29"/>
      <c r="Y305" s="27"/>
      <c r="Z305" s="27"/>
      <c r="AA305" s="27"/>
      <c r="AB305" s="27"/>
      <c r="AD305" s="37"/>
      <c r="AE305" s="37"/>
      <c r="AF305" s="37"/>
      <c r="AG305" s="37"/>
      <c r="AJ305" s="26"/>
      <c r="AK305" s="26"/>
      <c r="AL305" s="40"/>
      <c r="AM305" s="40"/>
      <c r="AN305" s="40"/>
      <c r="AO305" s="59"/>
      <c r="AP305" s="59"/>
      <c r="AQ305" s="59"/>
      <c r="AR305" s="30"/>
      <c r="AS305" s="26"/>
      <c r="AT305" s="1"/>
    </row>
    <row r="306" spans="1:46" ht="15">
      <c r="A306" s="62">
        <v>15</v>
      </c>
      <c r="B306" s="1">
        <v>15</v>
      </c>
      <c r="C306" s="62" t="s">
        <v>427</v>
      </c>
      <c r="D306" s="29" t="s">
        <v>60</v>
      </c>
      <c r="E306" s="29">
        <v>90</v>
      </c>
      <c r="F306" s="27">
        <v>107</v>
      </c>
      <c r="G306" s="27"/>
      <c r="H306" s="27"/>
      <c r="I306" s="27"/>
      <c r="J306" s="27"/>
      <c r="K306" s="32">
        <f>IFERROR(LARGE(E306:J306,1),0)+IF($D$5&gt;=2,IFERROR(LARGE(E306:J306,2),0),0)+IF($D$5&gt;=3,IFERROR(LARGE(E306:J306,3),0),0)+IF($D$5&gt;=4,IFERROR(LARGE(E306:J306,4),0),0)+IF($D$5&gt;=5,IFERROR(LARGE(E306:J306,5),0),0)+IF($D$5&gt;=6,IFERROR(LARGE(E306:J306,6),0),0)</f>
        <v>197</v>
      </c>
      <c r="L306" s="32" t="s">
        <v>898</v>
      </c>
      <c r="M306" s="32"/>
      <c r="N306" s="33">
        <f>K306+(ROW(K306)-ROW(K$6))/10000</f>
        <v>197.03</v>
      </c>
      <c r="O306" s="32">
        <f>COUNT(E306:J306)</f>
        <v>2</v>
      </c>
      <c r="P306" s="32">
        <f ca="1">IF(AND(O306=1,OFFSET(D306,0,P$3)&gt;0),"Y",0)</f>
        <v>0</v>
      </c>
      <c r="Q306" s="34" t="s">
        <v>198</v>
      </c>
      <c r="R306" s="35">
        <f>1-(Q306=Q305)</f>
        <v>0</v>
      </c>
      <c r="S306" s="36">
        <f>IFERROR(LARGE(E306:J306,1),0)*1.001+IF($D$5&gt;=2,IFERROR(LARGE(E306:J306,2),0),0)*1.0001+IF($D$5&gt;=3,IFERROR(LARGE(E306:J306,3),0),0)*1.00001+IF($D$5&gt;=4,IFERROR(LARGE(E306:J306,4),0),0)*1.000001+IF($D$5&gt;=5,IFERROR(LARGE(E306:J306,5),0),0)*1.0000001+IF($D$5&gt;=6,IFERROR(LARGE(E306:J306,6),0),0)*1.00000001</f>
        <v>197.11599999999999</v>
      </c>
      <c r="T306" s="36">
        <f>K306+W306/1000+IF($D$5&gt;=2,X306/10000,0)+IF($D$5&gt;=3,Y306/100000,0)+IF($D$5&gt;=4,Z306/1000000,0)+IF($D$5&gt;=5,AA306/10000000,0)+IF($D$5&gt;=6,AB306/100000000,0)</f>
        <v>197.11599999999999</v>
      </c>
      <c r="U306" s="35">
        <f>1-(S306=T306)</f>
        <v>0</v>
      </c>
      <c r="V306" s="35">
        <f>K306+W306/1000+X306/10000+Y306/100000+Z306/1000000+AA306/10000000+AB306/100000000</f>
        <v>197.11599999999999</v>
      </c>
      <c r="W306" s="27">
        <v>107</v>
      </c>
      <c r="X306" s="29">
        <v>90</v>
      </c>
      <c r="Y306" s="27"/>
      <c r="Z306" s="27"/>
      <c r="AA306" s="27"/>
      <c r="AB306" s="27"/>
      <c r="AD306" s="37"/>
      <c r="AE306" s="37"/>
      <c r="AF306" s="37"/>
      <c r="AG306" s="37"/>
      <c r="AJ306" s="26"/>
      <c r="AK306" s="26"/>
      <c r="AL306" s="40"/>
      <c r="AM306" s="40"/>
      <c r="AN306" s="40"/>
      <c r="AO306" s="59"/>
      <c r="AP306" s="59"/>
      <c r="AQ306" s="59"/>
      <c r="AR306" s="30"/>
      <c r="AS306" s="26"/>
      <c r="AT306" s="1"/>
    </row>
    <row r="307" spans="1:46" ht="15">
      <c r="A307" s="62">
        <v>16</v>
      </c>
      <c r="B307" s="1">
        <v>16</v>
      </c>
      <c r="C307" s="62" t="s">
        <v>313</v>
      </c>
      <c r="D307" s="29" t="s">
        <v>122</v>
      </c>
      <c r="E307" s="29"/>
      <c r="F307" s="27">
        <v>154</v>
      </c>
      <c r="G307" s="27"/>
      <c r="H307" s="27"/>
      <c r="I307" s="27"/>
      <c r="J307" s="27"/>
      <c r="K307" s="32">
        <f>IFERROR(LARGE(E307:J307,1),0)+IF($D$5&gt;=2,IFERROR(LARGE(E307:J307,2),0),0)+IF($D$5&gt;=3,IFERROR(LARGE(E307:J307,3),0),0)+IF($D$5&gt;=4,IFERROR(LARGE(E307:J307,4),0),0)+IF($D$5&gt;=5,IFERROR(LARGE(E307:J307,5),0),0)+IF($D$5&gt;=6,IFERROR(LARGE(E307:J307,6),0),0)</f>
        <v>154</v>
      </c>
      <c r="L307" s="32" t="s">
        <v>898</v>
      </c>
      <c r="M307" s="32"/>
      <c r="N307" s="33">
        <f>K307+(ROW(K307)-ROW(K$6))/10000</f>
        <v>154.0301</v>
      </c>
      <c r="O307" s="32">
        <f>COUNT(E307:J307)</f>
        <v>1</v>
      </c>
      <c r="P307" s="32" t="str">
        <f ca="1">IF(AND(O307=1,OFFSET(D307,0,P$3)&gt;0),"Y",0)</f>
        <v>Y</v>
      </c>
      <c r="Q307" s="34" t="s">
        <v>198</v>
      </c>
      <c r="R307" s="35">
        <f>1-(Q307=Q306)</f>
        <v>0</v>
      </c>
      <c r="S307" s="36">
        <f>IFERROR(LARGE(E307:J307,1),0)*1.001+IF($D$5&gt;=2,IFERROR(LARGE(E307:J307,2),0),0)*1.0001+IF($D$5&gt;=3,IFERROR(LARGE(E307:J307,3),0),0)*1.00001+IF($D$5&gt;=4,IFERROR(LARGE(E307:J307,4),0),0)*1.000001+IF($D$5&gt;=5,IFERROR(LARGE(E307:J307,5),0),0)*1.0000001+IF($D$5&gt;=6,IFERROR(LARGE(E307:J307,6),0),0)*1.00000001</f>
        <v>154.154</v>
      </c>
      <c r="T307" s="36">
        <f>K307+W307/1000+IF($D$5&gt;=2,X307/10000,0)+IF($D$5&gt;=3,Y307/100000,0)+IF($D$5&gt;=4,Z307/1000000,0)+IF($D$5&gt;=5,AA307/10000000,0)+IF($D$5&gt;=6,AB307/100000000,0)</f>
        <v>154.154</v>
      </c>
      <c r="U307" s="35">
        <f>1-(S307=T307)</f>
        <v>0</v>
      </c>
      <c r="V307" s="35">
        <f>K307+W307/1000+X307/10000+Y307/100000+Z307/1000000+AA307/10000000+AB307/100000000</f>
        <v>154.154</v>
      </c>
      <c r="W307" s="27">
        <v>154</v>
      </c>
      <c r="X307" s="29"/>
      <c r="Y307" s="27"/>
      <c r="Z307" s="27"/>
      <c r="AA307" s="27"/>
      <c r="AB307" s="27"/>
      <c r="AD307" s="37"/>
      <c r="AE307" s="37"/>
      <c r="AF307" s="37"/>
      <c r="AG307" s="37"/>
      <c r="AJ307" s="26"/>
      <c r="AK307" s="26"/>
      <c r="AL307" s="40"/>
      <c r="AM307" s="40"/>
      <c r="AN307" s="40"/>
      <c r="AO307" s="59"/>
      <c r="AP307" s="59"/>
      <c r="AQ307" s="59"/>
      <c r="AR307" s="30"/>
      <c r="AS307" s="26"/>
      <c r="AT307" s="1"/>
    </row>
    <row r="308" spans="1:46" ht="15">
      <c r="A308" s="62">
        <v>17</v>
      </c>
      <c r="B308" s="1">
        <v>17</v>
      </c>
      <c r="C308" s="62" t="s">
        <v>340</v>
      </c>
      <c r="D308" s="29" t="s">
        <v>125</v>
      </c>
      <c r="E308" s="29"/>
      <c r="F308" s="27">
        <v>137</v>
      </c>
      <c r="G308" s="27"/>
      <c r="H308" s="27"/>
      <c r="I308" s="27"/>
      <c r="J308" s="27"/>
      <c r="K308" s="32">
        <f>IFERROR(LARGE(E308:J308,1),0)+IF($D$5&gt;=2,IFERROR(LARGE(E308:J308,2),0),0)+IF($D$5&gt;=3,IFERROR(LARGE(E308:J308,3),0),0)+IF($D$5&gt;=4,IFERROR(LARGE(E308:J308,4),0),0)+IF($D$5&gt;=5,IFERROR(LARGE(E308:J308,5),0),0)+IF($D$5&gt;=6,IFERROR(LARGE(E308:J308,6),0),0)</f>
        <v>137</v>
      </c>
      <c r="L308" s="32" t="s">
        <v>898</v>
      </c>
      <c r="M308" s="32"/>
      <c r="N308" s="33">
        <f>K308+(ROW(K308)-ROW(K$6))/10000</f>
        <v>137.03020000000001</v>
      </c>
      <c r="O308" s="32">
        <f>COUNT(E308:J308)</f>
        <v>1</v>
      </c>
      <c r="P308" s="32" t="str">
        <f ca="1">IF(AND(O308=1,OFFSET(D308,0,P$3)&gt;0),"Y",0)</f>
        <v>Y</v>
      </c>
      <c r="Q308" s="34" t="s">
        <v>198</v>
      </c>
      <c r="R308" s="35">
        <f>1-(Q308=Q307)</f>
        <v>0</v>
      </c>
      <c r="S308" s="36">
        <f>IFERROR(LARGE(E308:J308,1),0)*1.001+IF($D$5&gt;=2,IFERROR(LARGE(E308:J308,2),0),0)*1.0001+IF($D$5&gt;=3,IFERROR(LARGE(E308:J308,3),0),0)*1.00001+IF($D$5&gt;=4,IFERROR(LARGE(E308:J308,4),0),0)*1.000001+IF($D$5&gt;=5,IFERROR(LARGE(E308:J308,5),0),0)*1.0000001+IF($D$5&gt;=6,IFERROR(LARGE(E308:J308,6),0),0)*1.00000001</f>
        <v>137.13699999999997</v>
      </c>
      <c r="T308" s="36">
        <f>K308+W308/1000+IF($D$5&gt;=2,X308/10000,0)+IF($D$5&gt;=3,Y308/100000,0)+IF($D$5&gt;=4,Z308/1000000,0)+IF($D$5&gt;=5,AA308/10000000,0)+IF($D$5&gt;=6,AB308/100000000,0)</f>
        <v>137.137</v>
      </c>
      <c r="U308" s="35">
        <f>1-(S308=T308)</f>
        <v>0</v>
      </c>
      <c r="V308" s="35">
        <f>K308+W308/1000+X308/10000+Y308/100000+Z308/1000000+AA308/10000000+AB308/100000000</f>
        <v>137.137</v>
      </c>
      <c r="W308" s="27">
        <v>137</v>
      </c>
      <c r="X308" s="29"/>
      <c r="Y308" s="27"/>
      <c r="Z308" s="27"/>
      <c r="AA308" s="27"/>
      <c r="AB308" s="27"/>
      <c r="AD308" s="37"/>
      <c r="AE308" s="37"/>
      <c r="AF308" s="37"/>
      <c r="AG308" s="37"/>
      <c r="AJ308" s="26"/>
      <c r="AK308" s="26"/>
      <c r="AL308" s="40"/>
      <c r="AM308" s="40"/>
      <c r="AN308" s="40"/>
      <c r="AO308" s="59"/>
      <c r="AP308" s="59"/>
      <c r="AQ308" s="59"/>
      <c r="AR308" s="30"/>
      <c r="AS308" s="26"/>
      <c r="AT308" s="1"/>
    </row>
    <row r="309" spans="1:46" ht="15">
      <c r="A309" s="62">
        <v>18</v>
      </c>
      <c r="B309" s="1">
        <v>18</v>
      </c>
      <c r="C309" s="62" t="s">
        <v>620</v>
      </c>
      <c r="D309" s="29" t="s">
        <v>122</v>
      </c>
      <c r="E309" s="29">
        <v>133</v>
      </c>
      <c r="F309" s="27"/>
      <c r="G309" s="27"/>
      <c r="H309" s="27"/>
      <c r="I309" s="27"/>
      <c r="J309" s="27"/>
      <c r="K309" s="32">
        <f>IFERROR(LARGE(E309:J309,1),0)+IF($D$5&gt;=2,IFERROR(LARGE(E309:J309,2),0),0)+IF($D$5&gt;=3,IFERROR(LARGE(E309:J309,3),0),0)+IF($D$5&gt;=4,IFERROR(LARGE(E309:J309,4),0),0)+IF($D$5&gt;=5,IFERROR(LARGE(E309:J309,5),0),0)+IF($D$5&gt;=6,IFERROR(LARGE(E309:J309,6),0),0)</f>
        <v>133</v>
      </c>
      <c r="L309" s="32" t="s">
        <v>898</v>
      </c>
      <c r="M309" s="32"/>
      <c r="N309" s="33">
        <f>K309+(ROW(K309)-ROW(K$6))/10000</f>
        <v>133.03030000000001</v>
      </c>
      <c r="O309" s="32">
        <f>COUNT(E309:J309)</f>
        <v>1</v>
      </c>
      <c r="P309" s="32">
        <f ca="1">IF(AND(O309=1,OFFSET(D309,0,P$3)&gt;0),"Y",0)</f>
        <v>0</v>
      </c>
      <c r="Q309" s="34" t="s">
        <v>198</v>
      </c>
      <c r="R309" s="35">
        <f>1-(Q309=Q308)</f>
        <v>0</v>
      </c>
      <c r="S309" s="36">
        <f>IFERROR(LARGE(E309:J309,1),0)*1.001+IF($D$5&gt;=2,IFERROR(LARGE(E309:J309,2),0),0)*1.0001+IF($D$5&gt;=3,IFERROR(LARGE(E309:J309,3),0),0)*1.00001+IF($D$5&gt;=4,IFERROR(LARGE(E309:J309,4),0),0)*1.000001+IF($D$5&gt;=5,IFERROR(LARGE(E309:J309,5),0),0)*1.0000001+IF($D$5&gt;=6,IFERROR(LARGE(E309:J309,6),0),0)*1.00000001</f>
        <v>133.13299999999998</v>
      </c>
      <c r="T309" s="36">
        <f>K309+W309/1000+IF($D$5&gt;=2,X309/10000,0)+IF($D$5&gt;=3,Y309/100000,0)+IF($D$5&gt;=4,Z309/1000000,0)+IF($D$5&gt;=5,AA309/10000000,0)+IF($D$5&gt;=6,AB309/100000000,0)</f>
        <v>133.13300000000001</v>
      </c>
      <c r="U309" s="35">
        <f>1-(S309=T309)</f>
        <v>0</v>
      </c>
      <c r="V309" s="35">
        <f>K309+W309/1000+X309/10000+Y309/100000+Z309/1000000+AA309/10000000+AB309/100000000</f>
        <v>133.13300000000001</v>
      </c>
      <c r="W309" s="29">
        <v>133</v>
      </c>
      <c r="X309" s="27"/>
      <c r="Y309" s="27"/>
      <c r="Z309" s="27"/>
      <c r="AA309" s="27"/>
      <c r="AB309" s="27"/>
      <c r="AD309" s="37"/>
      <c r="AE309" s="37"/>
      <c r="AF309" s="37"/>
      <c r="AG309" s="37"/>
      <c r="AJ309" s="26"/>
      <c r="AK309" s="26"/>
      <c r="AL309" s="40"/>
      <c r="AM309" s="40"/>
      <c r="AN309" s="40"/>
      <c r="AO309" s="59"/>
      <c r="AP309" s="59"/>
      <c r="AQ309" s="59"/>
      <c r="AR309" s="30"/>
      <c r="AS309" s="26"/>
      <c r="AT309" s="1"/>
    </row>
    <row r="310" spans="1:46" ht="15">
      <c r="A310" s="62">
        <v>19</v>
      </c>
      <c r="B310" s="1">
        <v>19</v>
      </c>
      <c r="C310" s="62" t="s">
        <v>356</v>
      </c>
      <c r="D310" s="29" t="s">
        <v>44</v>
      </c>
      <c r="E310" s="29"/>
      <c r="F310" s="27">
        <v>130</v>
      </c>
      <c r="G310" s="27"/>
      <c r="H310" s="27"/>
      <c r="I310" s="27"/>
      <c r="J310" s="27"/>
      <c r="K310" s="32">
        <f>IFERROR(LARGE(E310:J310,1),0)+IF($D$5&gt;=2,IFERROR(LARGE(E310:J310,2),0),0)+IF($D$5&gt;=3,IFERROR(LARGE(E310:J310,3),0),0)+IF($D$5&gt;=4,IFERROR(LARGE(E310:J310,4),0),0)+IF($D$5&gt;=5,IFERROR(LARGE(E310:J310,5),0),0)+IF($D$5&gt;=6,IFERROR(LARGE(E310:J310,6),0),0)</f>
        <v>130</v>
      </c>
      <c r="L310" s="32" t="s">
        <v>898</v>
      </c>
      <c r="M310" s="32"/>
      <c r="N310" s="33">
        <f>K310+(ROW(K310)-ROW(K$6))/10000</f>
        <v>130.03039999999999</v>
      </c>
      <c r="O310" s="32">
        <f>COUNT(E310:J310)</f>
        <v>1</v>
      </c>
      <c r="P310" s="32" t="str">
        <f ca="1">IF(AND(O310=1,OFFSET(D310,0,P$3)&gt;0),"Y",0)</f>
        <v>Y</v>
      </c>
      <c r="Q310" s="34" t="s">
        <v>198</v>
      </c>
      <c r="R310" s="35">
        <f>1-(Q310=Q309)</f>
        <v>0</v>
      </c>
      <c r="S310" s="36">
        <f>IFERROR(LARGE(E310:J310,1),0)*1.001+IF($D$5&gt;=2,IFERROR(LARGE(E310:J310,2),0),0)*1.0001+IF($D$5&gt;=3,IFERROR(LARGE(E310:J310,3),0),0)*1.00001+IF($D$5&gt;=4,IFERROR(LARGE(E310:J310,4),0),0)*1.000001+IF($D$5&gt;=5,IFERROR(LARGE(E310:J310,5),0),0)*1.0000001+IF($D$5&gt;=6,IFERROR(LARGE(E310:J310,6),0),0)*1.00000001</f>
        <v>130.13</v>
      </c>
      <c r="T310" s="36">
        <f>K310+W310/1000+IF($D$5&gt;=2,X310/10000,0)+IF($D$5&gt;=3,Y310/100000,0)+IF($D$5&gt;=4,Z310/1000000,0)+IF($D$5&gt;=5,AA310/10000000,0)+IF($D$5&gt;=6,AB310/100000000,0)</f>
        <v>130.13</v>
      </c>
      <c r="U310" s="35">
        <f>1-(S310=T310)</f>
        <v>0</v>
      </c>
      <c r="V310" s="35">
        <f>K310+W310/1000+X310/10000+Y310/100000+Z310/1000000+AA310/10000000+AB310/100000000</f>
        <v>130.13</v>
      </c>
      <c r="W310" s="27">
        <v>130</v>
      </c>
      <c r="X310" s="29"/>
      <c r="Y310" s="27"/>
      <c r="Z310" s="27"/>
      <c r="AA310" s="27"/>
      <c r="AB310" s="27"/>
      <c r="AD310" s="37"/>
      <c r="AE310" s="37"/>
      <c r="AF310" s="37"/>
      <c r="AG310" s="37"/>
      <c r="AJ310" s="26"/>
      <c r="AK310" s="26"/>
      <c r="AL310" s="40"/>
      <c r="AM310" s="40"/>
      <c r="AN310" s="40"/>
      <c r="AO310" s="59"/>
      <c r="AP310" s="59"/>
      <c r="AQ310" s="59"/>
      <c r="AR310" s="30"/>
      <c r="AS310" s="26"/>
      <c r="AT310" s="1"/>
    </row>
    <row r="311" spans="1:46" ht="15">
      <c r="A311" s="62">
        <v>20</v>
      </c>
      <c r="B311" s="1">
        <v>20</v>
      </c>
      <c r="C311" s="62" t="s">
        <v>621</v>
      </c>
      <c r="D311" s="29" t="s">
        <v>119</v>
      </c>
      <c r="E311" s="29">
        <v>98</v>
      </c>
      <c r="F311" s="27"/>
      <c r="G311" s="27"/>
      <c r="H311" s="27"/>
      <c r="I311" s="27"/>
      <c r="J311" s="27"/>
      <c r="K311" s="32">
        <f>IFERROR(LARGE(E311:J311,1),0)+IF($D$5&gt;=2,IFERROR(LARGE(E311:J311,2),0),0)+IF($D$5&gt;=3,IFERROR(LARGE(E311:J311,3),0),0)+IF($D$5&gt;=4,IFERROR(LARGE(E311:J311,4),0),0)+IF($D$5&gt;=5,IFERROR(LARGE(E311:J311,5),0),0)+IF($D$5&gt;=6,IFERROR(LARGE(E311:J311,6),0),0)</f>
        <v>98</v>
      </c>
      <c r="L311" s="32" t="s">
        <v>898</v>
      </c>
      <c r="M311" s="32"/>
      <c r="N311" s="33">
        <f>K311+(ROW(K311)-ROW(K$6))/10000</f>
        <v>98.030500000000004</v>
      </c>
      <c r="O311" s="32">
        <f>COUNT(E311:J311)</f>
        <v>1</v>
      </c>
      <c r="P311" s="32">
        <f ca="1">IF(AND(O311=1,OFFSET(D311,0,P$3)&gt;0),"Y",0)</f>
        <v>0</v>
      </c>
      <c r="Q311" s="34" t="s">
        <v>198</v>
      </c>
      <c r="R311" s="35">
        <f>1-(Q311=Q310)</f>
        <v>0</v>
      </c>
      <c r="S311" s="36">
        <f>IFERROR(LARGE(E311:J311,1),0)*1.001+IF($D$5&gt;=2,IFERROR(LARGE(E311:J311,2),0),0)*1.0001+IF($D$5&gt;=3,IFERROR(LARGE(E311:J311,3),0),0)*1.00001+IF($D$5&gt;=4,IFERROR(LARGE(E311:J311,4),0),0)*1.000001+IF($D$5&gt;=5,IFERROR(LARGE(E311:J311,5),0),0)*1.0000001+IF($D$5&gt;=6,IFERROR(LARGE(E311:J311,6),0),0)*1.00000001</f>
        <v>98.097999999999985</v>
      </c>
      <c r="T311" s="36">
        <f>K311+W311/1000+IF($D$5&gt;=2,X311/10000,0)+IF($D$5&gt;=3,Y311/100000,0)+IF($D$5&gt;=4,Z311/1000000,0)+IF($D$5&gt;=5,AA311/10000000,0)+IF($D$5&gt;=6,AB311/100000000,0)</f>
        <v>98.097999999999999</v>
      </c>
      <c r="U311" s="35">
        <f>1-(S311=T311)</f>
        <v>0</v>
      </c>
      <c r="V311" s="35">
        <f>K311+W311/1000+X311/10000+Y311/100000+Z311/1000000+AA311/10000000+AB311/100000000</f>
        <v>98.097999999999999</v>
      </c>
      <c r="W311" s="29">
        <v>98</v>
      </c>
      <c r="X311" s="27"/>
      <c r="Y311" s="27"/>
      <c r="Z311" s="27"/>
      <c r="AA311" s="27"/>
      <c r="AB311" s="27"/>
      <c r="AD311" s="37"/>
      <c r="AE311" s="37"/>
      <c r="AF311" s="37"/>
      <c r="AG311" s="37"/>
      <c r="AJ311" s="26"/>
      <c r="AK311" s="26"/>
      <c r="AL311" s="40"/>
      <c r="AM311" s="40"/>
      <c r="AN311" s="40"/>
      <c r="AO311" s="59"/>
      <c r="AP311" s="59"/>
      <c r="AQ311" s="59"/>
      <c r="AR311" s="30"/>
      <c r="AS311" s="26"/>
      <c r="AT311" s="1"/>
    </row>
    <row r="312" spans="1:46" ht="15">
      <c r="A312" s="62">
        <v>21</v>
      </c>
      <c r="B312" s="1">
        <v>21</v>
      </c>
      <c r="C312" s="62" t="s">
        <v>622</v>
      </c>
      <c r="D312" s="29" t="s">
        <v>50</v>
      </c>
      <c r="E312" s="29">
        <v>87</v>
      </c>
      <c r="F312" s="27"/>
      <c r="G312" s="27"/>
      <c r="H312" s="27"/>
      <c r="I312" s="27"/>
      <c r="J312" s="27"/>
      <c r="K312" s="32">
        <f>IFERROR(LARGE(E312:J312,1),0)+IF($D$5&gt;=2,IFERROR(LARGE(E312:J312,2),0),0)+IF($D$5&gt;=3,IFERROR(LARGE(E312:J312,3),0),0)+IF($D$5&gt;=4,IFERROR(LARGE(E312:J312,4),0),0)+IF($D$5&gt;=5,IFERROR(LARGE(E312:J312,5),0),0)+IF($D$5&gt;=6,IFERROR(LARGE(E312:J312,6),0),0)</f>
        <v>87</v>
      </c>
      <c r="L312" s="32" t="s">
        <v>898</v>
      </c>
      <c r="M312" s="32"/>
      <c r="N312" s="33">
        <f>K312+(ROW(K312)-ROW(K$6))/10000</f>
        <v>87.030600000000007</v>
      </c>
      <c r="O312" s="32">
        <f>COUNT(E312:J312)</f>
        <v>1</v>
      </c>
      <c r="P312" s="32">
        <f ca="1">IF(AND(O312=1,OFFSET(D312,0,P$3)&gt;0),"Y",0)</f>
        <v>0</v>
      </c>
      <c r="Q312" s="34" t="s">
        <v>198</v>
      </c>
      <c r="R312" s="35">
        <f>1-(Q312=Q311)</f>
        <v>0</v>
      </c>
      <c r="S312" s="36">
        <f>IFERROR(LARGE(E312:J312,1),0)*1.001+IF($D$5&gt;=2,IFERROR(LARGE(E312:J312,2),0),0)*1.0001+IF($D$5&gt;=3,IFERROR(LARGE(E312:J312,3),0),0)*1.00001+IF($D$5&gt;=4,IFERROR(LARGE(E312:J312,4),0),0)*1.000001+IF($D$5&gt;=5,IFERROR(LARGE(E312:J312,5),0),0)*1.0000001+IF($D$5&gt;=6,IFERROR(LARGE(E312:J312,6),0),0)*1.00000001</f>
        <v>87.086999999999989</v>
      </c>
      <c r="T312" s="36">
        <f>K312+W312/1000+IF($D$5&gt;=2,X312/10000,0)+IF($D$5&gt;=3,Y312/100000,0)+IF($D$5&gt;=4,Z312/1000000,0)+IF($D$5&gt;=5,AA312/10000000,0)+IF($D$5&gt;=6,AB312/100000000,0)</f>
        <v>87.087000000000003</v>
      </c>
      <c r="U312" s="35">
        <f>1-(S312=T312)</f>
        <v>0</v>
      </c>
      <c r="V312" s="35">
        <f>K312+W312/1000+X312/10000+Y312/100000+Z312/1000000+AA312/10000000+AB312/100000000</f>
        <v>87.087000000000003</v>
      </c>
      <c r="W312" s="29">
        <v>87</v>
      </c>
      <c r="X312" s="27"/>
      <c r="Y312" s="27"/>
      <c r="Z312" s="27"/>
      <c r="AA312" s="27"/>
      <c r="AB312" s="27"/>
      <c r="AD312" s="37"/>
      <c r="AE312" s="37"/>
      <c r="AF312" s="37"/>
      <c r="AG312" s="37"/>
      <c r="AJ312" s="26"/>
      <c r="AK312" s="26"/>
      <c r="AL312" s="40"/>
      <c r="AM312" s="40"/>
      <c r="AN312" s="40"/>
      <c r="AO312" s="59"/>
      <c r="AP312" s="59"/>
      <c r="AQ312" s="59"/>
      <c r="AR312" s="30"/>
      <c r="AS312" s="26"/>
      <c r="AT312" s="1"/>
    </row>
    <row r="313" spans="1:46" ht="15">
      <c r="A313" s="62">
        <v>22</v>
      </c>
      <c r="B313" s="1">
        <v>22</v>
      </c>
      <c r="C313" s="62" t="s">
        <v>623</v>
      </c>
      <c r="D313" s="29" t="s">
        <v>36</v>
      </c>
      <c r="E313" s="29">
        <v>85</v>
      </c>
      <c r="F313" s="27"/>
      <c r="G313" s="27"/>
      <c r="H313" s="27"/>
      <c r="I313" s="27"/>
      <c r="J313" s="27"/>
      <c r="K313" s="32">
        <f>IFERROR(LARGE(E313:J313,1),0)+IF($D$5&gt;=2,IFERROR(LARGE(E313:J313,2),0),0)+IF($D$5&gt;=3,IFERROR(LARGE(E313:J313,3),0),0)+IF($D$5&gt;=4,IFERROR(LARGE(E313:J313,4),0),0)+IF($D$5&gt;=5,IFERROR(LARGE(E313:J313,5),0),0)+IF($D$5&gt;=6,IFERROR(LARGE(E313:J313,6),0),0)</f>
        <v>85</v>
      </c>
      <c r="L313" s="32" t="s">
        <v>898</v>
      </c>
      <c r="M313" s="32"/>
      <c r="N313" s="33">
        <f>K313+(ROW(K313)-ROW(K$6))/10000</f>
        <v>85.030699999999996</v>
      </c>
      <c r="O313" s="32">
        <f>COUNT(E313:J313)</f>
        <v>1</v>
      </c>
      <c r="P313" s="32">
        <f ca="1">IF(AND(O313=1,OFFSET(D313,0,P$3)&gt;0),"Y",0)</f>
        <v>0</v>
      </c>
      <c r="Q313" s="34" t="s">
        <v>198</v>
      </c>
      <c r="R313" s="35">
        <f>1-(Q313=Q312)</f>
        <v>0</v>
      </c>
      <c r="S313" s="36">
        <f>IFERROR(LARGE(E313:J313,1),0)*1.001+IF($D$5&gt;=2,IFERROR(LARGE(E313:J313,2),0),0)*1.0001+IF($D$5&gt;=3,IFERROR(LARGE(E313:J313,3),0),0)*1.00001+IF($D$5&gt;=4,IFERROR(LARGE(E313:J313,4),0),0)*1.000001+IF($D$5&gt;=5,IFERROR(LARGE(E313:J313,5),0),0)*1.0000001+IF($D$5&gt;=6,IFERROR(LARGE(E313:J313,6),0),0)*1.00000001</f>
        <v>85.084999999999994</v>
      </c>
      <c r="T313" s="36">
        <f>K313+W313/1000+IF($D$5&gt;=2,X313/10000,0)+IF($D$5&gt;=3,Y313/100000,0)+IF($D$5&gt;=4,Z313/1000000,0)+IF($D$5&gt;=5,AA313/10000000,0)+IF($D$5&gt;=6,AB313/100000000,0)</f>
        <v>85.084999999999994</v>
      </c>
      <c r="U313" s="35">
        <f>1-(S313=T313)</f>
        <v>0</v>
      </c>
      <c r="V313" s="35">
        <f>K313+W313/1000+X313/10000+Y313/100000+Z313/1000000+AA313/10000000+AB313/100000000</f>
        <v>85.084999999999994</v>
      </c>
      <c r="W313" s="29">
        <v>85</v>
      </c>
      <c r="X313" s="27"/>
      <c r="Y313" s="27"/>
      <c r="Z313" s="27"/>
      <c r="AA313" s="27"/>
      <c r="AB313" s="27"/>
      <c r="AD313" s="37"/>
      <c r="AE313" s="37"/>
      <c r="AF313" s="37"/>
      <c r="AG313" s="37"/>
      <c r="AJ313" s="26"/>
      <c r="AK313" s="26"/>
      <c r="AL313" s="40"/>
      <c r="AM313" s="40"/>
      <c r="AN313" s="40"/>
      <c r="AO313" s="59"/>
      <c r="AP313" s="59"/>
      <c r="AQ313" s="59"/>
      <c r="AR313" s="30"/>
      <c r="AS313" s="26"/>
      <c r="AT313" s="1"/>
    </row>
    <row r="314" spans="1:46" ht="15">
      <c r="A314" s="62">
        <v>23</v>
      </c>
      <c r="B314" s="1">
        <v>23</v>
      </c>
      <c r="C314" s="62" t="s">
        <v>624</v>
      </c>
      <c r="D314" s="29" t="s">
        <v>47</v>
      </c>
      <c r="E314" s="29">
        <v>73</v>
      </c>
      <c r="F314" s="27"/>
      <c r="G314" s="27"/>
      <c r="H314" s="27"/>
      <c r="I314" s="27"/>
      <c r="J314" s="27"/>
      <c r="K314" s="32">
        <f>IFERROR(LARGE(E314:J314,1),0)+IF($D$5&gt;=2,IFERROR(LARGE(E314:J314,2),0),0)+IF($D$5&gt;=3,IFERROR(LARGE(E314:J314,3),0),0)+IF($D$5&gt;=4,IFERROR(LARGE(E314:J314,4),0),0)+IF($D$5&gt;=5,IFERROR(LARGE(E314:J314,5),0),0)+IF($D$5&gt;=6,IFERROR(LARGE(E314:J314,6),0),0)</f>
        <v>73</v>
      </c>
      <c r="L314" s="32" t="s">
        <v>898</v>
      </c>
      <c r="M314" s="32"/>
      <c r="N314" s="33">
        <f>K314+(ROW(K314)-ROW(K$6))/10000</f>
        <v>73.030799999999999</v>
      </c>
      <c r="O314" s="32">
        <f>COUNT(E314:J314)</f>
        <v>1</v>
      </c>
      <c r="P314" s="32">
        <f ca="1">IF(AND(O314=1,OFFSET(D314,0,P$3)&gt;0),"Y",0)</f>
        <v>0</v>
      </c>
      <c r="Q314" s="34" t="s">
        <v>198</v>
      </c>
      <c r="R314" s="35">
        <f>1-(Q314=Q313)</f>
        <v>0</v>
      </c>
      <c r="S314" s="36">
        <f>IFERROR(LARGE(E314:J314,1),0)*1.001+IF($D$5&gt;=2,IFERROR(LARGE(E314:J314,2),0),0)*1.0001+IF($D$5&gt;=3,IFERROR(LARGE(E314:J314,3),0),0)*1.00001+IF($D$5&gt;=4,IFERROR(LARGE(E314:J314,4),0),0)*1.000001+IF($D$5&gt;=5,IFERROR(LARGE(E314:J314,5),0),0)*1.0000001+IF($D$5&gt;=6,IFERROR(LARGE(E314:J314,6),0),0)*1.00000001</f>
        <v>73.072999999999993</v>
      </c>
      <c r="T314" s="36">
        <f>K314+W314/1000+IF($D$5&gt;=2,X314/10000,0)+IF($D$5&gt;=3,Y314/100000,0)+IF($D$5&gt;=4,Z314/1000000,0)+IF($D$5&gt;=5,AA314/10000000,0)+IF($D$5&gt;=6,AB314/100000000,0)</f>
        <v>73.072999999999993</v>
      </c>
      <c r="U314" s="35">
        <f>1-(S314=T314)</f>
        <v>0</v>
      </c>
      <c r="V314" s="35">
        <f>K314+W314/1000+X314/10000+Y314/100000+Z314/1000000+AA314/10000000+AB314/100000000</f>
        <v>73.072999999999993</v>
      </c>
      <c r="W314" s="29">
        <v>73</v>
      </c>
      <c r="X314" s="27"/>
      <c r="Y314" s="27"/>
      <c r="Z314" s="27"/>
      <c r="AA314" s="27"/>
      <c r="AB314" s="27"/>
      <c r="AD314" s="37"/>
      <c r="AE314" s="37"/>
      <c r="AF314" s="37"/>
      <c r="AG314" s="37"/>
      <c r="AJ314" s="26"/>
      <c r="AK314" s="26"/>
      <c r="AL314" s="40"/>
      <c r="AM314" s="40"/>
      <c r="AN314" s="40"/>
      <c r="AO314" s="59"/>
      <c r="AP314" s="59"/>
      <c r="AQ314" s="59"/>
      <c r="AR314" s="30"/>
      <c r="AS314" s="26"/>
      <c r="AT314" s="1"/>
    </row>
    <row r="315" spans="1:46" ht="15">
      <c r="A315" s="62">
        <v>24</v>
      </c>
      <c r="B315" s="1">
        <v>24</v>
      </c>
      <c r="C315" s="62" t="s">
        <v>625</v>
      </c>
      <c r="D315" s="29" t="s">
        <v>119</v>
      </c>
      <c r="E315" s="29">
        <v>72</v>
      </c>
      <c r="F315" s="27"/>
      <c r="G315" s="27"/>
      <c r="H315" s="27"/>
      <c r="I315" s="27"/>
      <c r="J315" s="27"/>
      <c r="K315" s="32">
        <f>IFERROR(LARGE(E315:J315,1),0)+IF($D$5&gt;=2,IFERROR(LARGE(E315:J315,2),0),0)+IF($D$5&gt;=3,IFERROR(LARGE(E315:J315,3),0),0)+IF($D$5&gt;=4,IFERROR(LARGE(E315:J315,4),0),0)+IF($D$5&gt;=5,IFERROR(LARGE(E315:J315,5),0),0)+IF($D$5&gt;=6,IFERROR(LARGE(E315:J315,6),0),0)</f>
        <v>72</v>
      </c>
      <c r="L315" s="32" t="s">
        <v>898</v>
      </c>
      <c r="M315" s="32"/>
      <c r="N315" s="33">
        <f>K315+(ROW(K315)-ROW(K$6))/10000</f>
        <v>72.030900000000003</v>
      </c>
      <c r="O315" s="32">
        <f>COUNT(E315:J315)</f>
        <v>1</v>
      </c>
      <c r="P315" s="32">
        <f ca="1">IF(AND(O315=1,OFFSET(D315,0,P$3)&gt;0),"Y",0)</f>
        <v>0</v>
      </c>
      <c r="Q315" s="34" t="s">
        <v>198</v>
      </c>
      <c r="R315" s="35">
        <f>1-(Q315=Q314)</f>
        <v>0</v>
      </c>
      <c r="S315" s="36">
        <f>IFERROR(LARGE(E315:J315,1),0)*1.001+IF($D$5&gt;=2,IFERROR(LARGE(E315:J315,2),0),0)*1.0001+IF($D$5&gt;=3,IFERROR(LARGE(E315:J315,3),0),0)*1.00001+IF($D$5&gt;=4,IFERROR(LARGE(E315:J315,4),0),0)*1.000001+IF($D$5&gt;=5,IFERROR(LARGE(E315:J315,5),0),0)*1.0000001+IF($D$5&gt;=6,IFERROR(LARGE(E315:J315,6),0),0)*1.00000001</f>
        <v>72.071999999999989</v>
      </c>
      <c r="T315" s="36">
        <f>K315+W315/1000+IF($D$5&gt;=2,X315/10000,0)+IF($D$5&gt;=3,Y315/100000,0)+IF($D$5&gt;=4,Z315/1000000,0)+IF($D$5&gt;=5,AA315/10000000,0)+IF($D$5&gt;=6,AB315/100000000,0)</f>
        <v>72.072000000000003</v>
      </c>
      <c r="U315" s="35">
        <f>1-(S315=T315)</f>
        <v>0</v>
      </c>
      <c r="V315" s="35">
        <f>K315+W315/1000+X315/10000+Y315/100000+Z315/1000000+AA315/10000000+AB315/100000000</f>
        <v>72.072000000000003</v>
      </c>
      <c r="W315" s="29">
        <v>72</v>
      </c>
      <c r="X315" s="27"/>
      <c r="Y315" s="27"/>
      <c r="Z315" s="27"/>
      <c r="AA315" s="27"/>
      <c r="AB315" s="27"/>
      <c r="AD315" s="37"/>
      <c r="AE315" s="37"/>
      <c r="AF315" s="37"/>
      <c r="AG315" s="37"/>
      <c r="AJ315" s="26"/>
      <c r="AK315" s="26"/>
      <c r="AL315" s="40"/>
      <c r="AM315" s="40"/>
      <c r="AN315" s="40"/>
      <c r="AO315" s="59"/>
      <c r="AP315" s="59"/>
      <c r="AQ315" s="59"/>
      <c r="AR315" s="30"/>
      <c r="AS315" s="26"/>
      <c r="AT315" s="1"/>
    </row>
    <row r="316" spans="1:46" ht="5.0999999999999996" customHeight="1">
      <c r="D316" s="27"/>
      <c r="E316" s="27"/>
      <c r="F316" s="27"/>
      <c r="G316" s="27"/>
      <c r="H316" s="27"/>
      <c r="I316" s="27"/>
      <c r="J316" s="27"/>
      <c r="K316" s="32"/>
      <c r="L316" s="27"/>
      <c r="M316" s="27"/>
      <c r="N316" s="32"/>
      <c r="O316" s="27"/>
      <c r="P316" s="27"/>
      <c r="R316" s="63"/>
      <c r="S316" s="63"/>
      <c r="T316" s="63"/>
      <c r="U316" s="63"/>
      <c r="V316" s="35"/>
      <c r="W316" s="27"/>
      <c r="X316" s="27"/>
      <c r="Y316" s="27"/>
      <c r="Z316" s="27"/>
      <c r="AA316" s="27"/>
      <c r="AB316" s="27"/>
      <c r="AJ316" s="26"/>
      <c r="AK316" s="26"/>
      <c r="AL316" s="40"/>
      <c r="AM316" s="40"/>
      <c r="AN316" s="40"/>
      <c r="AO316" s="40"/>
      <c r="AP316" s="40"/>
      <c r="AQ316" s="40"/>
      <c r="AR316" s="30"/>
      <c r="AS316" s="26"/>
      <c r="AT316" s="1"/>
    </row>
    <row r="317" spans="1:46">
      <c r="D317" s="27"/>
      <c r="E317" s="27"/>
      <c r="F317" s="27"/>
      <c r="G317" s="27"/>
      <c r="H317" s="27"/>
      <c r="I317" s="27"/>
      <c r="J317" s="27"/>
      <c r="K317" s="32"/>
      <c r="L317" s="27"/>
      <c r="M317" s="27"/>
      <c r="N317" s="32"/>
      <c r="O317" s="27"/>
      <c r="P317" s="27"/>
      <c r="R317" s="63"/>
      <c r="S317" s="63"/>
      <c r="T317" s="63"/>
      <c r="U317" s="63"/>
      <c r="V317" s="35"/>
      <c r="W317" s="27"/>
      <c r="X317" s="27"/>
      <c r="Y317" s="27"/>
      <c r="Z317" s="27"/>
      <c r="AA317" s="27"/>
      <c r="AB317" s="27"/>
      <c r="AJ317" s="26"/>
      <c r="AK317" s="26"/>
      <c r="AL317" s="40"/>
      <c r="AM317" s="40"/>
      <c r="AN317" s="40"/>
      <c r="AO317" s="40"/>
      <c r="AP317" s="40"/>
      <c r="AQ317" s="40"/>
      <c r="AR317" s="30"/>
      <c r="AS317" s="26"/>
      <c r="AT317" s="1"/>
    </row>
    <row r="318" spans="1:46" ht="15">
      <c r="A318" s="61"/>
      <c r="B318" s="61"/>
      <c r="C318" s="61" t="s">
        <v>233</v>
      </c>
      <c r="D318" s="27"/>
      <c r="E318" s="27"/>
      <c r="F318" s="27"/>
      <c r="G318" s="27"/>
      <c r="H318" s="27"/>
      <c r="I318" s="27"/>
      <c r="J318" s="27"/>
      <c r="K318" s="32"/>
      <c r="L318" s="27"/>
      <c r="M318" s="27"/>
      <c r="N318" s="32"/>
      <c r="O318" s="27"/>
      <c r="P318" s="27"/>
      <c r="Q318" s="54" t="str">
        <f>C318</f>
        <v>M70</v>
      </c>
      <c r="R318" s="63"/>
      <c r="S318" s="63"/>
      <c r="T318" s="63"/>
      <c r="U318" s="63"/>
      <c r="V318" s="35"/>
      <c r="W318" s="27"/>
      <c r="X318" s="27"/>
      <c r="Y318" s="27"/>
      <c r="Z318" s="27"/>
      <c r="AA318" s="27"/>
      <c r="AB318" s="27"/>
      <c r="AJ318" s="26"/>
      <c r="AK318" s="26"/>
      <c r="AL318" s="40"/>
      <c r="AM318" s="40"/>
      <c r="AN318" s="40"/>
      <c r="AO318" s="40">
        <v>605</v>
      </c>
      <c r="AP318" s="40">
        <v>471</v>
      </c>
      <c r="AQ318" s="40">
        <v>466</v>
      </c>
      <c r="AR318" s="30"/>
      <c r="AS318" s="26"/>
      <c r="AT318" s="1"/>
    </row>
    <row r="319" spans="1:46" ht="15">
      <c r="A319" s="62">
        <v>1</v>
      </c>
      <c r="B319" s="62">
        <v>1</v>
      </c>
      <c r="C319" s="62" t="s">
        <v>259</v>
      </c>
      <c r="D319" s="29" t="s">
        <v>50</v>
      </c>
      <c r="E319" s="29">
        <v>175</v>
      </c>
      <c r="F319" s="27">
        <v>182</v>
      </c>
      <c r="G319" s="27"/>
      <c r="H319" s="27"/>
      <c r="I319" s="27"/>
      <c r="J319" s="27"/>
      <c r="K319" s="32">
        <f>IFERROR(LARGE(E319:J319,1),0)+IF($D$5&gt;=2,IFERROR(LARGE(E319:J319,2),0),0)+IF($D$5&gt;=3,IFERROR(LARGE(E319:J319,3),0),0)+IF($D$5&gt;=4,IFERROR(LARGE(E319:J319,4),0),0)+IF($D$5&gt;=5,IFERROR(LARGE(E319:J319,5),0),0)+IF($D$5&gt;=6,IFERROR(LARGE(E319:J319,6),0),0)</f>
        <v>357</v>
      </c>
      <c r="L319" s="32" t="s">
        <v>898</v>
      </c>
      <c r="M319" s="32" t="s">
        <v>626</v>
      </c>
      <c r="N319" s="33">
        <f>K319+(ROW(K319)-ROW(K$6))/10000</f>
        <v>357.03129999999999</v>
      </c>
      <c r="O319" s="32">
        <f>COUNT(E319:J319)</f>
        <v>2</v>
      </c>
      <c r="P319" s="32">
        <f ca="1">IF(AND(O319=1,OFFSET(D319,0,P$3)&gt;0),"Y",0)</f>
        <v>0</v>
      </c>
      <c r="Q319" s="34" t="s">
        <v>233</v>
      </c>
      <c r="R319" s="35">
        <f>1-(Q319=Q318)</f>
        <v>0</v>
      </c>
      <c r="S319" s="36">
        <f>IFERROR(LARGE(E319:J319,1),0)*1.001+IF($D$5&gt;=2,IFERROR(LARGE(E319:J319,2),0),0)*1.0001+IF($D$5&gt;=3,IFERROR(LARGE(E319:J319,3),0),0)*1.00001+IF($D$5&gt;=4,IFERROR(LARGE(E319:J319,4),0),0)*1.000001+IF($D$5&gt;=5,IFERROR(LARGE(E319:J319,5),0),0)*1.0000001+IF($D$5&gt;=6,IFERROR(LARGE(E319:J319,6),0),0)*1.00000001</f>
        <v>357.19949999999994</v>
      </c>
      <c r="T319" s="36">
        <f>K319+W319/1000+IF($D$5&gt;=2,X319/10000,0)+IF($D$5&gt;=3,Y319/100000,0)+IF($D$5&gt;=4,Z319/1000000,0)+IF($D$5&gt;=5,AA319/10000000,0)+IF($D$5&gt;=6,AB319/100000000,0)</f>
        <v>357.1995</v>
      </c>
      <c r="U319" s="35">
        <f>1-(S319=T319)</f>
        <v>0</v>
      </c>
      <c r="V319" s="35">
        <f>K319+W319/1000+X319/10000+Y319/100000+Z319/1000000+AA319/10000000+AB319/100000000</f>
        <v>357.1995</v>
      </c>
      <c r="W319" s="27">
        <v>182</v>
      </c>
      <c r="X319" s="29">
        <v>175</v>
      </c>
      <c r="Y319" s="27"/>
      <c r="Z319" s="27"/>
      <c r="AA319" s="27"/>
      <c r="AB319" s="27"/>
      <c r="AJ319" s="26"/>
      <c r="AK319" s="26"/>
      <c r="AL319" s="40"/>
      <c r="AM319" s="40"/>
      <c r="AN319" s="40"/>
      <c r="AO319" s="40"/>
      <c r="AP319" s="40"/>
      <c r="AQ319" s="40"/>
      <c r="AR319" s="30"/>
      <c r="AS319" s="26"/>
      <c r="AT319" s="1"/>
    </row>
    <row r="320" spans="1:46" ht="15">
      <c r="A320" s="62">
        <v>2</v>
      </c>
      <c r="B320" s="62">
        <v>2</v>
      </c>
      <c r="C320" s="62" t="s">
        <v>277</v>
      </c>
      <c r="D320" s="29" t="s">
        <v>47</v>
      </c>
      <c r="E320" s="29">
        <v>129</v>
      </c>
      <c r="F320" s="27">
        <v>172</v>
      </c>
      <c r="G320" s="27"/>
      <c r="H320" s="27"/>
      <c r="I320" s="27"/>
      <c r="J320" s="27"/>
      <c r="K320" s="32">
        <f>IFERROR(LARGE(E320:J320,1),0)+IF($D$5&gt;=2,IFERROR(LARGE(E320:J320,2),0),0)+IF($D$5&gt;=3,IFERROR(LARGE(E320:J320,3),0),0)+IF($D$5&gt;=4,IFERROR(LARGE(E320:J320,4),0),0)+IF($D$5&gt;=5,IFERROR(LARGE(E320:J320,5),0),0)+IF($D$5&gt;=6,IFERROR(LARGE(E320:J320,6),0),0)</f>
        <v>301</v>
      </c>
      <c r="L320" s="32" t="s">
        <v>898</v>
      </c>
      <c r="M320" s="32" t="s">
        <v>627</v>
      </c>
      <c r="N320" s="33">
        <f>K320+(ROW(K320)-ROW(K$6))/10000</f>
        <v>301.03140000000002</v>
      </c>
      <c r="O320" s="32">
        <f>COUNT(E320:J320)</f>
        <v>2</v>
      </c>
      <c r="P320" s="32">
        <f ca="1">IF(AND(O320=1,OFFSET(D320,0,P$3)&gt;0),"Y",0)</f>
        <v>0</v>
      </c>
      <c r="Q320" s="34" t="s">
        <v>233</v>
      </c>
      <c r="R320" s="35">
        <f>1-(Q320=Q319)</f>
        <v>0</v>
      </c>
      <c r="S320" s="36">
        <f>IFERROR(LARGE(E320:J320,1),0)*1.001+IF($D$5&gt;=2,IFERROR(LARGE(E320:J320,2),0),0)*1.0001+IF($D$5&gt;=3,IFERROR(LARGE(E320:J320,3),0),0)*1.00001+IF($D$5&gt;=4,IFERROR(LARGE(E320:J320,4),0),0)*1.000001+IF($D$5&gt;=5,IFERROR(LARGE(E320:J320,5),0),0)*1.0000001+IF($D$5&gt;=6,IFERROR(LARGE(E320:J320,6),0),0)*1.00000001</f>
        <v>301.18489999999997</v>
      </c>
      <c r="T320" s="36">
        <f>K320+W320/1000+IF($D$5&gt;=2,X320/10000,0)+IF($D$5&gt;=3,Y320/100000,0)+IF($D$5&gt;=4,Z320/1000000,0)+IF($D$5&gt;=5,AA320/10000000,0)+IF($D$5&gt;=6,AB320/100000000,0)</f>
        <v>301.18490000000003</v>
      </c>
      <c r="U320" s="35">
        <f>1-(S320=T320)</f>
        <v>0</v>
      </c>
      <c r="V320" s="35">
        <f>K320+W320/1000+X320/10000+Y320/100000+Z320/1000000+AA320/10000000+AB320/100000000</f>
        <v>301.18490000000003</v>
      </c>
      <c r="W320" s="27">
        <v>172</v>
      </c>
      <c r="X320" s="29">
        <v>129</v>
      </c>
      <c r="Y320" s="27"/>
      <c r="Z320" s="27"/>
      <c r="AA320" s="27"/>
      <c r="AB320" s="27"/>
      <c r="AJ320" s="26"/>
      <c r="AK320" s="26"/>
      <c r="AL320" s="40"/>
      <c r="AM320" s="40"/>
      <c r="AN320" s="40"/>
      <c r="AO320" s="40"/>
      <c r="AP320" s="40"/>
      <c r="AQ320" s="40"/>
      <c r="AR320" s="30"/>
      <c r="AS320" s="26"/>
      <c r="AT320" s="1"/>
    </row>
    <row r="321" spans="1:46" ht="15">
      <c r="A321" s="62">
        <v>3</v>
      </c>
      <c r="B321" s="62">
        <v>3</v>
      </c>
      <c r="C321" s="62" t="s">
        <v>306</v>
      </c>
      <c r="D321" s="29" t="s">
        <v>178</v>
      </c>
      <c r="E321" s="29">
        <v>124</v>
      </c>
      <c r="F321" s="27">
        <v>157</v>
      </c>
      <c r="G321" s="27"/>
      <c r="H321" s="27"/>
      <c r="I321" s="27"/>
      <c r="J321" s="27"/>
      <c r="K321" s="32">
        <f>IFERROR(LARGE(E321:J321,1),0)+IF($D$5&gt;=2,IFERROR(LARGE(E321:J321,2),0),0)+IF($D$5&gt;=3,IFERROR(LARGE(E321:J321,3),0),0)+IF($D$5&gt;=4,IFERROR(LARGE(E321:J321,4),0),0)+IF($D$5&gt;=5,IFERROR(LARGE(E321:J321,5),0),0)+IF($D$5&gt;=6,IFERROR(LARGE(E321:J321,6),0),0)</f>
        <v>281</v>
      </c>
      <c r="L321" s="32" t="s">
        <v>898</v>
      </c>
      <c r="M321" s="32" t="s">
        <v>628</v>
      </c>
      <c r="N321" s="33">
        <f>K321+(ROW(K321)-ROW(K$6))/10000</f>
        <v>281.03149999999999</v>
      </c>
      <c r="O321" s="32">
        <f>COUNT(E321:J321)</f>
        <v>2</v>
      </c>
      <c r="P321" s="32">
        <f ca="1">IF(AND(O321=1,OFFSET(D321,0,P$3)&gt;0),"Y",0)</f>
        <v>0</v>
      </c>
      <c r="Q321" s="34" t="s">
        <v>233</v>
      </c>
      <c r="R321" s="35">
        <f>1-(Q321=Q320)</f>
        <v>0</v>
      </c>
      <c r="S321" s="36">
        <f>IFERROR(LARGE(E321:J321,1),0)*1.001+IF($D$5&gt;=2,IFERROR(LARGE(E321:J321,2),0),0)*1.0001+IF($D$5&gt;=3,IFERROR(LARGE(E321:J321,3),0),0)*1.00001+IF($D$5&gt;=4,IFERROR(LARGE(E321:J321,4),0),0)*1.000001+IF($D$5&gt;=5,IFERROR(LARGE(E321:J321,5),0),0)*1.0000001+IF($D$5&gt;=6,IFERROR(LARGE(E321:J321,6),0),0)*1.00000001</f>
        <v>281.1694</v>
      </c>
      <c r="T321" s="36">
        <f>K321+W321/1000+IF($D$5&gt;=2,X321/10000,0)+IF($D$5&gt;=3,Y321/100000,0)+IF($D$5&gt;=4,Z321/1000000,0)+IF($D$5&gt;=5,AA321/10000000,0)+IF($D$5&gt;=6,AB321/100000000,0)</f>
        <v>281.1694</v>
      </c>
      <c r="U321" s="35">
        <f>1-(S321=T321)</f>
        <v>0</v>
      </c>
      <c r="V321" s="35">
        <f>K321+W321/1000+X321/10000+Y321/100000+Z321/1000000+AA321/10000000+AB321/100000000</f>
        <v>281.1694</v>
      </c>
      <c r="W321" s="27">
        <v>157</v>
      </c>
      <c r="X321" s="29">
        <v>124</v>
      </c>
      <c r="Y321" s="27"/>
      <c r="Z321" s="27"/>
      <c r="AA321" s="27"/>
      <c r="AB321" s="27"/>
      <c r="AJ321" s="26"/>
      <c r="AK321" s="26"/>
      <c r="AL321" s="40"/>
      <c r="AM321" s="40"/>
      <c r="AN321" s="40"/>
      <c r="AO321" s="40"/>
      <c r="AP321" s="40"/>
      <c r="AQ321" s="40"/>
      <c r="AR321" s="30"/>
      <c r="AS321" s="26"/>
      <c r="AT321" s="1"/>
    </row>
    <row r="322" spans="1:46" ht="15">
      <c r="A322" s="62">
        <v>4</v>
      </c>
      <c r="B322" s="62">
        <v>4</v>
      </c>
      <c r="C322" s="62" t="s">
        <v>336</v>
      </c>
      <c r="D322" s="29" t="s">
        <v>66</v>
      </c>
      <c r="E322" s="29">
        <v>126</v>
      </c>
      <c r="F322" s="27">
        <v>138</v>
      </c>
      <c r="G322" s="27"/>
      <c r="H322" s="27"/>
      <c r="I322" s="27"/>
      <c r="J322" s="27"/>
      <c r="K322" s="32">
        <f>IFERROR(LARGE(E322:J322,1),0)+IF($D$5&gt;=2,IFERROR(LARGE(E322:J322,2),0),0)+IF($D$5&gt;=3,IFERROR(LARGE(E322:J322,3),0),0)+IF($D$5&gt;=4,IFERROR(LARGE(E322:J322,4),0),0)+IF($D$5&gt;=5,IFERROR(LARGE(E322:J322,5),0),0)+IF($D$5&gt;=6,IFERROR(LARGE(E322:J322,6),0),0)</f>
        <v>264</v>
      </c>
      <c r="L322" s="32" t="s">
        <v>898</v>
      </c>
      <c r="M322" s="32"/>
      <c r="N322" s="33">
        <f>K322+(ROW(K322)-ROW(K$6))/10000</f>
        <v>264.03160000000003</v>
      </c>
      <c r="O322" s="32">
        <f>COUNT(E322:J322)</f>
        <v>2</v>
      </c>
      <c r="P322" s="32">
        <f ca="1">IF(AND(O322=1,OFFSET(D322,0,P$3)&gt;0),"Y",0)</f>
        <v>0</v>
      </c>
      <c r="Q322" s="34" t="s">
        <v>233</v>
      </c>
      <c r="R322" s="35">
        <f>1-(Q322=Q321)</f>
        <v>0</v>
      </c>
      <c r="S322" s="36">
        <f>IFERROR(LARGE(E322:J322,1),0)*1.001+IF($D$5&gt;=2,IFERROR(LARGE(E322:J322,2),0),0)*1.0001+IF($D$5&gt;=3,IFERROR(LARGE(E322:J322,3),0),0)*1.00001+IF($D$5&gt;=4,IFERROR(LARGE(E322:J322,4),0),0)*1.000001+IF($D$5&gt;=5,IFERROR(LARGE(E322:J322,5),0),0)*1.0000001+IF($D$5&gt;=6,IFERROR(LARGE(E322:J322,6),0),0)*1.00000001</f>
        <v>264.15059999999994</v>
      </c>
      <c r="T322" s="36">
        <f>K322+W322/1000+IF($D$5&gt;=2,X322/10000,0)+IF($D$5&gt;=3,Y322/100000,0)+IF($D$5&gt;=4,Z322/1000000,0)+IF($D$5&gt;=5,AA322/10000000,0)+IF($D$5&gt;=6,AB322/100000000,0)</f>
        <v>264.1506</v>
      </c>
      <c r="U322" s="35">
        <f>1-(S322=T322)</f>
        <v>0</v>
      </c>
      <c r="V322" s="35">
        <f>K322+W322/1000+X322/10000+Y322/100000+Z322/1000000+AA322/10000000+AB322/100000000</f>
        <v>264.1506</v>
      </c>
      <c r="W322" s="27">
        <v>138</v>
      </c>
      <c r="X322" s="29">
        <v>126</v>
      </c>
      <c r="Y322" s="27"/>
      <c r="Z322" s="27"/>
      <c r="AA322" s="27"/>
      <c r="AB322" s="27"/>
      <c r="AJ322" s="26"/>
      <c r="AK322" s="26"/>
      <c r="AL322" s="40"/>
      <c r="AM322" s="40"/>
      <c r="AN322" s="40"/>
      <c r="AO322" s="40"/>
      <c r="AP322" s="40"/>
      <c r="AQ322" s="40"/>
      <c r="AR322" s="30"/>
      <c r="AS322" s="26"/>
      <c r="AT322" s="1"/>
    </row>
    <row r="323" spans="1:46" ht="15">
      <c r="A323" s="62">
        <v>5</v>
      </c>
      <c r="B323" s="62">
        <v>5</v>
      </c>
      <c r="C323" s="62" t="s">
        <v>353</v>
      </c>
      <c r="D323" s="29" t="s">
        <v>60</v>
      </c>
      <c r="E323" s="29">
        <v>108</v>
      </c>
      <c r="F323" s="27">
        <v>131</v>
      </c>
      <c r="G323" s="27"/>
      <c r="H323" s="27"/>
      <c r="I323" s="27"/>
      <c r="J323" s="27"/>
      <c r="K323" s="32">
        <f>IFERROR(LARGE(E323:J323,1),0)+IF($D$5&gt;=2,IFERROR(LARGE(E323:J323,2),0),0)+IF($D$5&gt;=3,IFERROR(LARGE(E323:J323,3),0),0)+IF($D$5&gt;=4,IFERROR(LARGE(E323:J323,4),0),0)+IF($D$5&gt;=5,IFERROR(LARGE(E323:J323,5),0),0)+IF($D$5&gt;=6,IFERROR(LARGE(E323:J323,6),0),0)</f>
        <v>239</v>
      </c>
      <c r="L323" s="32" t="s">
        <v>898</v>
      </c>
      <c r="M323" s="32"/>
      <c r="N323" s="33">
        <f>K323+(ROW(K323)-ROW(K$6))/10000</f>
        <v>239.0317</v>
      </c>
      <c r="O323" s="32">
        <f>COUNT(E323:J323)</f>
        <v>2</v>
      </c>
      <c r="P323" s="32">
        <f ca="1">IF(AND(O323=1,OFFSET(D323,0,P$3)&gt;0),"Y",0)</f>
        <v>0</v>
      </c>
      <c r="Q323" s="34" t="s">
        <v>233</v>
      </c>
      <c r="R323" s="35">
        <f>1-(Q323=Q322)</f>
        <v>0</v>
      </c>
      <c r="S323" s="36">
        <f>IFERROR(LARGE(E323:J323,1),0)*1.001+IF($D$5&gt;=2,IFERROR(LARGE(E323:J323,2),0),0)*1.0001+IF($D$5&gt;=3,IFERROR(LARGE(E323:J323,3),0),0)*1.00001+IF($D$5&gt;=4,IFERROR(LARGE(E323:J323,4),0),0)*1.000001+IF($D$5&gt;=5,IFERROR(LARGE(E323:J323,5),0),0)*1.0000001+IF($D$5&gt;=6,IFERROR(LARGE(E323:J323,6),0),0)*1.00000001</f>
        <v>239.14179999999999</v>
      </c>
      <c r="T323" s="36">
        <f>K323+W323/1000+IF($D$5&gt;=2,X323/10000,0)+IF($D$5&gt;=3,Y323/100000,0)+IF($D$5&gt;=4,Z323/1000000,0)+IF($D$5&gt;=5,AA323/10000000,0)+IF($D$5&gt;=6,AB323/100000000,0)</f>
        <v>239.14179999999999</v>
      </c>
      <c r="U323" s="35">
        <f>1-(S323=T323)</f>
        <v>0</v>
      </c>
      <c r="V323" s="35">
        <f>K323+W323/1000+X323/10000+Y323/100000+Z323/1000000+AA323/10000000+AB323/100000000</f>
        <v>239.14179999999999</v>
      </c>
      <c r="W323" s="27">
        <v>131</v>
      </c>
      <c r="X323" s="29">
        <v>108</v>
      </c>
      <c r="Y323" s="27"/>
      <c r="Z323" s="27"/>
      <c r="AA323" s="27"/>
      <c r="AB323" s="27"/>
      <c r="AJ323" s="26"/>
      <c r="AK323" s="26"/>
      <c r="AL323" s="40"/>
      <c r="AM323" s="40"/>
      <c r="AN323" s="40"/>
      <c r="AO323" s="40"/>
      <c r="AP323" s="40"/>
      <c r="AQ323" s="40"/>
      <c r="AR323" s="30"/>
      <c r="AS323" s="26"/>
      <c r="AT323" s="1"/>
    </row>
    <row r="324" spans="1:46" ht="15">
      <c r="A324" s="62">
        <v>6</v>
      </c>
      <c r="B324" s="62">
        <v>6</v>
      </c>
      <c r="C324" s="62" t="s">
        <v>374</v>
      </c>
      <c r="D324" s="29" t="s">
        <v>119</v>
      </c>
      <c r="E324" s="29">
        <v>91</v>
      </c>
      <c r="F324" s="27">
        <v>122</v>
      </c>
      <c r="G324" s="27"/>
      <c r="H324" s="27"/>
      <c r="I324" s="27"/>
      <c r="J324" s="27"/>
      <c r="K324" s="32">
        <f>IFERROR(LARGE(E324:J324,1),0)+IF($D$5&gt;=2,IFERROR(LARGE(E324:J324,2),0),0)+IF($D$5&gt;=3,IFERROR(LARGE(E324:J324,3),0),0)+IF($D$5&gt;=4,IFERROR(LARGE(E324:J324,4),0),0)+IF($D$5&gt;=5,IFERROR(LARGE(E324:J324,5),0),0)+IF($D$5&gt;=6,IFERROR(LARGE(E324:J324,6),0),0)</f>
        <v>213</v>
      </c>
      <c r="L324" s="32" t="s">
        <v>898</v>
      </c>
      <c r="M324" s="32"/>
      <c r="N324" s="33">
        <f>K324+(ROW(K324)-ROW(K$6))/10000</f>
        <v>213.0318</v>
      </c>
      <c r="O324" s="32">
        <f>COUNT(E324:J324)</f>
        <v>2</v>
      </c>
      <c r="P324" s="32">
        <f ca="1">IF(AND(O324=1,OFFSET(D324,0,P$3)&gt;0),"Y",0)</f>
        <v>0</v>
      </c>
      <c r="Q324" s="34" t="s">
        <v>233</v>
      </c>
      <c r="R324" s="35">
        <f>1-(Q324=Q323)</f>
        <v>0</v>
      </c>
      <c r="S324" s="36">
        <f>IFERROR(LARGE(E324:J324,1),0)*1.001+IF($D$5&gt;=2,IFERROR(LARGE(E324:J324,2),0),0)*1.0001+IF($D$5&gt;=3,IFERROR(LARGE(E324:J324,3),0),0)*1.00001+IF($D$5&gt;=4,IFERROR(LARGE(E324:J324,4),0),0)*1.000001+IF($D$5&gt;=5,IFERROR(LARGE(E324:J324,5),0),0)*1.0000001+IF($D$5&gt;=6,IFERROR(LARGE(E324:J324,6),0),0)*1.00000001</f>
        <v>213.1311</v>
      </c>
      <c r="T324" s="36">
        <f>K324+W324/1000+IF($D$5&gt;=2,X324/10000,0)+IF($D$5&gt;=3,Y324/100000,0)+IF($D$5&gt;=4,Z324/1000000,0)+IF($D$5&gt;=5,AA324/10000000,0)+IF($D$5&gt;=6,AB324/100000000,0)</f>
        <v>213.1311</v>
      </c>
      <c r="U324" s="35">
        <f>1-(S324=T324)</f>
        <v>0</v>
      </c>
      <c r="V324" s="35">
        <f>K324+W324/1000+X324/10000+Y324/100000+Z324/1000000+AA324/10000000+AB324/100000000</f>
        <v>213.1311</v>
      </c>
      <c r="W324" s="27">
        <v>122</v>
      </c>
      <c r="X324" s="29">
        <v>91</v>
      </c>
      <c r="Y324" s="27"/>
      <c r="Z324" s="27"/>
      <c r="AA324" s="27"/>
      <c r="AB324" s="27"/>
      <c r="AJ324" s="26"/>
      <c r="AK324" s="26"/>
      <c r="AL324" s="40"/>
      <c r="AM324" s="40"/>
      <c r="AN324" s="40"/>
      <c r="AO324" s="40"/>
      <c r="AP324" s="40"/>
      <c r="AQ324" s="40"/>
      <c r="AR324" s="30"/>
      <c r="AS324" s="26"/>
      <c r="AT324" s="1"/>
    </row>
    <row r="325" spans="1:46" ht="15">
      <c r="A325" s="62">
        <v>7</v>
      </c>
      <c r="B325" s="62">
        <v>7</v>
      </c>
      <c r="C325" s="62" t="s">
        <v>232</v>
      </c>
      <c r="D325" s="29" t="s">
        <v>60</v>
      </c>
      <c r="E325" s="29"/>
      <c r="F325" s="27">
        <v>196</v>
      </c>
      <c r="G325" s="27"/>
      <c r="H325" s="27"/>
      <c r="I325" s="27"/>
      <c r="J325" s="27"/>
      <c r="K325" s="32">
        <f>IFERROR(LARGE(E325:J325,1),0)+IF($D$5&gt;=2,IFERROR(LARGE(E325:J325,2),0),0)+IF($D$5&gt;=3,IFERROR(LARGE(E325:J325,3),0),0)+IF($D$5&gt;=4,IFERROR(LARGE(E325:J325,4),0),0)+IF($D$5&gt;=5,IFERROR(LARGE(E325:J325,5),0),0)+IF($D$5&gt;=6,IFERROR(LARGE(E325:J325,6),0),0)</f>
        <v>196</v>
      </c>
      <c r="L325" s="32" t="s">
        <v>898</v>
      </c>
      <c r="M325" s="32"/>
      <c r="N325" s="33">
        <f>K325+(ROW(K325)-ROW(K$6))/10000</f>
        <v>196.03190000000001</v>
      </c>
      <c r="O325" s="32">
        <f>COUNT(E325:J325)</f>
        <v>1</v>
      </c>
      <c r="P325" s="32" t="str">
        <f ca="1">IF(AND(O325=1,OFFSET(D325,0,P$3)&gt;0),"Y",0)</f>
        <v>Y</v>
      </c>
      <c r="Q325" s="34" t="s">
        <v>233</v>
      </c>
      <c r="R325" s="35">
        <f>1-(Q325=Q324)</f>
        <v>0</v>
      </c>
      <c r="S325" s="36">
        <f>IFERROR(LARGE(E325:J325,1),0)*1.001+IF($D$5&gt;=2,IFERROR(LARGE(E325:J325,2),0),0)*1.0001+IF($D$5&gt;=3,IFERROR(LARGE(E325:J325,3),0),0)*1.00001+IF($D$5&gt;=4,IFERROR(LARGE(E325:J325,4),0),0)*1.000001+IF($D$5&gt;=5,IFERROR(LARGE(E325:J325,5),0),0)*1.0000001+IF($D$5&gt;=6,IFERROR(LARGE(E325:J325,6),0),0)*1.00000001</f>
        <v>196.19599999999997</v>
      </c>
      <c r="T325" s="36">
        <f>K325+W325/1000+IF($D$5&gt;=2,X325/10000,0)+IF($D$5&gt;=3,Y325/100000,0)+IF($D$5&gt;=4,Z325/1000000,0)+IF($D$5&gt;=5,AA325/10000000,0)+IF($D$5&gt;=6,AB325/100000000,0)</f>
        <v>196.196</v>
      </c>
      <c r="U325" s="35">
        <f>1-(S325=T325)</f>
        <v>0</v>
      </c>
      <c r="V325" s="35">
        <f>K325+W325/1000+X325/10000+Y325/100000+Z325/1000000+AA325/10000000+AB325/100000000</f>
        <v>196.196</v>
      </c>
      <c r="W325" s="27">
        <v>196</v>
      </c>
      <c r="X325" s="29"/>
      <c r="Y325" s="27"/>
      <c r="Z325" s="27"/>
      <c r="AA325" s="27"/>
      <c r="AB325" s="27"/>
      <c r="AJ325" s="26"/>
      <c r="AK325" s="26"/>
      <c r="AL325" s="40"/>
      <c r="AM325" s="40"/>
      <c r="AN325" s="40"/>
      <c r="AO325" s="40"/>
      <c r="AP325" s="40"/>
      <c r="AQ325" s="40"/>
      <c r="AR325" s="30"/>
      <c r="AS325" s="26"/>
      <c r="AT325" s="1"/>
    </row>
    <row r="326" spans="1:46" ht="15">
      <c r="A326" s="62">
        <v>8</v>
      </c>
      <c r="B326" s="62">
        <v>8</v>
      </c>
      <c r="C326" s="62" t="s">
        <v>451</v>
      </c>
      <c r="D326" s="29" t="s">
        <v>60</v>
      </c>
      <c r="E326" s="29">
        <v>74</v>
      </c>
      <c r="F326" s="27">
        <v>102</v>
      </c>
      <c r="G326" s="27"/>
      <c r="H326" s="27"/>
      <c r="I326" s="27"/>
      <c r="J326" s="27"/>
      <c r="K326" s="32">
        <f>IFERROR(LARGE(E326:J326,1),0)+IF($D$5&gt;=2,IFERROR(LARGE(E326:J326,2),0),0)+IF($D$5&gt;=3,IFERROR(LARGE(E326:J326,3),0),0)+IF($D$5&gt;=4,IFERROR(LARGE(E326:J326,4),0),0)+IF($D$5&gt;=5,IFERROR(LARGE(E326:J326,5),0),0)+IF($D$5&gt;=6,IFERROR(LARGE(E326:J326,6),0),0)</f>
        <v>176</v>
      </c>
      <c r="L326" s="32" t="s">
        <v>898</v>
      </c>
      <c r="M326" s="32"/>
      <c r="N326" s="33">
        <f>K326+(ROW(K326)-ROW(K$6))/10000</f>
        <v>176.03200000000001</v>
      </c>
      <c r="O326" s="32">
        <f>COUNT(E326:J326)</f>
        <v>2</v>
      </c>
      <c r="P326" s="32">
        <f ca="1">IF(AND(O326=1,OFFSET(D326,0,P$3)&gt;0),"Y",0)</f>
        <v>0</v>
      </c>
      <c r="Q326" s="34" t="s">
        <v>233</v>
      </c>
      <c r="R326" s="35">
        <f>1-(Q326=Q325)</f>
        <v>0</v>
      </c>
      <c r="S326" s="36">
        <f>IFERROR(LARGE(E326:J326,1),0)*1.001+IF($D$5&gt;=2,IFERROR(LARGE(E326:J326,2),0),0)*1.0001+IF($D$5&gt;=3,IFERROR(LARGE(E326:J326,3),0),0)*1.00001+IF($D$5&gt;=4,IFERROR(LARGE(E326:J326,4),0),0)*1.000001+IF($D$5&gt;=5,IFERROR(LARGE(E326:J326,5),0),0)*1.0000001+IF($D$5&gt;=6,IFERROR(LARGE(E326:J326,6),0),0)*1.00000001</f>
        <v>176.10939999999999</v>
      </c>
      <c r="T326" s="36">
        <f>K326+W326/1000+IF($D$5&gt;=2,X326/10000,0)+IF($D$5&gt;=3,Y326/100000,0)+IF($D$5&gt;=4,Z326/1000000,0)+IF($D$5&gt;=5,AA326/10000000,0)+IF($D$5&gt;=6,AB326/100000000,0)</f>
        <v>176.10939999999999</v>
      </c>
      <c r="U326" s="35">
        <f>1-(S326=T326)</f>
        <v>0</v>
      </c>
      <c r="V326" s="35">
        <f>K326+W326/1000+X326/10000+Y326/100000+Z326/1000000+AA326/10000000+AB326/100000000</f>
        <v>176.10939999999999</v>
      </c>
      <c r="W326" s="27">
        <v>102</v>
      </c>
      <c r="X326" s="29">
        <v>74</v>
      </c>
      <c r="Y326" s="27"/>
      <c r="Z326" s="27"/>
      <c r="AA326" s="27"/>
      <c r="AB326" s="27"/>
      <c r="AJ326" s="26"/>
      <c r="AK326" s="26"/>
      <c r="AL326" s="40"/>
      <c r="AM326" s="40"/>
      <c r="AN326" s="40"/>
      <c r="AO326" s="40"/>
      <c r="AP326" s="40"/>
      <c r="AQ326" s="40"/>
      <c r="AR326" s="30"/>
      <c r="AS326" s="26"/>
      <c r="AT326" s="1"/>
    </row>
    <row r="327" spans="1:46" ht="15">
      <c r="A327" s="62">
        <v>9</v>
      </c>
      <c r="B327" s="62">
        <v>9</v>
      </c>
      <c r="C327" s="62" t="s">
        <v>459</v>
      </c>
      <c r="D327" s="29" t="s">
        <v>63</v>
      </c>
      <c r="E327" s="29">
        <v>69</v>
      </c>
      <c r="F327" s="27">
        <v>101</v>
      </c>
      <c r="G327" s="27"/>
      <c r="H327" s="27"/>
      <c r="I327" s="27"/>
      <c r="J327" s="27"/>
      <c r="K327" s="32">
        <f>IFERROR(LARGE(E327:J327,1),0)+IF($D$5&gt;=2,IFERROR(LARGE(E327:J327,2),0),0)+IF($D$5&gt;=3,IFERROR(LARGE(E327:J327,3),0),0)+IF($D$5&gt;=4,IFERROR(LARGE(E327:J327,4),0),0)+IF($D$5&gt;=5,IFERROR(LARGE(E327:J327,5),0),0)+IF($D$5&gt;=6,IFERROR(LARGE(E327:J327,6),0),0)</f>
        <v>170</v>
      </c>
      <c r="L327" s="32" t="s">
        <v>898</v>
      </c>
      <c r="M327" s="32"/>
      <c r="N327" s="33">
        <f>K327+(ROW(K327)-ROW(K$6))/10000</f>
        <v>170.03210000000001</v>
      </c>
      <c r="O327" s="32">
        <f>COUNT(E327:J327)</f>
        <v>2</v>
      </c>
      <c r="P327" s="32">
        <f ca="1">IF(AND(O327=1,OFFSET(D327,0,P$3)&gt;0),"Y",0)</f>
        <v>0</v>
      </c>
      <c r="Q327" s="34" t="s">
        <v>233</v>
      </c>
      <c r="R327" s="35">
        <f>1-(Q327=Q326)</f>
        <v>0</v>
      </c>
      <c r="S327" s="36">
        <f>IFERROR(LARGE(E327:J327,1),0)*1.001+IF($D$5&gt;=2,IFERROR(LARGE(E327:J327,2),0),0)*1.0001+IF($D$5&gt;=3,IFERROR(LARGE(E327:J327,3),0),0)*1.00001+IF($D$5&gt;=4,IFERROR(LARGE(E327:J327,4),0),0)*1.000001+IF($D$5&gt;=5,IFERROR(LARGE(E327:J327,5),0),0)*1.0000001+IF($D$5&gt;=6,IFERROR(LARGE(E327:J327,6),0),0)*1.00000001</f>
        <v>170.10789999999997</v>
      </c>
      <c r="T327" s="36">
        <f>K327+W327/1000+IF($D$5&gt;=2,X327/10000,0)+IF($D$5&gt;=3,Y327/100000,0)+IF($D$5&gt;=4,Z327/1000000,0)+IF($D$5&gt;=5,AA327/10000000,0)+IF($D$5&gt;=6,AB327/100000000,0)</f>
        <v>170.1079</v>
      </c>
      <c r="U327" s="35">
        <f>1-(S327=T327)</f>
        <v>0</v>
      </c>
      <c r="V327" s="35">
        <f>K327+W327/1000+X327/10000+Y327/100000+Z327/1000000+AA327/10000000+AB327/100000000</f>
        <v>170.1079</v>
      </c>
      <c r="W327" s="27">
        <v>101</v>
      </c>
      <c r="X327" s="29">
        <v>69</v>
      </c>
      <c r="Y327" s="27"/>
      <c r="Z327" s="27"/>
      <c r="AA327" s="27"/>
      <c r="AB327" s="27"/>
      <c r="AJ327" s="26"/>
      <c r="AK327" s="26"/>
      <c r="AL327" s="40"/>
      <c r="AM327" s="40"/>
      <c r="AN327" s="40"/>
      <c r="AO327" s="40"/>
      <c r="AP327" s="40"/>
      <c r="AQ327" s="40"/>
      <c r="AR327" s="30"/>
      <c r="AS327" s="26"/>
      <c r="AT327" s="1"/>
    </row>
    <row r="328" spans="1:46" ht="15">
      <c r="A328" s="62">
        <v>10</v>
      </c>
      <c r="B328" s="62">
        <v>10</v>
      </c>
      <c r="C328" s="62" t="s">
        <v>393</v>
      </c>
      <c r="D328" s="29" t="s">
        <v>119</v>
      </c>
      <c r="E328" s="29"/>
      <c r="F328" s="27">
        <v>118</v>
      </c>
      <c r="G328" s="27"/>
      <c r="H328" s="27"/>
      <c r="I328" s="27"/>
      <c r="J328" s="27"/>
      <c r="K328" s="32">
        <f>IFERROR(LARGE(E328:J328,1),0)+IF($D$5&gt;=2,IFERROR(LARGE(E328:J328,2),0),0)+IF($D$5&gt;=3,IFERROR(LARGE(E328:J328,3),0),0)+IF($D$5&gt;=4,IFERROR(LARGE(E328:J328,4),0),0)+IF($D$5&gt;=5,IFERROR(LARGE(E328:J328,5),0),0)+IF($D$5&gt;=6,IFERROR(LARGE(E328:J328,6),0),0)</f>
        <v>118</v>
      </c>
      <c r="L328" s="32" t="s">
        <v>898</v>
      </c>
      <c r="M328" s="32"/>
      <c r="N328" s="33">
        <f>K328+(ROW(K328)-ROW(K$6))/10000</f>
        <v>118.0322</v>
      </c>
      <c r="O328" s="32">
        <f>COUNT(E328:J328)</f>
        <v>1</v>
      </c>
      <c r="P328" s="32" t="str">
        <f ca="1">IF(AND(O328=1,OFFSET(D328,0,P$3)&gt;0),"Y",0)</f>
        <v>Y</v>
      </c>
      <c r="Q328" s="34" t="s">
        <v>233</v>
      </c>
      <c r="R328" s="35">
        <f>1-(Q328=Q327)</f>
        <v>0</v>
      </c>
      <c r="S328" s="36">
        <f>IFERROR(LARGE(E328:J328,1),0)*1.001+IF($D$5&gt;=2,IFERROR(LARGE(E328:J328,2),0),0)*1.0001+IF($D$5&gt;=3,IFERROR(LARGE(E328:J328,3),0),0)*1.00001+IF($D$5&gt;=4,IFERROR(LARGE(E328:J328,4),0),0)*1.000001+IF($D$5&gt;=5,IFERROR(LARGE(E328:J328,5),0),0)*1.0000001+IF($D$5&gt;=6,IFERROR(LARGE(E328:J328,6),0),0)*1.00000001</f>
        <v>118.11799999999998</v>
      </c>
      <c r="T328" s="36">
        <f>K328+W328/1000+IF($D$5&gt;=2,X328/10000,0)+IF($D$5&gt;=3,Y328/100000,0)+IF($D$5&gt;=4,Z328/1000000,0)+IF($D$5&gt;=5,AA328/10000000,0)+IF($D$5&gt;=6,AB328/100000000,0)</f>
        <v>118.11799999999999</v>
      </c>
      <c r="U328" s="35">
        <f>1-(S328=T328)</f>
        <v>0</v>
      </c>
      <c r="V328" s="35">
        <f>K328+W328/1000+X328/10000+Y328/100000+Z328/1000000+AA328/10000000+AB328/100000000</f>
        <v>118.11799999999999</v>
      </c>
      <c r="W328" s="27">
        <v>118</v>
      </c>
      <c r="X328" s="29"/>
      <c r="Y328" s="27"/>
      <c r="Z328" s="27"/>
      <c r="AA328" s="27"/>
      <c r="AB328" s="27"/>
      <c r="AJ328" s="26"/>
      <c r="AK328" s="26"/>
      <c r="AL328" s="40"/>
      <c r="AM328" s="40"/>
      <c r="AN328" s="40"/>
      <c r="AO328" s="40"/>
      <c r="AP328" s="40"/>
      <c r="AQ328" s="40"/>
      <c r="AR328" s="30"/>
      <c r="AS328" s="26"/>
      <c r="AT328" s="1"/>
    </row>
    <row r="329" spans="1:46" ht="15">
      <c r="A329" s="62">
        <v>11</v>
      </c>
      <c r="B329" s="62">
        <v>11</v>
      </c>
      <c r="C329" s="62" t="s">
        <v>440</v>
      </c>
      <c r="D329" s="29" t="s">
        <v>66</v>
      </c>
      <c r="E329" s="29"/>
      <c r="F329" s="27">
        <v>103</v>
      </c>
      <c r="G329" s="27"/>
      <c r="H329" s="27"/>
      <c r="I329" s="27"/>
      <c r="J329" s="27"/>
      <c r="K329" s="32">
        <f>IFERROR(LARGE(E329:J329,1),0)+IF($D$5&gt;=2,IFERROR(LARGE(E329:J329,2),0),0)+IF($D$5&gt;=3,IFERROR(LARGE(E329:J329,3),0),0)+IF($D$5&gt;=4,IFERROR(LARGE(E329:J329,4),0),0)+IF($D$5&gt;=5,IFERROR(LARGE(E329:J329,5),0),0)+IF($D$5&gt;=6,IFERROR(LARGE(E329:J329,6),0),0)</f>
        <v>103</v>
      </c>
      <c r="L329" s="32" t="s">
        <v>898</v>
      </c>
      <c r="M329" s="32"/>
      <c r="N329" s="33">
        <f>K329+(ROW(K329)-ROW(K$6))/10000</f>
        <v>103.03230000000001</v>
      </c>
      <c r="O329" s="32">
        <f>COUNT(E329:J329)</f>
        <v>1</v>
      </c>
      <c r="P329" s="32" t="str">
        <f ca="1">IF(AND(O329=1,OFFSET(D329,0,P$3)&gt;0),"Y",0)</f>
        <v>Y</v>
      </c>
      <c r="Q329" s="34" t="s">
        <v>233</v>
      </c>
      <c r="R329" s="35">
        <f>1-(Q329=Q328)</f>
        <v>0</v>
      </c>
      <c r="S329" s="36">
        <f>IFERROR(LARGE(E329:J329,1),0)*1.001+IF($D$5&gt;=2,IFERROR(LARGE(E329:J329,2),0),0)*1.0001+IF($D$5&gt;=3,IFERROR(LARGE(E329:J329,3),0),0)*1.00001+IF($D$5&gt;=4,IFERROR(LARGE(E329:J329,4),0),0)*1.000001+IF($D$5&gt;=5,IFERROR(LARGE(E329:J329,5),0),0)*1.0000001+IF($D$5&gt;=6,IFERROR(LARGE(E329:J329,6),0),0)*1.00000001</f>
        <v>103.10299999999999</v>
      </c>
      <c r="T329" s="36">
        <f>K329+W329/1000+IF($D$5&gt;=2,X329/10000,0)+IF($D$5&gt;=3,Y329/100000,0)+IF($D$5&gt;=4,Z329/1000000,0)+IF($D$5&gt;=5,AA329/10000000,0)+IF($D$5&gt;=6,AB329/100000000,0)</f>
        <v>103.10299999999999</v>
      </c>
      <c r="U329" s="35">
        <f>1-(S329=T329)</f>
        <v>0</v>
      </c>
      <c r="V329" s="35">
        <f>K329+W329/1000+X329/10000+Y329/100000+Z329/1000000+AA329/10000000+AB329/100000000</f>
        <v>103.10299999999999</v>
      </c>
      <c r="W329" s="27">
        <v>103</v>
      </c>
      <c r="X329" s="29"/>
      <c r="Y329" s="27"/>
      <c r="Z329" s="27"/>
      <c r="AA329" s="27"/>
      <c r="AB329" s="27"/>
      <c r="AJ329" s="26"/>
      <c r="AK329" s="26"/>
      <c r="AL329" s="40"/>
      <c r="AM329" s="40"/>
      <c r="AN329" s="40"/>
      <c r="AO329" s="40"/>
      <c r="AP329" s="40"/>
      <c r="AQ329" s="40"/>
      <c r="AR329" s="30"/>
      <c r="AS329" s="26"/>
      <c r="AT329" s="1"/>
    </row>
    <row r="330" spans="1:46" ht="15">
      <c r="A330" s="62">
        <v>12</v>
      </c>
      <c r="B330" s="62">
        <v>12</v>
      </c>
      <c r="C330" s="62" t="s">
        <v>629</v>
      </c>
      <c r="D330" s="29" t="s">
        <v>119</v>
      </c>
      <c r="E330" s="29">
        <v>82</v>
      </c>
      <c r="F330" s="27"/>
      <c r="G330" s="27"/>
      <c r="H330" s="27"/>
      <c r="I330" s="27"/>
      <c r="J330" s="27"/>
      <c r="K330" s="32">
        <f>IFERROR(LARGE(E330:J330,1),0)+IF($D$5&gt;=2,IFERROR(LARGE(E330:J330,2),0),0)+IF($D$5&gt;=3,IFERROR(LARGE(E330:J330,3),0),0)+IF($D$5&gt;=4,IFERROR(LARGE(E330:J330,4),0),0)+IF($D$5&gt;=5,IFERROR(LARGE(E330:J330,5),0),0)+IF($D$5&gt;=6,IFERROR(LARGE(E330:J330,6),0),0)</f>
        <v>82</v>
      </c>
      <c r="L330" s="32" t="s">
        <v>898</v>
      </c>
      <c r="M330" s="32"/>
      <c r="N330" s="33">
        <f>K330+(ROW(K330)-ROW(K$6))/10000</f>
        <v>82.032399999999996</v>
      </c>
      <c r="O330" s="32">
        <f>COUNT(E330:J330)</f>
        <v>1</v>
      </c>
      <c r="P330" s="32">
        <f ca="1">IF(AND(O330=1,OFFSET(D330,0,P$3)&gt;0),"Y",0)</f>
        <v>0</v>
      </c>
      <c r="Q330" s="34" t="s">
        <v>233</v>
      </c>
      <c r="R330" s="35">
        <f>1-(Q330=Q329)</f>
        <v>0</v>
      </c>
      <c r="S330" s="36">
        <f>IFERROR(LARGE(E330:J330,1),0)*1.001+IF($D$5&gt;=2,IFERROR(LARGE(E330:J330,2),0),0)*1.0001+IF($D$5&gt;=3,IFERROR(LARGE(E330:J330,3),0),0)*1.00001+IF($D$5&gt;=4,IFERROR(LARGE(E330:J330,4),0),0)*1.000001+IF($D$5&gt;=5,IFERROR(LARGE(E330:J330,5),0),0)*1.0000001+IF($D$5&gt;=6,IFERROR(LARGE(E330:J330,6),0),0)*1.00000001</f>
        <v>82.081999999999994</v>
      </c>
      <c r="T330" s="36">
        <f>K330+W330/1000+IF($D$5&gt;=2,X330/10000,0)+IF($D$5&gt;=3,Y330/100000,0)+IF($D$5&gt;=4,Z330/1000000,0)+IF($D$5&gt;=5,AA330/10000000,0)+IF($D$5&gt;=6,AB330/100000000,0)</f>
        <v>82.081999999999994</v>
      </c>
      <c r="U330" s="35">
        <f>1-(S330=T330)</f>
        <v>0</v>
      </c>
      <c r="V330" s="35">
        <f>K330+W330/1000+X330/10000+Y330/100000+Z330/1000000+AA330/10000000+AB330/100000000</f>
        <v>82.081999999999994</v>
      </c>
      <c r="W330" s="29">
        <v>82</v>
      </c>
      <c r="X330" s="27"/>
      <c r="Y330" s="27"/>
      <c r="Z330" s="27"/>
      <c r="AA330" s="27"/>
      <c r="AB330" s="27"/>
      <c r="AJ330" s="26"/>
      <c r="AK330" s="26"/>
      <c r="AL330" s="40"/>
      <c r="AM330" s="40"/>
      <c r="AN330" s="40"/>
      <c r="AO330" s="40"/>
      <c r="AP330" s="40"/>
      <c r="AQ330" s="40"/>
      <c r="AR330" s="30"/>
      <c r="AS330" s="26"/>
      <c r="AT330" s="1"/>
    </row>
    <row r="331" spans="1:46" ht="15">
      <c r="A331" s="62">
        <v>13</v>
      </c>
      <c r="B331" s="62">
        <v>13</v>
      </c>
      <c r="C331" s="62" t="s">
        <v>630</v>
      </c>
      <c r="D331" s="29" t="s">
        <v>47</v>
      </c>
      <c r="E331" s="29">
        <v>70</v>
      </c>
      <c r="F331" s="27"/>
      <c r="G331" s="27"/>
      <c r="H331" s="27"/>
      <c r="I331" s="27"/>
      <c r="J331" s="27"/>
      <c r="K331" s="32">
        <f>IFERROR(LARGE(E331:J331,1),0)+IF($D$5&gt;=2,IFERROR(LARGE(E331:J331,2),0),0)+IF($D$5&gt;=3,IFERROR(LARGE(E331:J331,3),0),0)+IF($D$5&gt;=4,IFERROR(LARGE(E331:J331,4),0),0)+IF($D$5&gt;=5,IFERROR(LARGE(E331:J331,5),0),0)+IF($D$5&gt;=6,IFERROR(LARGE(E331:J331,6),0),0)</f>
        <v>70</v>
      </c>
      <c r="L331" s="32" t="s">
        <v>898</v>
      </c>
      <c r="M331" s="32"/>
      <c r="N331" s="33">
        <f>K331+(ROW(K331)-ROW(K$6))/10000</f>
        <v>70.032499999999999</v>
      </c>
      <c r="O331" s="32">
        <f>COUNT(E331:J331)</f>
        <v>1</v>
      </c>
      <c r="P331" s="32">
        <f ca="1">IF(AND(O331=1,OFFSET(D331,0,P$3)&gt;0),"Y",0)</f>
        <v>0</v>
      </c>
      <c r="Q331" s="34" t="s">
        <v>233</v>
      </c>
      <c r="R331" s="35">
        <f>1-(Q331=Q330)</f>
        <v>0</v>
      </c>
      <c r="S331" s="36">
        <f>IFERROR(LARGE(E331:J331,1),0)*1.001+IF($D$5&gt;=2,IFERROR(LARGE(E331:J331,2),0),0)*1.0001+IF($D$5&gt;=3,IFERROR(LARGE(E331:J331,3),0),0)*1.00001+IF($D$5&gt;=4,IFERROR(LARGE(E331:J331,4),0),0)*1.000001+IF($D$5&gt;=5,IFERROR(LARGE(E331:J331,5),0),0)*1.0000001+IF($D$5&gt;=6,IFERROR(LARGE(E331:J331,6),0),0)*1.00000001</f>
        <v>70.069999999999993</v>
      </c>
      <c r="T331" s="36">
        <f>K331+W331/1000+IF($D$5&gt;=2,X331/10000,0)+IF($D$5&gt;=3,Y331/100000,0)+IF($D$5&gt;=4,Z331/1000000,0)+IF($D$5&gt;=5,AA331/10000000,0)+IF($D$5&gt;=6,AB331/100000000,0)</f>
        <v>70.069999999999993</v>
      </c>
      <c r="U331" s="35">
        <f>1-(S331=T331)</f>
        <v>0</v>
      </c>
      <c r="V331" s="35">
        <f>K331+W331/1000+X331/10000+Y331/100000+Z331/1000000+AA331/10000000+AB331/100000000</f>
        <v>70.069999999999993</v>
      </c>
      <c r="W331" s="29">
        <v>70</v>
      </c>
      <c r="X331" s="27"/>
      <c r="Y331" s="27"/>
      <c r="Z331" s="27"/>
      <c r="AA331" s="27"/>
      <c r="AB331" s="27"/>
      <c r="AJ331" s="26"/>
      <c r="AK331" s="26"/>
      <c r="AL331" s="40"/>
      <c r="AM331" s="40"/>
      <c r="AN331" s="40"/>
      <c r="AO331" s="40"/>
      <c r="AP331" s="40"/>
      <c r="AQ331" s="40"/>
      <c r="AR331" s="30"/>
      <c r="AS331" s="26"/>
      <c r="AT331" s="1"/>
    </row>
    <row r="332" spans="1:46" ht="3" customHeight="1"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42"/>
      <c r="O332" s="27"/>
      <c r="P332" s="27"/>
      <c r="R332" s="63"/>
      <c r="S332" s="63"/>
      <c r="T332" s="63"/>
      <c r="U332" s="63"/>
      <c r="V332" s="64"/>
      <c r="W332" s="27"/>
      <c r="X332" s="27"/>
      <c r="Y332" s="27"/>
      <c r="Z332" s="27"/>
      <c r="AA332" s="27"/>
      <c r="AB332" s="27"/>
      <c r="AJ332" s="26"/>
      <c r="AL332" s="40"/>
      <c r="AM332" s="40"/>
      <c r="AN332" s="40"/>
      <c r="AO332" s="40"/>
      <c r="AP332" s="40"/>
      <c r="AQ332" s="40"/>
      <c r="AR332" s="30"/>
    </row>
    <row r="333" spans="1:46"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R333" s="63"/>
      <c r="S333" s="63"/>
      <c r="T333" s="63"/>
      <c r="U333" s="63"/>
      <c r="V333" s="27"/>
      <c r="W333" s="27"/>
      <c r="X333" s="27"/>
      <c r="Y333" s="27"/>
      <c r="Z333" s="27"/>
      <c r="AA333" s="27"/>
      <c r="AB333" s="27"/>
      <c r="AJ333" s="26"/>
    </row>
    <row r="334" spans="1:46"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R334" s="63"/>
      <c r="S334" s="63"/>
      <c r="T334" s="63"/>
      <c r="U334" s="63"/>
      <c r="V334" s="27"/>
      <c r="W334" s="27"/>
      <c r="X334" s="27"/>
      <c r="Y334" s="27"/>
      <c r="Z334" s="27"/>
      <c r="AA334" s="27"/>
      <c r="AB334" s="27"/>
      <c r="AJ334" s="26"/>
    </row>
    <row r="335" spans="1:46">
      <c r="E335" s="27"/>
      <c r="F335" s="27"/>
      <c r="G335" s="27"/>
      <c r="H335" s="27"/>
      <c r="I335" s="27"/>
      <c r="R335" s="65"/>
      <c r="S335" s="65"/>
      <c r="T335" s="65"/>
      <c r="U335" s="65"/>
      <c r="AJ335" s="26"/>
    </row>
    <row r="336" spans="1:46">
      <c r="E336" s="27"/>
      <c r="F336" s="27"/>
      <c r="G336" s="27"/>
      <c r="H336" s="27"/>
      <c r="I336" s="27"/>
      <c r="R336" s="65"/>
      <c r="S336" s="65"/>
      <c r="T336" s="65"/>
      <c r="U336" s="65"/>
      <c r="AJ336" s="26"/>
    </row>
    <row r="337" spans="5:36">
      <c r="E337" s="27"/>
      <c r="F337" s="27"/>
      <c r="G337" s="27"/>
      <c r="H337" s="27"/>
      <c r="I337" s="27"/>
      <c r="R337" s="65"/>
      <c r="S337" s="65"/>
      <c r="T337" s="65"/>
      <c r="U337" s="65"/>
      <c r="AJ337" s="26"/>
    </row>
    <row r="338" spans="5:36">
      <c r="E338" s="27"/>
      <c r="F338" s="27"/>
      <c r="G338" s="27"/>
      <c r="I338" s="27"/>
      <c r="R338" s="65"/>
      <c r="S338" s="65"/>
      <c r="T338" s="65"/>
      <c r="U338" s="65"/>
      <c r="AJ338" s="26"/>
    </row>
    <row r="339" spans="5:36">
      <c r="E339" s="27"/>
      <c r="F339" s="27"/>
      <c r="G339" s="27"/>
      <c r="H339" s="27"/>
      <c r="I339" s="27"/>
      <c r="R339" s="65"/>
      <c r="S339" s="65"/>
      <c r="T339" s="65"/>
      <c r="U339" s="65"/>
      <c r="AJ339" s="26"/>
    </row>
    <row r="340" spans="5:36" ht="15">
      <c r="E340" s="27"/>
      <c r="F340" s="27"/>
      <c r="G340" s="27"/>
      <c r="H340" s="66"/>
      <c r="I340" s="27"/>
      <c r="R340" s="65"/>
      <c r="S340" s="65"/>
      <c r="T340" s="65"/>
      <c r="U340" s="65"/>
      <c r="AJ340" s="26"/>
    </row>
    <row r="341" spans="5:36">
      <c r="E341" s="27"/>
      <c r="F341" s="27"/>
      <c r="G341" s="27"/>
      <c r="H341" s="27"/>
      <c r="I341" s="27"/>
      <c r="R341" s="65"/>
      <c r="S341" s="65"/>
      <c r="T341" s="65"/>
      <c r="U341" s="65"/>
      <c r="AJ341" s="26"/>
    </row>
    <row r="342" spans="5:36">
      <c r="E342" s="27"/>
      <c r="F342" s="27"/>
      <c r="G342" s="27"/>
      <c r="H342" s="27"/>
      <c r="I342" s="27"/>
      <c r="R342" s="65"/>
      <c r="S342" s="65"/>
      <c r="T342" s="65"/>
      <c r="U342" s="65"/>
      <c r="AJ342" s="26"/>
    </row>
    <row r="343" spans="5:36">
      <c r="E343" s="27"/>
      <c r="F343" s="27"/>
      <c r="G343" s="27"/>
      <c r="H343" s="27"/>
      <c r="I343" s="27"/>
      <c r="R343" s="65"/>
      <c r="S343" s="65"/>
      <c r="T343" s="65"/>
      <c r="U343" s="65"/>
      <c r="AJ343" s="26"/>
    </row>
    <row r="344" spans="5:36">
      <c r="E344" s="27"/>
      <c r="F344" s="27"/>
      <c r="G344" s="27"/>
      <c r="H344" s="27"/>
      <c r="I344" s="27"/>
      <c r="R344" s="65"/>
      <c r="S344" s="65"/>
      <c r="T344" s="65"/>
      <c r="U344" s="65"/>
      <c r="AJ344" s="26"/>
    </row>
    <row r="345" spans="5:36">
      <c r="E345" s="27"/>
      <c r="F345" s="27"/>
      <c r="G345" s="27"/>
      <c r="H345" s="27"/>
      <c r="I345" s="27"/>
      <c r="R345" s="65"/>
      <c r="S345" s="65"/>
      <c r="T345" s="65"/>
      <c r="U345" s="65"/>
      <c r="AJ345" s="26"/>
    </row>
    <row r="346" spans="5:36" ht="15">
      <c r="E346" s="27"/>
      <c r="F346" s="27"/>
      <c r="G346" s="66"/>
      <c r="H346" s="27"/>
      <c r="I346" s="27"/>
      <c r="R346" s="65"/>
      <c r="S346" s="65"/>
      <c r="T346" s="65"/>
      <c r="U346" s="65"/>
      <c r="AJ346" s="26"/>
    </row>
    <row r="347" spans="5:36">
      <c r="E347" s="27"/>
      <c r="F347" s="27"/>
      <c r="G347" s="27"/>
      <c r="H347" s="27"/>
      <c r="I347" s="27"/>
      <c r="R347" s="65"/>
      <c r="S347" s="65"/>
      <c r="T347" s="65"/>
      <c r="U347" s="65"/>
      <c r="AJ347" s="26"/>
    </row>
    <row r="348" spans="5:36">
      <c r="E348" s="27"/>
      <c r="F348" s="27"/>
      <c r="G348" s="27"/>
      <c r="H348" s="27"/>
      <c r="I348" s="27"/>
      <c r="R348" s="65"/>
      <c r="S348" s="65"/>
      <c r="T348" s="65"/>
      <c r="U348" s="65"/>
      <c r="AJ348" s="26"/>
    </row>
    <row r="349" spans="5:36">
      <c r="E349" s="27"/>
      <c r="F349" s="27"/>
      <c r="G349" s="27"/>
      <c r="H349" s="27"/>
      <c r="R349" s="65"/>
      <c r="S349" s="65"/>
      <c r="T349" s="65"/>
      <c r="U349" s="65"/>
      <c r="AJ349" s="26"/>
    </row>
    <row r="350" spans="5:36" ht="15">
      <c r="E350" s="66"/>
      <c r="F350" s="27"/>
      <c r="G350" s="27"/>
      <c r="H350" s="27"/>
      <c r="I350" s="27"/>
      <c r="R350" s="65"/>
      <c r="S350" s="65"/>
      <c r="T350" s="65"/>
      <c r="U350" s="65"/>
      <c r="AJ350" s="26"/>
    </row>
    <row r="351" spans="5:36" ht="15">
      <c r="E351" s="27"/>
      <c r="F351" s="27"/>
      <c r="G351" s="27"/>
      <c r="H351" s="27"/>
      <c r="I351" s="66"/>
      <c r="R351" s="65"/>
      <c r="S351" s="65"/>
      <c r="T351" s="65"/>
      <c r="U351" s="65"/>
      <c r="AJ351" s="26"/>
    </row>
    <row r="352" spans="5:36">
      <c r="E352" s="27"/>
      <c r="F352" s="27"/>
      <c r="G352" s="27"/>
      <c r="H352" s="27"/>
      <c r="I352" s="27"/>
      <c r="R352" s="65"/>
      <c r="S352" s="65"/>
      <c r="T352" s="65"/>
      <c r="U352" s="65"/>
      <c r="AJ352" s="26"/>
    </row>
    <row r="353" spans="5:36">
      <c r="E353" s="27"/>
      <c r="F353" s="27"/>
      <c r="G353" s="27"/>
      <c r="H353" s="27"/>
      <c r="I353" s="27"/>
      <c r="R353" s="65"/>
      <c r="S353" s="65"/>
      <c r="T353" s="65"/>
      <c r="U353" s="65"/>
      <c r="AJ353" s="26"/>
    </row>
    <row r="354" spans="5:36">
      <c r="E354" s="27"/>
      <c r="G354" s="27"/>
      <c r="H354" s="27"/>
      <c r="I354" s="27"/>
      <c r="R354" s="65"/>
      <c r="S354" s="65"/>
      <c r="T354" s="65"/>
      <c r="U354" s="65"/>
      <c r="AJ354" s="26"/>
    </row>
    <row r="355" spans="5:36">
      <c r="E355" s="27"/>
      <c r="G355" s="27"/>
      <c r="H355" s="27"/>
      <c r="I355" s="27"/>
      <c r="R355" s="65"/>
      <c r="S355" s="65"/>
      <c r="T355" s="65"/>
      <c r="U355" s="65"/>
      <c r="AJ355" s="26"/>
    </row>
    <row r="356" spans="5:36" ht="15">
      <c r="E356" s="27"/>
      <c r="F356" s="66"/>
      <c r="G356" s="27"/>
      <c r="H356" s="27"/>
      <c r="I356" s="27"/>
      <c r="R356" s="65"/>
      <c r="S356" s="65"/>
      <c r="T356" s="65"/>
      <c r="U356" s="65"/>
      <c r="AJ356" s="26"/>
    </row>
    <row r="357" spans="5:36">
      <c r="E357" s="27"/>
      <c r="F357" s="27"/>
      <c r="G357" s="27"/>
      <c r="H357" s="27"/>
      <c r="I357" s="27"/>
      <c r="R357" s="65"/>
      <c r="S357" s="65"/>
      <c r="T357" s="65"/>
      <c r="U357" s="65"/>
      <c r="AJ357" s="26"/>
    </row>
    <row r="358" spans="5:36">
      <c r="E358" s="27"/>
      <c r="F358" s="27"/>
      <c r="G358" s="27"/>
      <c r="H358" s="27"/>
      <c r="I358" s="27"/>
      <c r="R358" s="65"/>
      <c r="S358" s="65"/>
      <c r="T358" s="65"/>
      <c r="U358" s="65"/>
      <c r="AJ358" s="26"/>
    </row>
    <row r="359" spans="5:36">
      <c r="E359" s="27"/>
      <c r="F359" s="27"/>
      <c r="G359" s="27"/>
      <c r="H359" s="27"/>
      <c r="I359" s="27"/>
      <c r="AJ359" s="26"/>
    </row>
    <row r="360" spans="5:36">
      <c r="E360" s="27"/>
      <c r="F360" s="27"/>
      <c r="G360" s="27"/>
      <c r="H360" s="27"/>
      <c r="I360" s="27"/>
      <c r="AJ360" s="26"/>
    </row>
    <row r="361" spans="5:36">
      <c r="E361" s="27"/>
      <c r="F361" s="27"/>
      <c r="G361" s="27"/>
      <c r="H361" s="27"/>
      <c r="I361" s="27"/>
      <c r="AJ361" s="26"/>
    </row>
    <row r="362" spans="5:36">
      <c r="E362" s="27"/>
      <c r="F362" s="27"/>
      <c r="G362" s="27"/>
      <c r="I362" s="27"/>
      <c r="AJ362" s="26"/>
    </row>
    <row r="363" spans="5:36">
      <c r="E363" s="27"/>
      <c r="F363" s="27"/>
      <c r="G363" s="27"/>
      <c r="H363" s="27"/>
      <c r="I363" s="27"/>
      <c r="AJ363" s="26"/>
    </row>
    <row r="364" spans="5:36" ht="15">
      <c r="E364" s="27"/>
      <c r="F364" s="27"/>
      <c r="G364" s="27"/>
      <c r="H364" s="66"/>
      <c r="I364" s="27"/>
      <c r="AJ364" s="26"/>
    </row>
    <row r="365" spans="5:36">
      <c r="E365" s="27"/>
      <c r="F365" s="27"/>
      <c r="G365" s="27"/>
      <c r="H365" s="27"/>
      <c r="I365" s="27"/>
      <c r="AJ365" s="26"/>
    </row>
    <row r="366" spans="5:36">
      <c r="E366" s="27"/>
      <c r="F366" s="27"/>
      <c r="G366" s="27"/>
      <c r="H366" s="27"/>
      <c r="I366" s="27"/>
      <c r="AJ366" s="26"/>
    </row>
    <row r="367" spans="5:36">
      <c r="E367" s="27"/>
      <c r="F367" s="27"/>
      <c r="G367" s="27"/>
      <c r="H367" s="27"/>
      <c r="I367" s="27"/>
      <c r="AJ367" s="26"/>
    </row>
    <row r="368" spans="5:36">
      <c r="E368" s="27"/>
      <c r="F368" s="27"/>
      <c r="G368" s="27"/>
      <c r="H368" s="27"/>
      <c r="I368" s="27"/>
      <c r="AJ368" s="26"/>
    </row>
    <row r="369" spans="5:36">
      <c r="E369" s="27"/>
      <c r="F369" s="27"/>
      <c r="G369" s="27"/>
      <c r="H369" s="27"/>
      <c r="I369" s="27"/>
      <c r="AJ369" s="26"/>
    </row>
    <row r="370" spans="5:36">
      <c r="E370" s="27"/>
      <c r="F370" s="27"/>
      <c r="G370" s="27"/>
      <c r="H370" s="27"/>
      <c r="I370" s="27"/>
      <c r="AJ370" s="26"/>
    </row>
    <row r="371" spans="5:36">
      <c r="E371" s="27"/>
      <c r="F371" s="27"/>
      <c r="G371" s="27"/>
      <c r="H371" s="27"/>
      <c r="I371" s="27"/>
      <c r="AJ371" s="26"/>
    </row>
    <row r="372" spans="5:36">
      <c r="E372" s="27"/>
      <c r="F372" s="27"/>
      <c r="G372" s="27"/>
      <c r="H372" s="27"/>
      <c r="I372" s="27"/>
      <c r="AJ372" s="26"/>
    </row>
    <row r="373" spans="5:36" ht="15">
      <c r="E373" s="27"/>
      <c r="G373" s="27"/>
      <c r="H373" s="27"/>
      <c r="I373" s="66"/>
      <c r="AJ373" s="26"/>
    </row>
    <row r="374" spans="5:36">
      <c r="E374" s="27"/>
      <c r="F374" s="27"/>
      <c r="G374" s="27"/>
      <c r="H374" s="27"/>
      <c r="I374" s="27"/>
      <c r="AJ374" s="26"/>
    </row>
    <row r="375" spans="5:36" ht="15">
      <c r="E375" s="27"/>
      <c r="F375" s="66"/>
      <c r="G375" s="27"/>
      <c r="H375" s="27"/>
      <c r="I375" s="27"/>
      <c r="AJ375" s="26"/>
    </row>
    <row r="376" spans="5:36" ht="15">
      <c r="E376" s="66"/>
      <c r="F376" s="27"/>
      <c r="G376" s="66"/>
      <c r="H376" s="27"/>
      <c r="I376" s="27"/>
      <c r="AJ376" s="26"/>
    </row>
    <row r="377" spans="5:36">
      <c r="E377" s="27"/>
      <c r="F377" s="27"/>
      <c r="G377" s="27"/>
      <c r="H377" s="27"/>
      <c r="I377" s="27"/>
      <c r="AJ377" s="26"/>
    </row>
    <row r="378" spans="5:36">
      <c r="E378" s="27"/>
      <c r="F378" s="27"/>
      <c r="G378" s="27"/>
      <c r="H378" s="27"/>
      <c r="I378" s="27"/>
      <c r="AJ378" s="26"/>
    </row>
    <row r="379" spans="5:36">
      <c r="E379" s="27"/>
      <c r="F379" s="27"/>
      <c r="G379" s="27"/>
      <c r="H379" s="27"/>
      <c r="I379" s="27"/>
      <c r="AJ379" s="26"/>
    </row>
    <row r="380" spans="5:36">
      <c r="E380" s="27"/>
      <c r="F380" s="27"/>
      <c r="G380" s="27"/>
      <c r="H380" s="27"/>
      <c r="I380" s="27"/>
      <c r="AJ380" s="26"/>
    </row>
    <row r="381" spans="5:36">
      <c r="E381" s="27"/>
      <c r="F381" s="27"/>
      <c r="G381" s="27"/>
      <c r="H381" s="27"/>
      <c r="I381" s="27"/>
      <c r="AJ381" s="26"/>
    </row>
    <row r="382" spans="5:36">
      <c r="E382" s="27"/>
      <c r="F382" s="27"/>
      <c r="G382" s="27"/>
      <c r="H382" s="27"/>
      <c r="I382" s="27"/>
      <c r="AJ382" s="26"/>
    </row>
    <row r="383" spans="5:36" ht="15">
      <c r="E383" s="27"/>
      <c r="F383" s="27"/>
      <c r="G383" s="27"/>
      <c r="H383" s="66"/>
      <c r="I383" s="27"/>
      <c r="AJ383" s="26"/>
    </row>
    <row r="384" spans="5:36">
      <c r="E384" s="27"/>
      <c r="F384" s="27"/>
      <c r="G384" s="27"/>
      <c r="H384" s="27"/>
      <c r="I384" s="27"/>
      <c r="AJ384" s="26"/>
    </row>
    <row r="385" spans="5:36">
      <c r="E385" s="27"/>
      <c r="F385" s="27"/>
      <c r="G385" s="27"/>
      <c r="H385" s="27"/>
      <c r="I385" s="27"/>
      <c r="AJ385" s="26"/>
    </row>
    <row r="386" spans="5:36">
      <c r="E386" s="27"/>
      <c r="F386" s="27"/>
      <c r="G386" s="27"/>
      <c r="H386" s="27"/>
      <c r="I386" s="27"/>
      <c r="AJ386" s="26"/>
    </row>
    <row r="387" spans="5:36">
      <c r="E387" s="27"/>
      <c r="F387" s="27"/>
      <c r="G387" s="27"/>
      <c r="H387" s="27"/>
      <c r="I387" s="27"/>
      <c r="AJ387" s="26"/>
    </row>
    <row r="388" spans="5:36">
      <c r="E388" s="27"/>
      <c r="F388" s="27"/>
      <c r="G388" s="27"/>
      <c r="H388" s="27"/>
      <c r="I388" s="27"/>
      <c r="AJ388" s="26"/>
    </row>
    <row r="389" spans="5:36">
      <c r="E389" s="27"/>
      <c r="F389" s="27"/>
      <c r="G389" s="27"/>
      <c r="H389" s="27"/>
      <c r="I389" s="27"/>
      <c r="AJ389" s="26"/>
    </row>
    <row r="390" spans="5:36">
      <c r="E390" s="27"/>
      <c r="F390" s="27"/>
      <c r="G390" s="27"/>
      <c r="H390" s="27"/>
      <c r="I390" s="27"/>
      <c r="AJ390" s="26"/>
    </row>
    <row r="391" spans="5:36">
      <c r="E391" s="27"/>
      <c r="F391" s="27"/>
      <c r="G391" s="27"/>
      <c r="H391" s="27"/>
      <c r="I391" s="27"/>
      <c r="AJ391" s="26"/>
    </row>
    <row r="392" spans="5:36">
      <c r="E392" s="27"/>
      <c r="F392" s="27"/>
      <c r="G392" s="27"/>
      <c r="H392" s="27"/>
      <c r="I392" s="27"/>
      <c r="AJ392" s="26"/>
    </row>
    <row r="393" spans="5:36">
      <c r="E393" s="27"/>
      <c r="F393" s="27"/>
      <c r="G393" s="27"/>
      <c r="H393" s="27"/>
      <c r="I393" s="27"/>
      <c r="AJ393" s="26"/>
    </row>
    <row r="394" spans="5:36">
      <c r="E394" s="27"/>
      <c r="F394" s="27"/>
      <c r="G394" s="27"/>
      <c r="H394" s="27"/>
      <c r="I394" s="27"/>
      <c r="AJ394" s="26"/>
    </row>
    <row r="395" spans="5:36" ht="15">
      <c r="E395" s="27"/>
      <c r="F395" s="66"/>
      <c r="G395" s="27"/>
      <c r="H395" s="27"/>
      <c r="I395" s="27"/>
      <c r="AJ395" s="26"/>
    </row>
    <row r="396" spans="5:36" ht="15">
      <c r="E396" s="66"/>
      <c r="F396" s="27"/>
      <c r="G396" s="27"/>
      <c r="H396" s="27"/>
      <c r="I396" s="27"/>
      <c r="AJ396" s="26"/>
    </row>
    <row r="397" spans="5:36">
      <c r="E397" s="27"/>
      <c r="F397" s="27"/>
      <c r="G397" s="27"/>
      <c r="H397" s="27"/>
      <c r="AJ397" s="26"/>
    </row>
    <row r="398" spans="5:36">
      <c r="E398" s="27"/>
      <c r="F398" s="27"/>
      <c r="G398" s="27"/>
      <c r="H398" s="27"/>
      <c r="I398" s="27"/>
      <c r="AJ398" s="26"/>
    </row>
    <row r="399" spans="5:36" ht="15">
      <c r="E399" s="27"/>
      <c r="F399" s="27"/>
      <c r="G399" s="27"/>
      <c r="H399" s="27"/>
      <c r="I399" s="66"/>
    </row>
    <row r="400" spans="5:36" ht="15">
      <c r="E400" s="27"/>
      <c r="F400" s="27"/>
      <c r="G400" s="66"/>
      <c r="H400" s="27"/>
      <c r="I400" s="27"/>
    </row>
    <row r="401" spans="5:9">
      <c r="E401" s="27"/>
      <c r="F401" s="27"/>
      <c r="G401" s="27"/>
      <c r="H401" s="27"/>
      <c r="I401" s="27"/>
    </row>
    <row r="402" spans="5:9">
      <c r="E402" s="27"/>
      <c r="F402" s="27"/>
      <c r="G402" s="27"/>
      <c r="H402" s="27"/>
      <c r="I402" s="27"/>
    </row>
    <row r="403" spans="5:9">
      <c r="E403" s="27"/>
      <c r="F403" s="27"/>
      <c r="G403" s="27"/>
      <c r="H403" s="27"/>
      <c r="I403" s="27"/>
    </row>
    <row r="404" spans="5:9">
      <c r="E404" s="27"/>
      <c r="F404" s="27"/>
      <c r="G404" s="27"/>
      <c r="H404" s="27"/>
      <c r="I404" s="27"/>
    </row>
    <row r="405" spans="5:9">
      <c r="E405" s="27"/>
      <c r="F405" s="27"/>
      <c r="G405" s="27"/>
      <c r="I405" s="27"/>
    </row>
    <row r="406" spans="5:9">
      <c r="E406" s="27"/>
      <c r="F406" s="27"/>
      <c r="G406" s="27"/>
      <c r="H406" s="27"/>
      <c r="I406" s="27"/>
    </row>
    <row r="407" spans="5:9" ht="15">
      <c r="E407" s="27"/>
      <c r="F407" s="27"/>
      <c r="G407" s="27"/>
      <c r="H407" s="66"/>
      <c r="I407" s="27"/>
    </row>
    <row r="408" spans="5:9">
      <c r="E408" s="27"/>
      <c r="F408" s="27"/>
      <c r="G408" s="27"/>
      <c r="H408" s="27"/>
      <c r="I408" s="27"/>
    </row>
    <row r="409" spans="5:9">
      <c r="E409" s="27"/>
      <c r="F409" s="27"/>
      <c r="G409" s="27"/>
      <c r="H409" s="27"/>
      <c r="I409" s="27"/>
    </row>
    <row r="410" spans="5:9">
      <c r="E410" s="27"/>
      <c r="F410" s="27"/>
      <c r="G410" s="27"/>
      <c r="H410" s="27"/>
      <c r="I410" s="27"/>
    </row>
    <row r="411" spans="5:9" ht="15">
      <c r="E411" s="66"/>
      <c r="F411" s="27"/>
      <c r="G411" s="66"/>
      <c r="H411" s="27"/>
      <c r="I411" s="27"/>
    </row>
    <row r="412" spans="5:9">
      <c r="E412" s="27"/>
      <c r="F412" s="27"/>
      <c r="G412" s="27"/>
      <c r="H412" s="27"/>
      <c r="I412" s="27"/>
    </row>
    <row r="413" spans="5:9">
      <c r="E413" s="27"/>
      <c r="G413" s="27"/>
      <c r="H413" s="27"/>
      <c r="I413" s="27"/>
    </row>
    <row r="414" spans="5:9">
      <c r="E414" s="27"/>
      <c r="F414" s="27"/>
      <c r="G414" s="27"/>
      <c r="H414" s="27"/>
      <c r="I414" s="27"/>
    </row>
    <row r="415" spans="5:9" ht="15">
      <c r="E415" s="27"/>
      <c r="F415" s="66"/>
      <c r="G415" s="27"/>
      <c r="H415" s="27"/>
      <c r="I415" s="27"/>
    </row>
    <row r="416" spans="5:9" ht="15">
      <c r="E416" s="27"/>
      <c r="F416" s="27"/>
      <c r="G416" s="27"/>
      <c r="H416" s="27"/>
      <c r="I416" s="66"/>
    </row>
    <row r="417" spans="5:9">
      <c r="E417" s="27"/>
      <c r="F417" s="27"/>
      <c r="G417" s="27"/>
      <c r="H417" s="27"/>
      <c r="I417" s="27"/>
    </row>
    <row r="418" spans="5:9">
      <c r="E418" s="27"/>
      <c r="F418" s="27"/>
      <c r="G418" s="27"/>
      <c r="H418" s="27"/>
      <c r="I418" s="27"/>
    </row>
    <row r="419" spans="5:9" ht="15">
      <c r="E419" s="27"/>
      <c r="F419" s="27"/>
      <c r="G419" s="27"/>
      <c r="H419" s="66"/>
      <c r="I419" s="27"/>
    </row>
    <row r="420" spans="5:9">
      <c r="E420" s="27"/>
      <c r="F420" s="27"/>
      <c r="G420" s="27"/>
      <c r="H420" s="27"/>
      <c r="I420" s="27"/>
    </row>
    <row r="421" spans="5:9">
      <c r="E421" s="27"/>
      <c r="F421" s="27"/>
      <c r="G421" s="27"/>
      <c r="H421" s="27"/>
      <c r="I421" s="27"/>
    </row>
    <row r="422" spans="5:9">
      <c r="E422" s="27"/>
      <c r="F422" s="27"/>
      <c r="G422" s="27"/>
      <c r="H422" s="27"/>
      <c r="I422" s="27"/>
    </row>
    <row r="423" spans="5:9">
      <c r="E423" s="27"/>
      <c r="F423" s="27"/>
      <c r="G423" s="27"/>
      <c r="H423" s="27"/>
      <c r="I423" s="27"/>
    </row>
    <row r="424" spans="5:9" ht="15">
      <c r="E424" s="27"/>
      <c r="F424" s="27"/>
      <c r="G424" s="66"/>
      <c r="H424" s="27"/>
      <c r="I424" s="27"/>
    </row>
    <row r="425" spans="5:9">
      <c r="E425" s="27"/>
      <c r="F425" s="27"/>
      <c r="G425" s="27"/>
      <c r="H425" s="27"/>
      <c r="I425" s="27"/>
    </row>
    <row r="426" spans="5:9" ht="15">
      <c r="E426" s="66"/>
      <c r="F426" s="66"/>
      <c r="G426" s="27"/>
      <c r="H426" s="27"/>
      <c r="I426" s="27"/>
    </row>
    <row r="427" spans="5:9">
      <c r="E427" s="27"/>
      <c r="F427" s="27"/>
      <c r="G427" s="27"/>
      <c r="H427" s="27"/>
      <c r="I427" s="27"/>
    </row>
    <row r="428" spans="5:9">
      <c r="E428" s="27"/>
      <c r="F428" s="27"/>
      <c r="G428" s="27"/>
      <c r="H428" s="27"/>
    </row>
    <row r="429" spans="5:9">
      <c r="E429" s="27"/>
      <c r="F429" s="27"/>
      <c r="G429" s="27"/>
      <c r="H429" s="27"/>
    </row>
    <row r="430" spans="5:9" ht="15">
      <c r="E430" s="27"/>
      <c r="F430" s="27"/>
      <c r="H430" s="27"/>
      <c r="I430" s="66"/>
    </row>
    <row r="431" spans="5:9">
      <c r="F431" s="27"/>
      <c r="H431" s="27"/>
      <c r="I431" s="27"/>
    </row>
    <row r="432" spans="5:9" ht="15">
      <c r="F432" s="27"/>
      <c r="G432" s="66"/>
      <c r="I432" s="27"/>
    </row>
    <row r="433" spans="5:9" ht="15">
      <c r="E433" s="66"/>
      <c r="G433" s="27"/>
      <c r="I433" s="27"/>
    </row>
    <row r="434" spans="5:9" ht="15">
      <c r="E434" s="27"/>
      <c r="G434" s="27"/>
      <c r="H434" s="66"/>
      <c r="I434" s="27"/>
    </row>
    <row r="435" spans="5:9" ht="15">
      <c r="E435" s="27"/>
      <c r="F435" s="66"/>
      <c r="G435" s="27"/>
      <c r="H435" s="27"/>
      <c r="I435" s="27"/>
    </row>
    <row r="436" spans="5:9">
      <c r="E436" s="27"/>
      <c r="F436" s="27"/>
      <c r="G436" s="27"/>
      <c r="H436" s="27"/>
      <c r="I436" s="27"/>
    </row>
    <row r="437" spans="5:9">
      <c r="F437" s="27"/>
      <c r="H437" s="27"/>
      <c r="I437" s="27"/>
    </row>
    <row r="438" spans="5:9">
      <c r="F438" s="27"/>
      <c r="H438" s="27"/>
    </row>
    <row r="440" spans="5:9" ht="15">
      <c r="I440" s="66"/>
    </row>
    <row r="441" spans="5:9" ht="15">
      <c r="F441" s="66"/>
      <c r="H441" s="66"/>
      <c r="I441" s="27"/>
    </row>
    <row r="442" spans="5:9">
      <c r="F442" s="27"/>
      <c r="H442" s="27"/>
      <c r="I442" s="27"/>
    </row>
    <row r="443" spans="5:9">
      <c r="F443" s="27"/>
      <c r="H443" s="27"/>
      <c r="I443" s="27"/>
    </row>
    <row r="444" spans="5:9">
      <c r="F444" s="27"/>
      <c r="H444" s="27"/>
      <c r="I444" s="27"/>
    </row>
    <row r="445" spans="5:9">
      <c r="H445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69" max="11" man="1"/>
    <brk id="113" max="11" man="1"/>
    <brk id="150" max="11" man="1"/>
    <brk id="200" max="11" man="1"/>
    <brk id="255" max="11" man="1"/>
    <brk id="290" max="11" man="1"/>
    <brk id="31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wksCumWomen">
    <tabColor rgb="FF00B050"/>
  </sheetPr>
  <dimension ref="A1:AT467"/>
  <sheetViews>
    <sheetView topLeftCell="A56" workbookViewId="0">
      <selection activeCell="P3" sqref="P3"/>
    </sheetView>
  </sheetViews>
  <sheetFormatPr defaultRowHeight="12.75" outlineLevelRow="1" outlineLevelCol="1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9.140625" style="2" collapsed="1"/>
    <col min="16" max="18" width="9.140625" style="2" customWidth="1"/>
    <col min="19" max="20" width="10.85546875" style="2" customWidth="1"/>
    <col min="21" max="25" width="9.140625" style="2" customWidth="1"/>
    <col min="26" max="34" width="9.140625" style="2"/>
    <col min="35" max="35" width="9.140625" style="2" customWidth="1"/>
    <col min="36" max="36" width="9.140625" style="2"/>
    <col min="37" max="40" width="10.7109375" style="2" customWidth="1"/>
    <col min="41" max="43" width="9.140625" style="2"/>
    <col min="44" max="44" width="1.7109375" style="2" customWidth="1"/>
    <col min="45" max="16384" width="9.140625" style="2"/>
  </cols>
  <sheetData>
    <row r="1" spans="1:46" hidden="1" outlineLevel="1">
      <c r="Q1" s="27"/>
      <c r="R1" s="27"/>
      <c r="S1" s="27"/>
      <c r="T1" s="27"/>
      <c r="U1" s="27"/>
      <c r="V1" s="28" t="s">
        <v>464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>
      <c r="A2" s="2" t="s">
        <v>466</v>
      </c>
      <c r="J2" s="31" t="s">
        <v>631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897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632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7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>
      <c r="J3" s="31"/>
      <c r="K3" s="27"/>
      <c r="L3" s="27"/>
      <c r="M3" s="27"/>
      <c r="N3" s="42"/>
      <c r="O3" s="27" t="s">
        <v>470</v>
      </c>
      <c r="P3" s="43">
        <v>2</v>
      </c>
      <c r="Q3" s="44" t="s">
        <v>633</v>
      </c>
      <c r="R3" s="45" t="s">
        <v>472</v>
      </c>
      <c r="U3" s="45" t="s">
        <v>473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474</v>
      </c>
      <c r="AK3" s="3">
        <f>$D$5-1</f>
        <v>3</v>
      </c>
      <c r="AO3" s="1" t="s">
        <v>475</v>
      </c>
      <c r="AR3" s="30"/>
    </row>
    <row r="4" spans="1:46" s="15" customFormat="1" ht="38.25" customHeight="1" collapsed="1" thickBot="1">
      <c r="A4" s="15" t="s">
        <v>891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SUM(R6:R243)</f>
        <v>0</v>
      </c>
      <c r="U4" s="47">
        <f>SUM(U6:U243)</f>
        <v>0</v>
      </c>
      <c r="V4" s="44" t="s">
        <v>634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635</v>
      </c>
      <c r="AL4" s="27"/>
      <c r="AM4" s="27"/>
      <c r="AN4" s="27"/>
      <c r="AO4" s="27"/>
      <c r="AP4" s="27"/>
      <c r="AQ4" s="27"/>
      <c r="AR4" s="48" t="s">
        <v>636</v>
      </c>
      <c r="AS4" s="27"/>
      <c r="AT4" s="27"/>
    </row>
    <row r="5" spans="1:46">
      <c r="A5" s="26" t="s">
        <v>479</v>
      </c>
      <c r="B5" s="26"/>
      <c r="C5" s="26"/>
      <c r="D5" s="49">
        <v>4</v>
      </c>
      <c r="K5" s="50" t="str">
        <f>"Total is best " &amp;D5&amp;" races"</f>
        <v>Total is best 4 races</v>
      </c>
      <c r="Q5" s="26" t="s">
        <v>480</v>
      </c>
      <c r="R5" s="26"/>
      <c r="S5" s="51" t="s">
        <v>481</v>
      </c>
      <c r="T5" s="51"/>
      <c r="U5" s="51"/>
      <c r="V5" s="26"/>
      <c r="W5" s="26" t="s">
        <v>482</v>
      </c>
      <c r="X5" s="26"/>
      <c r="Y5" s="26"/>
      <c r="Z5" s="26"/>
      <c r="AA5" s="26"/>
      <c r="AB5" s="26"/>
      <c r="AE5" s="2" t="s">
        <v>483</v>
      </c>
      <c r="AH5" s="26" t="s">
        <v>484</v>
      </c>
      <c r="AK5" s="26"/>
      <c r="AL5" s="26" t="s">
        <v>485</v>
      </c>
      <c r="AM5" s="26"/>
      <c r="AN5" s="26"/>
      <c r="AO5" s="44" t="s">
        <v>637</v>
      </c>
      <c r="AP5" s="26"/>
      <c r="AQ5" s="26"/>
      <c r="AR5" s="30"/>
    </row>
    <row r="6" spans="1:46" s="26" customFormat="1" ht="56.25">
      <c r="A6" s="54" t="s">
        <v>487</v>
      </c>
      <c r="B6" s="53" t="s">
        <v>488</v>
      </c>
      <c r="C6" s="26" t="s">
        <v>489</v>
      </c>
      <c r="D6" s="54" t="s">
        <v>490</v>
      </c>
      <c r="E6" s="54" t="s">
        <v>491</v>
      </c>
      <c r="F6" s="54" t="s">
        <v>492</v>
      </c>
      <c r="G6" s="54" t="s">
        <v>493</v>
      </c>
      <c r="H6" s="54" t="s">
        <v>494</v>
      </c>
      <c r="I6" s="54" t="s">
        <v>495</v>
      </c>
      <c r="J6" s="54" t="s">
        <v>496</v>
      </c>
      <c r="K6" s="54" t="s">
        <v>497</v>
      </c>
      <c r="L6" s="55" t="s">
        <v>498</v>
      </c>
      <c r="M6" s="55" t="s">
        <v>499</v>
      </c>
      <c r="N6" s="56" t="s">
        <v>500</v>
      </c>
      <c r="O6" s="20" t="s">
        <v>501</v>
      </c>
      <c r="P6" s="55" t="s">
        <v>502</v>
      </c>
      <c r="Q6" s="54" t="s">
        <v>503</v>
      </c>
      <c r="R6" s="57" t="s">
        <v>472</v>
      </c>
      <c r="S6" s="20" t="s">
        <v>504</v>
      </c>
      <c r="T6" s="20" t="s">
        <v>505</v>
      </c>
      <c r="U6" s="20" t="s">
        <v>506</v>
      </c>
      <c r="V6" s="57" t="s">
        <v>507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508</v>
      </c>
      <c r="AE6" s="22" t="s">
        <v>509</v>
      </c>
      <c r="AF6" s="22" t="s">
        <v>510</v>
      </c>
      <c r="AG6" s="22" t="s">
        <v>511</v>
      </c>
      <c r="AH6" s="58" t="s">
        <v>512</v>
      </c>
      <c r="AI6" s="58" t="s">
        <v>513</v>
      </c>
      <c r="AJ6" s="22" t="s">
        <v>514</v>
      </c>
      <c r="AK6" s="22" t="s">
        <v>515</v>
      </c>
      <c r="AL6" s="22" t="s">
        <v>509</v>
      </c>
      <c r="AM6" s="22" t="s">
        <v>510</v>
      </c>
      <c r="AN6" s="22" t="s">
        <v>511</v>
      </c>
      <c r="AO6" s="22" t="s">
        <v>509</v>
      </c>
      <c r="AP6" s="22" t="s">
        <v>510</v>
      </c>
      <c r="AQ6" s="22" t="s">
        <v>511</v>
      </c>
      <c r="AR6" s="52"/>
    </row>
    <row r="7" spans="1:46" s="26" customFormat="1">
      <c r="A7" s="54"/>
      <c r="B7" s="1"/>
      <c r="C7" s="26" t="s">
        <v>638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108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8"/>
      <c r="AI7" s="68"/>
      <c r="AL7" s="40"/>
      <c r="AM7" s="40"/>
      <c r="AN7" s="40"/>
      <c r="AO7" s="38">
        <v>600</v>
      </c>
      <c r="AP7" s="38">
        <v>596</v>
      </c>
      <c r="AQ7" s="38">
        <v>553</v>
      </c>
      <c r="AR7" s="52"/>
    </row>
    <row r="8" spans="1:46" s="26" customFormat="1">
      <c r="A8" s="29">
        <v>1</v>
      </c>
      <c r="B8" s="1">
        <v>1</v>
      </c>
      <c r="C8" s="1" t="s">
        <v>107</v>
      </c>
      <c r="D8" s="29" t="s">
        <v>25</v>
      </c>
      <c r="E8" s="29">
        <v>198</v>
      </c>
      <c r="F8" s="29">
        <v>200</v>
      </c>
      <c r="G8" s="29"/>
      <c r="H8" s="29"/>
      <c r="I8" s="29"/>
      <c r="J8" s="29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398</v>
      </c>
      <c r="L8" s="32" t="s">
        <v>898</v>
      </c>
      <c r="M8" s="32" t="s">
        <v>109</v>
      </c>
      <c r="N8" s="33">
        <f>K8+(ROW(K8)-ROW(K$6))/10000</f>
        <v>398.00020000000001</v>
      </c>
      <c r="O8" s="32">
        <f>COUNT(E8:J8)</f>
        <v>2</v>
      </c>
      <c r="P8" s="32">
        <f ca="1">IF(AND(O8=1,OFFSET(D8,0,P$3)&gt;0),"Y",0)</f>
        <v>0</v>
      </c>
      <c r="Q8" s="34" t="s">
        <v>108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398.21979999999996</v>
      </c>
      <c r="T8" s="36">
        <f>K8+W8/1000+IF($D$5&gt;=2,X8/10000,0)+IF($D$5&gt;=3,Y8/100000,0)+IF($D$5&gt;=4,Z8/1000000,0)+IF($D$5&gt;=5,AA8/10000000,0)+IF($D$5&gt;=6,AB8/100000000,0)</f>
        <v>398.21979999999996</v>
      </c>
      <c r="U8" s="35">
        <f>1-(S8=T8)</f>
        <v>0</v>
      </c>
      <c r="V8" s="35">
        <f>K8+W8/1000+X8/10000+Y8/100000+Z8/1000000+AA8/10000000+AB8/100000000</f>
        <v>398.21979999999996</v>
      </c>
      <c r="W8" s="29">
        <v>200</v>
      </c>
      <c r="X8" s="29">
        <v>198</v>
      </c>
      <c r="Y8" s="29"/>
      <c r="Z8" s="29"/>
      <c r="AA8" s="29"/>
      <c r="AB8" s="29"/>
      <c r="AH8" s="69"/>
      <c r="AI8" s="69"/>
      <c r="AL8" s="40"/>
      <c r="AM8" s="40"/>
      <c r="AN8" s="40"/>
      <c r="AO8" s="59"/>
      <c r="AP8" s="59"/>
      <c r="AQ8" s="59"/>
      <c r="AR8" s="52"/>
    </row>
    <row r="9" spans="1:46" s="26" customFormat="1">
      <c r="A9" s="29">
        <v>2</v>
      </c>
      <c r="B9" s="1">
        <v>2</v>
      </c>
      <c r="C9" s="1" t="s">
        <v>199</v>
      </c>
      <c r="D9" s="29" t="s">
        <v>25</v>
      </c>
      <c r="E9" s="29">
        <v>191</v>
      </c>
      <c r="F9" s="29">
        <v>187</v>
      </c>
      <c r="G9" s="29"/>
      <c r="H9" s="29"/>
      <c r="I9" s="29"/>
      <c r="J9" s="29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378</v>
      </c>
      <c r="L9" s="32" t="s">
        <v>898</v>
      </c>
      <c r="M9" s="32" t="s">
        <v>139</v>
      </c>
      <c r="N9" s="33">
        <f>K9+(ROW(K9)-ROW(K$6))/10000</f>
        <v>378.00029999999998</v>
      </c>
      <c r="O9" s="32">
        <f>COUNT(E9:J9)</f>
        <v>2</v>
      </c>
      <c r="P9" s="32">
        <f ca="1">IF(AND(O9=1,OFFSET(D9,0,P$3)&gt;0),"Y",0)</f>
        <v>0</v>
      </c>
      <c r="Q9" s="34" t="s">
        <v>108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378.2097</v>
      </c>
      <c r="T9" s="36">
        <f>K9+W9/1000+IF($D$5&gt;=2,X9/10000,0)+IF($D$5&gt;=3,Y9/100000,0)+IF($D$5&gt;=4,Z9/1000000,0)+IF($D$5&gt;=5,AA9/10000000,0)+IF($D$5&gt;=6,AB9/100000000,0)</f>
        <v>378.2097</v>
      </c>
      <c r="U9" s="35">
        <f>1-(S9=T9)</f>
        <v>0</v>
      </c>
      <c r="V9" s="35">
        <f>K9+W9/1000+X9/10000+Y9/100000+Z9/1000000+AA9/10000000+AB9/100000000</f>
        <v>378.2097</v>
      </c>
      <c r="W9" s="29">
        <v>191</v>
      </c>
      <c r="X9" s="29">
        <v>187</v>
      </c>
      <c r="Y9" s="29"/>
      <c r="Z9" s="29"/>
      <c r="AA9" s="29"/>
      <c r="AB9" s="29"/>
      <c r="AH9" s="69"/>
      <c r="AI9" s="69"/>
      <c r="AL9" s="40"/>
      <c r="AM9" s="40"/>
      <c r="AN9" s="40"/>
      <c r="AO9" s="59"/>
      <c r="AP9" s="59"/>
      <c r="AQ9" s="59"/>
      <c r="AR9" s="52"/>
    </row>
    <row r="10" spans="1:46" s="26" customFormat="1">
      <c r="A10" s="29">
        <v>3</v>
      </c>
      <c r="B10" s="1">
        <v>3</v>
      </c>
      <c r="C10" s="1" t="s">
        <v>228</v>
      </c>
      <c r="D10" s="29" t="s">
        <v>44</v>
      </c>
      <c r="E10" s="29">
        <v>171</v>
      </c>
      <c r="F10" s="29">
        <v>182</v>
      </c>
      <c r="G10" s="29"/>
      <c r="H10" s="29"/>
      <c r="I10" s="29"/>
      <c r="J10" s="29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353</v>
      </c>
      <c r="L10" s="32" t="s">
        <v>898</v>
      </c>
      <c r="M10" s="32" t="s">
        <v>639</v>
      </c>
      <c r="N10" s="33">
        <f>K10+(ROW(K10)-ROW(K$6))/10000</f>
        <v>353.00040000000001</v>
      </c>
      <c r="O10" s="32">
        <f>COUNT(E10:J10)</f>
        <v>2</v>
      </c>
      <c r="P10" s="32">
        <f ca="1">IF(AND(O10=1,OFFSET(D10,0,P$3)&gt;0),"Y",0)</f>
        <v>0</v>
      </c>
      <c r="Q10" s="34" t="s">
        <v>108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353.19909999999999</v>
      </c>
      <c r="T10" s="36">
        <f>K10+W10/1000+IF($D$5&gt;=2,X10/10000,0)+IF($D$5&gt;=3,Y10/100000,0)+IF($D$5&gt;=4,Z10/1000000,0)+IF($D$5&gt;=5,AA10/10000000,0)+IF($D$5&gt;=6,AB10/100000000,0)</f>
        <v>353.19910000000004</v>
      </c>
      <c r="U10" s="35">
        <f>1-(S10=T10)</f>
        <v>0</v>
      </c>
      <c r="V10" s="35">
        <f>K10+W10/1000+X10/10000+Y10/100000+Z10/1000000+AA10/10000000+AB10/100000000</f>
        <v>353.19910000000004</v>
      </c>
      <c r="W10" s="29">
        <v>182</v>
      </c>
      <c r="X10" s="29">
        <v>171</v>
      </c>
      <c r="Y10" s="29"/>
      <c r="Z10" s="29"/>
      <c r="AA10" s="29"/>
      <c r="AB10" s="29"/>
      <c r="AH10" s="69"/>
      <c r="AI10" s="69"/>
      <c r="AL10" s="40"/>
      <c r="AM10" s="40"/>
      <c r="AN10" s="40"/>
      <c r="AO10" s="59"/>
      <c r="AP10" s="59"/>
      <c r="AQ10" s="59"/>
      <c r="AR10" s="52"/>
    </row>
    <row r="11" spans="1:46" s="26" customFormat="1">
      <c r="A11" s="29">
        <v>4</v>
      </c>
      <c r="B11" s="1">
        <v>4</v>
      </c>
      <c r="C11" s="1" t="s">
        <v>282</v>
      </c>
      <c r="D11" s="29" t="s">
        <v>44</v>
      </c>
      <c r="E11" s="29">
        <v>181</v>
      </c>
      <c r="F11" s="29">
        <v>164</v>
      </c>
      <c r="G11" s="29"/>
      <c r="H11" s="29"/>
      <c r="I11" s="29"/>
      <c r="J11" s="29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345</v>
      </c>
      <c r="L11" s="32" t="s">
        <v>898</v>
      </c>
      <c r="M11" s="32"/>
      <c r="N11" s="33">
        <f>K11+(ROW(K11)-ROW(K$6))/10000</f>
        <v>345.00049999999999</v>
      </c>
      <c r="O11" s="32">
        <f>COUNT(E11:J11)</f>
        <v>2</v>
      </c>
      <c r="P11" s="32">
        <f ca="1">IF(AND(O11=1,OFFSET(D11,0,P$3)&gt;0),"Y",0)</f>
        <v>0</v>
      </c>
      <c r="Q11" s="34" t="s">
        <v>108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345.19740000000002</v>
      </c>
      <c r="T11" s="36">
        <f>K11+W11/1000+IF($D$5&gt;=2,X11/10000,0)+IF($D$5&gt;=3,Y11/100000,0)+IF($D$5&gt;=4,Z11/1000000,0)+IF($D$5&gt;=5,AA11/10000000,0)+IF($D$5&gt;=6,AB11/100000000,0)</f>
        <v>345.19739999999996</v>
      </c>
      <c r="U11" s="35">
        <f>1-(S11=T11)</f>
        <v>0</v>
      </c>
      <c r="V11" s="35">
        <f>K11+W11/1000+X11/10000+Y11/100000+Z11/1000000+AA11/10000000+AB11/100000000</f>
        <v>345.19739999999996</v>
      </c>
      <c r="W11" s="29">
        <v>181</v>
      </c>
      <c r="X11" s="29">
        <v>164</v>
      </c>
      <c r="Y11" s="29"/>
      <c r="Z11" s="29"/>
      <c r="AA11" s="29"/>
      <c r="AB11" s="29"/>
      <c r="AH11" s="69"/>
      <c r="AI11" s="69"/>
      <c r="AL11" s="40"/>
      <c r="AM11" s="40"/>
      <c r="AN11" s="40"/>
      <c r="AO11" s="59"/>
      <c r="AP11" s="59"/>
      <c r="AQ11" s="59"/>
      <c r="AR11" s="52"/>
    </row>
    <row r="12" spans="1:46" s="26" customFormat="1">
      <c r="A12" s="29">
        <v>5</v>
      </c>
      <c r="B12" s="1">
        <v>5</v>
      </c>
      <c r="C12" s="1" t="s">
        <v>278</v>
      </c>
      <c r="D12" s="29" t="s">
        <v>25</v>
      </c>
      <c r="E12" s="29">
        <v>176</v>
      </c>
      <c r="F12" s="29">
        <v>166</v>
      </c>
      <c r="G12" s="29"/>
      <c r="H12" s="29"/>
      <c r="I12" s="29"/>
      <c r="J12" s="29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342</v>
      </c>
      <c r="L12" s="32" t="s">
        <v>898</v>
      </c>
      <c r="M12" s="32"/>
      <c r="N12" s="33">
        <f>K12+(ROW(K12)-ROW(K$6))/10000</f>
        <v>342.00060000000002</v>
      </c>
      <c r="O12" s="32">
        <f>COUNT(E12:J12)</f>
        <v>2</v>
      </c>
      <c r="P12" s="32">
        <f ca="1">IF(AND(O12=1,OFFSET(D12,0,P$3)&gt;0),"Y",0)</f>
        <v>0</v>
      </c>
      <c r="Q12" s="34" t="s">
        <v>108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342.19259999999997</v>
      </c>
      <c r="T12" s="36">
        <f>K12+W12/1000+IF($D$5&gt;=2,X12/10000,0)+IF($D$5&gt;=3,Y12/100000,0)+IF($D$5&gt;=4,Z12/1000000,0)+IF($D$5&gt;=5,AA12/10000000,0)+IF($D$5&gt;=6,AB12/100000000,0)</f>
        <v>342.19259999999997</v>
      </c>
      <c r="U12" s="35">
        <f>1-(S12=T12)</f>
        <v>0</v>
      </c>
      <c r="V12" s="35">
        <f>K12+W12/1000+X12/10000+Y12/100000+Z12/1000000+AA12/10000000+AB12/100000000</f>
        <v>342.19259999999997</v>
      </c>
      <c r="W12" s="29">
        <v>176</v>
      </c>
      <c r="X12" s="29">
        <v>166</v>
      </c>
      <c r="Y12" s="29"/>
      <c r="Z12" s="29"/>
      <c r="AA12" s="29"/>
      <c r="AB12" s="29"/>
      <c r="AH12" s="69"/>
      <c r="AI12" s="69"/>
      <c r="AL12" s="40"/>
      <c r="AM12" s="40"/>
      <c r="AN12" s="40"/>
      <c r="AO12" s="59"/>
      <c r="AP12" s="59"/>
      <c r="AQ12" s="59"/>
      <c r="AR12" s="52"/>
    </row>
    <row r="13" spans="1:46" s="26" customFormat="1">
      <c r="A13" s="29">
        <v>6</v>
      </c>
      <c r="B13" s="1">
        <v>6</v>
      </c>
      <c r="C13" s="1" t="s">
        <v>231</v>
      </c>
      <c r="D13" s="29" t="s">
        <v>47</v>
      </c>
      <c r="E13" s="29">
        <v>161</v>
      </c>
      <c r="F13" s="29">
        <v>180</v>
      </c>
      <c r="G13" s="29"/>
      <c r="H13" s="29"/>
      <c r="I13" s="29"/>
      <c r="J13" s="29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341</v>
      </c>
      <c r="L13" s="32" t="s">
        <v>898</v>
      </c>
      <c r="M13" s="32"/>
      <c r="N13" s="33">
        <f>K13+(ROW(K13)-ROW(K$6))/10000</f>
        <v>341.00069999999999</v>
      </c>
      <c r="O13" s="32">
        <f>COUNT(E13:J13)</f>
        <v>2</v>
      </c>
      <c r="P13" s="32">
        <f ca="1">IF(AND(O13=1,OFFSET(D13,0,P$3)&gt;0),"Y",0)</f>
        <v>0</v>
      </c>
      <c r="Q13" s="34" t="s">
        <v>108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341.1961</v>
      </c>
      <c r="T13" s="36">
        <f>K13+W13/1000+IF($D$5&gt;=2,X13/10000,0)+IF($D$5&gt;=3,Y13/100000,0)+IF($D$5&gt;=4,Z13/1000000,0)+IF($D$5&gt;=5,AA13/10000000,0)+IF($D$5&gt;=6,AB13/100000000,0)</f>
        <v>341.1961</v>
      </c>
      <c r="U13" s="35">
        <f>1-(S13=T13)</f>
        <v>0</v>
      </c>
      <c r="V13" s="35">
        <f>K13+W13/1000+X13/10000+Y13/100000+Z13/1000000+AA13/10000000+AB13/100000000</f>
        <v>341.1961</v>
      </c>
      <c r="W13" s="29">
        <v>180</v>
      </c>
      <c r="X13" s="29">
        <v>161</v>
      </c>
      <c r="Y13" s="29"/>
      <c r="Z13" s="29"/>
      <c r="AA13" s="29"/>
      <c r="AB13" s="29"/>
      <c r="AH13" s="69"/>
      <c r="AI13" s="69"/>
      <c r="AL13" s="40"/>
      <c r="AM13" s="40"/>
      <c r="AN13" s="40"/>
      <c r="AO13" s="59"/>
      <c r="AP13" s="59"/>
      <c r="AQ13" s="59"/>
      <c r="AR13" s="52"/>
    </row>
    <row r="14" spans="1:46" s="26" customFormat="1">
      <c r="A14" s="29">
        <v>7</v>
      </c>
      <c r="B14" s="1">
        <v>7</v>
      </c>
      <c r="C14" s="1" t="s">
        <v>358</v>
      </c>
      <c r="D14" s="29" t="s">
        <v>41</v>
      </c>
      <c r="E14" s="29">
        <v>169</v>
      </c>
      <c r="F14" s="29">
        <v>139</v>
      </c>
      <c r="G14" s="29"/>
      <c r="H14" s="29"/>
      <c r="I14" s="29"/>
      <c r="J14" s="29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308</v>
      </c>
      <c r="L14" s="32" t="s">
        <v>898</v>
      </c>
      <c r="M14" s="32"/>
      <c r="N14" s="33">
        <f>K14+(ROW(K14)-ROW(K$6))/10000</f>
        <v>308.00080000000003</v>
      </c>
      <c r="O14" s="32">
        <f>COUNT(E14:J14)</f>
        <v>2</v>
      </c>
      <c r="P14" s="32">
        <f ca="1">IF(AND(O14=1,OFFSET(D14,0,P$3)&gt;0),"Y",0)</f>
        <v>0</v>
      </c>
      <c r="Q14" s="34" t="s">
        <v>108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308.18290000000002</v>
      </c>
      <c r="T14" s="36">
        <f>K14+W14/1000+IF($D$5&gt;=2,X14/10000,0)+IF($D$5&gt;=3,Y14/100000,0)+IF($D$5&gt;=4,Z14/1000000,0)+IF($D$5&gt;=5,AA14/10000000,0)+IF($D$5&gt;=6,AB14/100000000,0)</f>
        <v>308.18289999999996</v>
      </c>
      <c r="U14" s="35">
        <f>1-(S14=T14)</f>
        <v>0</v>
      </c>
      <c r="V14" s="35">
        <f>K14+W14/1000+X14/10000+Y14/100000+Z14/1000000+AA14/10000000+AB14/100000000</f>
        <v>308.18289999999996</v>
      </c>
      <c r="W14" s="29">
        <v>169</v>
      </c>
      <c r="X14" s="29">
        <v>139</v>
      </c>
      <c r="Y14" s="29"/>
      <c r="Z14" s="29"/>
      <c r="AA14" s="29"/>
      <c r="AB14" s="29"/>
      <c r="AH14" s="69"/>
      <c r="AI14" s="69"/>
      <c r="AL14" s="40"/>
      <c r="AM14" s="40"/>
      <c r="AN14" s="40"/>
      <c r="AO14" s="59"/>
      <c r="AP14" s="59"/>
      <c r="AQ14" s="59"/>
      <c r="AR14" s="52"/>
    </row>
    <row r="15" spans="1:46" s="26" customFormat="1">
      <c r="A15" s="29">
        <v>8</v>
      </c>
      <c r="B15" s="1">
        <v>8</v>
      </c>
      <c r="C15" s="1" t="s">
        <v>333</v>
      </c>
      <c r="D15" s="29" t="s">
        <v>91</v>
      </c>
      <c r="E15" s="29">
        <v>144</v>
      </c>
      <c r="F15" s="29">
        <v>150</v>
      </c>
      <c r="G15" s="29"/>
      <c r="H15" s="29"/>
      <c r="I15" s="29"/>
      <c r="J15" s="29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294</v>
      </c>
      <c r="L15" s="32" t="s">
        <v>898</v>
      </c>
      <c r="M15" s="32"/>
      <c r="N15" s="33">
        <f>K15+(ROW(K15)-ROW(K$6))/10000</f>
        <v>294.0009</v>
      </c>
      <c r="O15" s="32">
        <f>COUNT(E15:J15)</f>
        <v>2</v>
      </c>
      <c r="P15" s="32">
        <f ca="1">IF(AND(O15=1,OFFSET(D15,0,P$3)&gt;0),"Y",0)</f>
        <v>0</v>
      </c>
      <c r="Q15" s="34" t="s">
        <v>108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294.1644</v>
      </c>
      <c r="T15" s="36">
        <f>K15+W15/1000+IF($D$5&gt;=2,X15/10000,0)+IF($D$5&gt;=3,Y15/100000,0)+IF($D$5&gt;=4,Z15/1000000,0)+IF($D$5&gt;=5,AA15/10000000,0)+IF($D$5&gt;=6,AB15/100000000,0)</f>
        <v>294.1644</v>
      </c>
      <c r="U15" s="35">
        <f>1-(S15=T15)</f>
        <v>0</v>
      </c>
      <c r="V15" s="35">
        <f>K15+W15/1000+X15/10000+Y15/100000+Z15/1000000+AA15/10000000+AB15/100000000</f>
        <v>294.1644</v>
      </c>
      <c r="W15" s="29">
        <v>150</v>
      </c>
      <c r="X15" s="29">
        <v>144</v>
      </c>
      <c r="Y15" s="29"/>
      <c r="Z15" s="29"/>
      <c r="AA15" s="29"/>
      <c r="AB15" s="29"/>
      <c r="AH15" s="69"/>
      <c r="AI15" s="69"/>
      <c r="AL15" s="40"/>
      <c r="AM15" s="40"/>
      <c r="AN15" s="40"/>
      <c r="AO15" s="59"/>
      <c r="AP15" s="59"/>
      <c r="AQ15" s="59"/>
      <c r="AR15" s="52"/>
    </row>
    <row r="16" spans="1:46" s="26" customFormat="1">
      <c r="A16" s="29">
        <v>9</v>
      </c>
      <c r="B16" s="1">
        <v>9</v>
      </c>
      <c r="C16" s="1" t="s">
        <v>355</v>
      </c>
      <c r="D16" s="29" t="s">
        <v>60</v>
      </c>
      <c r="E16" s="29">
        <v>124</v>
      </c>
      <c r="F16" s="29">
        <v>140</v>
      </c>
      <c r="G16" s="29"/>
      <c r="H16" s="29"/>
      <c r="I16" s="29"/>
      <c r="J16" s="29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264</v>
      </c>
      <c r="L16" s="32" t="s">
        <v>898</v>
      </c>
      <c r="M16" s="32"/>
      <c r="N16" s="33">
        <f>K16+(ROW(K16)-ROW(K$6))/10000</f>
        <v>264.00099999999998</v>
      </c>
      <c r="O16" s="32">
        <f>COUNT(E16:J16)</f>
        <v>2</v>
      </c>
      <c r="P16" s="32">
        <f ca="1">IF(AND(O16=1,OFFSET(D16,0,P$3)&gt;0),"Y",0)</f>
        <v>0</v>
      </c>
      <c r="Q16" s="34" t="s">
        <v>108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264.1524</v>
      </c>
      <c r="T16" s="36">
        <f>K16+W16/1000+IF($D$5&gt;=2,X16/10000,0)+IF($D$5&gt;=3,Y16/100000,0)+IF($D$5&gt;=4,Z16/1000000,0)+IF($D$5&gt;=5,AA16/10000000,0)+IF($D$5&gt;=6,AB16/100000000,0)</f>
        <v>264.1524</v>
      </c>
      <c r="U16" s="35">
        <f>1-(S16=T16)</f>
        <v>0</v>
      </c>
      <c r="V16" s="35">
        <f>K16+W16/1000+X16/10000+Y16/100000+Z16/1000000+AA16/10000000+AB16/100000000</f>
        <v>264.1524</v>
      </c>
      <c r="W16" s="29">
        <v>140</v>
      </c>
      <c r="X16" s="29">
        <v>124</v>
      </c>
      <c r="Y16" s="29"/>
      <c r="Z16" s="29"/>
      <c r="AA16" s="29"/>
      <c r="AB16" s="29"/>
      <c r="AH16" s="69"/>
      <c r="AI16" s="69"/>
      <c r="AL16" s="40"/>
      <c r="AM16" s="40"/>
      <c r="AN16" s="40"/>
      <c r="AO16" s="59"/>
      <c r="AP16" s="59"/>
      <c r="AQ16" s="59"/>
      <c r="AR16" s="52"/>
    </row>
    <row r="17" spans="1:44" s="26" customFormat="1">
      <c r="A17" s="29">
        <v>10</v>
      </c>
      <c r="B17" s="1">
        <v>10</v>
      </c>
      <c r="C17" s="1" t="s">
        <v>640</v>
      </c>
      <c r="D17" s="29" t="s">
        <v>60</v>
      </c>
      <c r="E17" s="29">
        <v>200</v>
      </c>
      <c r="F17" s="29"/>
      <c r="G17" s="29"/>
      <c r="H17" s="29"/>
      <c r="I17" s="29"/>
      <c r="J17" s="29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200</v>
      </c>
      <c r="L17" s="32" t="s">
        <v>898</v>
      </c>
      <c r="M17" s="32"/>
      <c r="N17" s="33">
        <f>K17+(ROW(K17)-ROW(K$6))/10000</f>
        <v>200.00110000000001</v>
      </c>
      <c r="O17" s="32">
        <f>COUNT(E17:J17)</f>
        <v>1</v>
      </c>
      <c r="P17" s="32">
        <f ca="1">IF(AND(O17=1,OFFSET(D17,0,P$3)&gt;0),"Y",0)</f>
        <v>0</v>
      </c>
      <c r="Q17" s="34" t="s">
        <v>108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200.2</v>
      </c>
      <c r="T17" s="36">
        <f>K17+W17/1000+IF($D$5&gt;=2,X17/10000,0)+IF($D$5&gt;=3,Y17/100000,0)+IF($D$5&gt;=4,Z17/1000000,0)+IF($D$5&gt;=5,AA17/10000000,0)+IF($D$5&gt;=6,AB17/100000000,0)</f>
        <v>200.2</v>
      </c>
      <c r="U17" s="35">
        <f>1-(S17=T17)</f>
        <v>0</v>
      </c>
      <c r="V17" s="35">
        <f>K17+W17/1000+X17/10000+Y17/100000+Z17/1000000+AA17/10000000+AB17/100000000</f>
        <v>200.2</v>
      </c>
      <c r="W17" s="29">
        <v>200</v>
      </c>
      <c r="X17" s="29"/>
      <c r="Y17" s="29"/>
      <c r="Z17" s="29"/>
      <c r="AA17" s="29"/>
      <c r="AB17" s="29"/>
      <c r="AH17" s="69"/>
      <c r="AI17" s="69"/>
      <c r="AL17" s="40"/>
      <c r="AM17" s="40"/>
      <c r="AN17" s="40"/>
      <c r="AO17" s="59"/>
      <c r="AP17" s="59"/>
      <c r="AQ17" s="59"/>
      <c r="AR17" s="52"/>
    </row>
    <row r="18" spans="1:44" s="26" customFormat="1">
      <c r="A18" s="29">
        <v>11</v>
      </c>
      <c r="B18" s="1">
        <v>11</v>
      </c>
      <c r="C18" s="1" t="s">
        <v>136</v>
      </c>
      <c r="D18" s="29" t="s">
        <v>41</v>
      </c>
      <c r="E18" s="29"/>
      <c r="F18" s="29">
        <v>199</v>
      </c>
      <c r="G18" s="29"/>
      <c r="H18" s="29"/>
      <c r="I18" s="29"/>
      <c r="J18" s="29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199</v>
      </c>
      <c r="L18" s="32" t="s">
        <v>898</v>
      </c>
      <c r="M18" s="32"/>
      <c r="N18" s="33">
        <f>K18+(ROW(K18)-ROW(K$6))/10000</f>
        <v>199.00120000000001</v>
      </c>
      <c r="O18" s="32">
        <f>COUNT(E18:J18)</f>
        <v>1</v>
      </c>
      <c r="P18" s="32" t="str">
        <f ca="1">IF(AND(O18=1,OFFSET(D18,0,P$3)&gt;0),"Y",0)</f>
        <v>Y</v>
      </c>
      <c r="Q18" s="34" t="s">
        <v>108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199.19899999999998</v>
      </c>
      <c r="T18" s="36">
        <f>K18+W18/1000+IF($D$5&gt;=2,X18/10000,0)+IF($D$5&gt;=3,Y18/100000,0)+IF($D$5&gt;=4,Z18/1000000,0)+IF($D$5&gt;=5,AA18/10000000,0)+IF($D$5&gt;=6,AB18/100000000,0)</f>
        <v>199.19900000000001</v>
      </c>
      <c r="U18" s="35">
        <f>1-(S18=T18)</f>
        <v>0</v>
      </c>
      <c r="V18" s="35">
        <f>K18+W18/1000+X18/10000+Y18/100000+Z18/1000000+AA18/10000000+AB18/100000000</f>
        <v>199.19900000000001</v>
      </c>
      <c r="W18" s="29">
        <v>199</v>
      </c>
      <c r="X18" s="29"/>
      <c r="Y18" s="29"/>
      <c r="Z18" s="29"/>
      <c r="AA18" s="29"/>
      <c r="AB18" s="29"/>
      <c r="AH18" s="69"/>
      <c r="AI18" s="69"/>
      <c r="AL18" s="40"/>
      <c r="AM18" s="40"/>
      <c r="AN18" s="40"/>
      <c r="AO18" s="59"/>
      <c r="AP18" s="59"/>
      <c r="AQ18" s="59"/>
      <c r="AR18" s="52"/>
    </row>
    <row r="19" spans="1:44" s="26" customFormat="1">
      <c r="A19" s="29">
        <v>12</v>
      </c>
      <c r="B19" s="1">
        <v>12</v>
      </c>
      <c r="C19" s="1" t="s">
        <v>155</v>
      </c>
      <c r="D19" s="29" t="s">
        <v>47</v>
      </c>
      <c r="E19" s="29"/>
      <c r="F19" s="29">
        <v>196</v>
      </c>
      <c r="G19" s="29"/>
      <c r="H19" s="29"/>
      <c r="I19" s="29"/>
      <c r="J19" s="29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196</v>
      </c>
      <c r="L19" s="32" t="s">
        <v>898</v>
      </c>
      <c r="M19" s="32"/>
      <c r="N19" s="33">
        <f>K19+(ROW(K19)-ROW(K$6))/10000</f>
        <v>196.00129999999999</v>
      </c>
      <c r="O19" s="32">
        <f>COUNT(E19:J19)</f>
        <v>1</v>
      </c>
      <c r="P19" s="32" t="str">
        <f ca="1">IF(AND(O19=1,OFFSET(D19,0,P$3)&gt;0),"Y",0)</f>
        <v>Y</v>
      </c>
      <c r="Q19" s="34" t="s">
        <v>108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196.19599999999997</v>
      </c>
      <c r="T19" s="36">
        <f>K19+W19/1000+IF($D$5&gt;=2,X19/10000,0)+IF($D$5&gt;=3,Y19/100000,0)+IF($D$5&gt;=4,Z19/1000000,0)+IF($D$5&gt;=5,AA19/10000000,0)+IF($D$5&gt;=6,AB19/100000000,0)</f>
        <v>196.196</v>
      </c>
      <c r="U19" s="35">
        <f>1-(S19=T19)</f>
        <v>0</v>
      </c>
      <c r="V19" s="35">
        <f>K19+W19/1000+X19/10000+Y19/100000+Z19/1000000+AA19/10000000+AB19/100000000</f>
        <v>196.196</v>
      </c>
      <c r="W19" s="29">
        <v>196</v>
      </c>
      <c r="X19" s="29"/>
      <c r="Y19" s="29"/>
      <c r="Z19" s="29"/>
      <c r="AA19" s="29"/>
      <c r="AB19" s="29"/>
      <c r="AH19" s="69"/>
      <c r="AI19" s="69"/>
      <c r="AL19" s="40"/>
      <c r="AM19" s="40"/>
      <c r="AN19" s="40"/>
      <c r="AO19" s="59"/>
      <c r="AP19" s="59"/>
      <c r="AQ19" s="59"/>
      <c r="AR19" s="52"/>
    </row>
    <row r="20" spans="1:44" s="26" customFormat="1">
      <c r="A20" s="29">
        <v>13</v>
      </c>
      <c r="B20" s="1">
        <v>13</v>
      </c>
      <c r="C20" s="1" t="s">
        <v>426</v>
      </c>
      <c r="D20" s="29" t="s">
        <v>47</v>
      </c>
      <c r="E20" s="29">
        <v>100</v>
      </c>
      <c r="F20" s="29">
        <v>96</v>
      </c>
      <c r="G20" s="29"/>
      <c r="H20" s="29"/>
      <c r="I20" s="29"/>
      <c r="J20" s="29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196</v>
      </c>
      <c r="L20" s="32" t="s">
        <v>898</v>
      </c>
      <c r="M20" s="32"/>
      <c r="N20" s="33">
        <f>K20+(ROW(K20)-ROW(K$6))/10000</f>
        <v>196.00139999999999</v>
      </c>
      <c r="O20" s="32">
        <f>COUNT(E20:J20)</f>
        <v>2</v>
      </c>
      <c r="P20" s="32">
        <f ca="1">IF(AND(O20=1,OFFSET(D20,0,P$3)&gt;0),"Y",0)</f>
        <v>0</v>
      </c>
      <c r="Q20" s="34" t="s">
        <v>108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196.1096</v>
      </c>
      <c r="T20" s="36">
        <f>K20+W20/1000+IF($D$5&gt;=2,X20/10000,0)+IF($D$5&gt;=3,Y20/100000,0)+IF($D$5&gt;=4,Z20/1000000,0)+IF($D$5&gt;=5,AA20/10000000,0)+IF($D$5&gt;=6,AB20/100000000,0)</f>
        <v>196.1096</v>
      </c>
      <c r="U20" s="35">
        <f>1-(S20=T20)</f>
        <v>0</v>
      </c>
      <c r="V20" s="35">
        <f>K20+W20/1000+X20/10000+Y20/100000+Z20/1000000+AA20/10000000+AB20/100000000</f>
        <v>196.1096</v>
      </c>
      <c r="W20" s="29">
        <v>100</v>
      </c>
      <c r="X20" s="29">
        <v>96</v>
      </c>
      <c r="Y20" s="29"/>
      <c r="Z20" s="29"/>
      <c r="AA20" s="29"/>
      <c r="AB20" s="29"/>
      <c r="AH20" s="69"/>
      <c r="AI20" s="69"/>
      <c r="AL20" s="40"/>
      <c r="AM20" s="40"/>
      <c r="AN20" s="40"/>
      <c r="AO20" s="59"/>
      <c r="AP20" s="59"/>
      <c r="AQ20" s="59"/>
      <c r="AR20" s="52"/>
    </row>
    <row r="21" spans="1:44" s="26" customFormat="1">
      <c r="A21" s="29">
        <v>14</v>
      </c>
      <c r="B21" s="1">
        <v>14</v>
      </c>
      <c r="C21" s="1" t="s">
        <v>641</v>
      </c>
      <c r="D21" s="29" t="s">
        <v>178</v>
      </c>
      <c r="E21" s="29">
        <v>195</v>
      </c>
      <c r="F21" s="29"/>
      <c r="G21" s="29"/>
      <c r="H21" s="29"/>
      <c r="I21" s="29"/>
      <c r="J21" s="29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195</v>
      </c>
      <c r="L21" s="32" t="s">
        <v>898</v>
      </c>
      <c r="M21" s="32"/>
      <c r="N21" s="33">
        <f>K21+(ROW(K21)-ROW(K$6))/10000</f>
        <v>195.00149999999999</v>
      </c>
      <c r="O21" s="32">
        <f>COUNT(E21:J21)</f>
        <v>1</v>
      </c>
      <c r="P21" s="32">
        <f ca="1">IF(AND(O21=1,OFFSET(D21,0,P$3)&gt;0),"Y",0)</f>
        <v>0</v>
      </c>
      <c r="Q21" s="34" t="s">
        <v>108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195.19499999999996</v>
      </c>
      <c r="T21" s="36">
        <f>K21+W21/1000+IF($D$5&gt;=2,X21/10000,0)+IF($D$5&gt;=3,Y21/100000,0)+IF($D$5&gt;=4,Z21/1000000,0)+IF($D$5&gt;=5,AA21/10000000,0)+IF($D$5&gt;=6,AB21/100000000,0)</f>
        <v>195.19499999999999</v>
      </c>
      <c r="U21" s="35">
        <f>1-(S21=T21)</f>
        <v>0</v>
      </c>
      <c r="V21" s="35">
        <f>K21+W21/1000+X21/10000+Y21/100000+Z21/1000000+AA21/10000000+AB21/100000000</f>
        <v>195.19499999999999</v>
      </c>
      <c r="W21" s="29">
        <v>195</v>
      </c>
      <c r="X21" s="29"/>
      <c r="Y21" s="29"/>
      <c r="Z21" s="29"/>
      <c r="AA21" s="29"/>
      <c r="AB21" s="29"/>
      <c r="AH21" s="69"/>
      <c r="AI21" s="69"/>
      <c r="AL21" s="40"/>
      <c r="AM21" s="40"/>
      <c r="AN21" s="40"/>
      <c r="AO21" s="59"/>
      <c r="AP21" s="59"/>
      <c r="AQ21" s="59"/>
      <c r="AR21" s="52"/>
    </row>
    <row r="22" spans="1:44" s="26" customFormat="1">
      <c r="A22" s="29">
        <v>15</v>
      </c>
      <c r="B22" s="1">
        <v>15</v>
      </c>
      <c r="C22" s="1" t="s">
        <v>173</v>
      </c>
      <c r="D22" s="29" t="s">
        <v>119</v>
      </c>
      <c r="E22" s="29"/>
      <c r="F22" s="29">
        <v>193</v>
      </c>
      <c r="G22" s="29"/>
      <c r="H22" s="29"/>
      <c r="I22" s="29"/>
      <c r="J22" s="29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193</v>
      </c>
      <c r="L22" s="32" t="s">
        <v>898</v>
      </c>
      <c r="M22" s="32"/>
      <c r="N22" s="33">
        <f>K22+(ROW(K22)-ROW(K$6))/10000</f>
        <v>193.0016</v>
      </c>
      <c r="O22" s="32">
        <f>COUNT(E22:J22)</f>
        <v>1</v>
      </c>
      <c r="P22" s="32" t="str">
        <f ca="1">IF(AND(O22=1,OFFSET(D22,0,P$3)&gt;0),"Y",0)</f>
        <v>Y</v>
      </c>
      <c r="Q22" s="34" t="s">
        <v>108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193.19299999999998</v>
      </c>
      <c r="T22" s="36">
        <f>K22+W22/1000+IF($D$5&gt;=2,X22/10000,0)+IF($D$5&gt;=3,Y22/100000,0)+IF($D$5&gt;=4,Z22/1000000,0)+IF($D$5&gt;=5,AA22/10000000,0)+IF($D$5&gt;=6,AB22/100000000,0)</f>
        <v>193.19300000000001</v>
      </c>
      <c r="U22" s="35">
        <f>1-(S22=T22)</f>
        <v>0</v>
      </c>
      <c r="V22" s="35">
        <f>K22+W22/1000+X22/10000+Y22/100000+Z22/1000000+AA22/10000000+AB22/100000000</f>
        <v>193.19300000000001</v>
      </c>
      <c r="W22" s="29">
        <v>193</v>
      </c>
      <c r="X22" s="29"/>
      <c r="Y22" s="29"/>
      <c r="Z22" s="29"/>
      <c r="AA22" s="29"/>
      <c r="AB22" s="29"/>
      <c r="AH22" s="69"/>
      <c r="AI22" s="69"/>
      <c r="AL22" s="40"/>
      <c r="AM22" s="40"/>
      <c r="AN22" s="40"/>
      <c r="AO22" s="59"/>
      <c r="AP22" s="59"/>
      <c r="AQ22" s="59"/>
      <c r="AR22" s="52"/>
    </row>
    <row r="23" spans="1:44" s="26" customFormat="1">
      <c r="A23" s="29">
        <v>16</v>
      </c>
      <c r="B23" s="1">
        <v>16</v>
      </c>
      <c r="C23" s="1" t="s">
        <v>642</v>
      </c>
      <c r="D23" s="29" t="s">
        <v>41</v>
      </c>
      <c r="E23" s="29">
        <v>192</v>
      </c>
      <c r="F23" s="29"/>
      <c r="G23" s="29"/>
      <c r="H23" s="29"/>
      <c r="I23" s="29"/>
      <c r="J23" s="29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192</v>
      </c>
      <c r="L23" s="32" t="s">
        <v>898</v>
      </c>
      <c r="M23" s="32"/>
      <c r="N23" s="33">
        <f>K23+(ROW(K23)-ROW(K$6))/10000</f>
        <v>192.0017</v>
      </c>
      <c r="O23" s="32">
        <f>COUNT(E23:J23)</f>
        <v>1</v>
      </c>
      <c r="P23" s="32">
        <f ca="1">IF(AND(O23=1,OFFSET(D23,0,P$3)&gt;0),"Y",0)</f>
        <v>0</v>
      </c>
      <c r="Q23" s="34" t="s">
        <v>108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192.19199999999998</v>
      </c>
      <c r="T23" s="36">
        <f>K23+W23/1000+IF($D$5&gt;=2,X23/10000,0)+IF($D$5&gt;=3,Y23/100000,0)+IF($D$5&gt;=4,Z23/1000000,0)+IF($D$5&gt;=5,AA23/10000000,0)+IF($D$5&gt;=6,AB23/100000000,0)</f>
        <v>192.19200000000001</v>
      </c>
      <c r="U23" s="35">
        <f>1-(S23=T23)</f>
        <v>0</v>
      </c>
      <c r="V23" s="35">
        <f>K23+W23/1000+X23/10000+Y23/100000+Z23/1000000+AA23/10000000+AB23/100000000</f>
        <v>192.19200000000001</v>
      </c>
      <c r="W23" s="29">
        <v>192</v>
      </c>
      <c r="X23" s="29"/>
      <c r="Y23" s="29"/>
      <c r="Z23" s="29"/>
      <c r="AA23" s="29"/>
      <c r="AB23" s="29"/>
      <c r="AH23" s="69"/>
      <c r="AI23" s="69"/>
      <c r="AL23" s="40"/>
      <c r="AM23" s="40"/>
      <c r="AN23" s="40"/>
      <c r="AO23" s="59"/>
      <c r="AP23" s="59"/>
      <c r="AQ23" s="59"/>
      <c r="AR23" s="52"/>
    </row>
    <row r="24" spans="1:44" s="26" customFormat="1">
      <c r="A24" s="29">
        <v>17</v>
      </c>
      <c r="B24" s="1">
        <v>17</v>
      </c>
      <c r="C24" s="1" t="s">
        <v>191</v>
      </c>
      <c r="D24" s="29" t="s">
        <v>60</v>
      </c>
      <c r="E24" s="29"/>
      <c r="F24" s="29">
        <v>189</v>
      </c>
      <c r="G24" s="29"/>
      <c r="H24" s="29"/>
      <c r="I24" s="29"/>
      <c r="J24" s="29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189</v>
      </c>
      <c r="L24" s="32" t="s">
        <v>898</v>
      </c>
      <c r="M24" s="32"/>
      <c r="N24" s="33">
        <f>K24+(ROW(K24)-ROW(K$6))/10000</f>
        <v>189.0018</v>
      </c>
      <c r="O24" s="32">
        <f>COUNT(E24:J24)</f>
        <v>1</v>
      </c>
      <c r="P24" s="32" t="str">
        <f ca="1">IF(AND(O24=1,OFFSET(D24,0,P$3)&gt;0),"Y",0)</f>
        <v>Y</v>
      </c>
      <c r="Q24" s="34" t="s">
        <v>108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189.18899999999999</v>
      </c>
      <c r="T24" s="36">
        <f>K24+W24/1000+IF($D$5&gt;=2,X24/10000,0)+IF($D$5&gt;=3,Y24/100000,0)+IF($D$5&gt;=4,Z24/1000000,0)+IF($D$5&gt;=5,AA24/10000000,0)+IF($D$5&gt;=6,AB24/100000000,0)</f>
        <v>189.18899999999999</v>
      </c>
      <c r="U24" s="35">
        <f>1-(S24=T24)</f>
        <v>0</v>
      </c>
      <c r="V24" s="35">
        <f>K24+W24/1000+X24/10000+Y24/100000+Z24/1000000+AA24/10000000+AB24/100000000</f>
        <v>189.18899999999999</v>
      </c>
      <c r="W24" s="29">
        <v>189</v>
      </c>
      <c r="X24" s="29"/>
      <c r="Y24" s="29"/>
      <c r="Z24" s="29"/>
      <c r="AA24" s="29"/>
      <c r="AB24" s="29"/>
      <c r="AH24" s="69"/>
      <c r="AI24" s="69"/>
      <c r="AL24" s="40"/>
      <c r="AM24" s="40"/>
      <c r="AN24" s="40"/>
      <c r="AO24" s="59"/>
      <c r="AP24" s="59"/>
      <c r="AQ24" s="59"/>
      <c r="AR24" s="52"/>
    </row>
    <row r="25" spans="1:44" s="26" customFormat="1">
      <c r="A25" s="29">
        <v>18</v>
      </c>
      <c r="B25" s="1">
        <v>18</v>
      </c>
      <c r="C25" s="1" t="s">
        <v>420</v>
      </c>
      <c r="D25" s="29" t="s">
        <v>104</v>
      </c>
      <c r="E25" s="29">
        <v>87</v>
      </c>
      <c r="F25" s="29">
        <v>99</v>
      </c>
      <c r="G25" s="29"/>
      <c r="H25" s="29"/>
      <c r="I25" s="29"/>
      <c r="J25" s="29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186</v>
      </c>
      <c r="L25" s="32" t="s">
        <v>898</v>
      </c>
      <c r="M25" s="32"/>
      <c r="N25" s="33">
        <f>K25+(ROW(K25)-ROW(K$6))/10000</f>
        <v>186.00190000000001</v>
      </c>
      <c r="O25" s="32">
        <f>COUNT(E25:J25)</f>
        <v>2</v>
      </c>
      <c r="P25" s="32">
        <f ca="1">IF(AND(O25=1,OFFSET(D25,0,P$3)&gt;0),"Y",0)</f>
        <v>0</v>
      </c>
      <c r="Q25" s="34" t="s">
        <v>108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186.10769999999999</v>
      </c>
      <c r="T25" s="36">
        <f>K25+W25/1000+IF($D$5&gt;=2,X25/10000,0)+IF($D$5&gt;=3,Y25/100000,0)+IF($D$5&gt;=4,Z25/1000000,0)+IF($D$5&gt;=5,AA25/10000000,0)+IF($D$5&gt;=6,AB25/100000000,0)</f>
        <v>186.10769999999999</v>
      </c>
      <c r="U25" s="35">
        <f>1-(S25=T25)</f>
        <v>0</v>
      </c>
      <c r="V25" s="35">
        <f>K25+W25/1000+X25/10000+Y25/100000+Z25/1000000+AA25/10000000+AB25/100000000</f>
        <v>186.10769999999999</v>
      </c>
      <c r="W25" s="29">
        <v>99</v>
      </c>
      <c r="X25" s="29">
        <v>87</v>
      </c>
      <c r="Y25" s="29"/>
      <c r="Z25" s="29"/>
      <c r="AA25" s="29"/>
      <c r="AB25" s="29"/>
      <c r="AH25" s="69"/>
      <c r="AI25" s="69"/>
      <c r="AL25" s="40"/>
      <c r="AM25" s="40"/>
      <c r="AN25" s="40"/>
      <c r="AO25" s="59"/>
      <c r="AP25" s="59"/>
      <c r="AQ25" s="59"/>
      <c r="AR25" s="52"/>
    </row>
    <row r="26" spans="1:44" s="26" customFormat="1">
      <c r="A26" s="29">
        <v>19</v>
      </c>
      <c r="B26" s="1">
        <v>19</v>
      </c>
      <c r="C26" s="1" t="s">
        <v>212</v>
      </c>
      <c r="D26" s="29" t="s">
        <v>44</v>
      </c>
      <c r="E26" s="29"/>
      <c r="F26" s="29">
        <v>185</v>
      </c>
      <c r="G26" s="29"/>
      <c r="H26" s="29"/>
      <c r="I26" s="29"/>
      <c r="J26" s="29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185</v>
      </c>
      <c r="L26" s="32" t="s">
        <v>898</v>
      </c>
      <c r="M26" s="32"/>
      <c r="N26" s="33">
        <f>K26+(ROW(K26)-ROW(K$6))/10000</f>
        <v>185.00200000000001</v>
      </c>
      <c r="O26" s="32">
        <f>COUNT(E26:J26)</f>
        <v>1</v>
      </c>
      <c r="P26" s="32" t="str">
        <f ca="1">IF(AND(O26=1,OFFSET(D26,0,P$3)&gt;0),"Y",0)</f>
        <v>Y</v>
      </c>
      <c r="Q26" s="34" t="s">
        <v>108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185.18499999999997</v>
      </c>
      <c r="T26" s="36">
        <f>K26+W26/1000+IF($D$5&gt;=2,X26/10000,0)+IF($D$5&gt;=3,Y26/100000,0)+IF($D$5&gt;=4,Z26/1000000,0)+IF($D$5&gt;=5,AA26/10000000,0)+IF($D$5&gt;=6,AB26/100000000,0)</f>
        <v>185.185</v>
      </c>
      <c r="U26" s="35">
        <f>1-(S26=T26)</f>
        <v>0</v>
      </c>
      <c r="V26" s="35">
        <f>K26+W26/1000+X26/10000+Y26/100000+Z26/1000000+AA26/10000000+AB26/100000000</f>
        <v>185.185</v>
      </c>
      <c r="W26" s="29">
        <v>185</v>
      </c>
      <c r="X26" s="29"/>
      <c r="Y26" s="29"/>
      <c r="Z26" s="29"/>
      <c r="AA26" s="29"/>
      <c r="AB26" s="29"/>
      <c r="AH26" s="69"/>
      <c r="AI26" s="69"/>
      <c r="AL26" s="40"/>
      <c r="AM26" s="40"/>
      <c r="AN26" s="40"/>
      <c r="AO26" s="59"/>
      <c r="AP26" s="59"/>
      <c r="AQ26" s="59"/>
      <c r="AR26" s="52"/>
    </row>
    <row r="27" spans="1:44" s="26" customFormat="1">
      <c r="A27" s="29">
        <v>20</v>
      </c>
      <c r="B27" s="1">
        <v>20</v>
      </c>
      <c r="C27" s="1" t="s">
        <v>643</v>
      </c>
      <c r="D27" s="29" t="s">
        <v>63</v>
      </c>
      <c r="E27" s="29">
        <v>182</v>
      </c>
      <c r="F27" s="29"/>
      <c r="G27" s="29"/>
      <c r="H27" s="29"/>
      <c r="I27" s="29"/>
      <c r="J27" s="29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182</v>
      </c>
      <c r="L27" s="32" t="s">
        <v>898</v>
      </c>
      <c r="M27" s="32"/>
      <c r="N27" s="33">
        <f>K27+(ROW(K27)-ROW(K$6))/10000</f>
        <v>182.00210000000001</v>
      </c>
      <c r="O27" s="32">
        <f>COUNT(E27:J27)</f>
        <v>1</v>
      </c>
      <c r="P27" s="32">
        <f ca="1">IF(AND(O27=1,OFFSET(D27,0,P$3)&gt;0),"Y",0)</f>
        <v>0</v>
      </c>
      <c r="Q27" s="34" t="s">
        <v>108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182.18199999999999</v>
      </c>
      <c r="T27" s="36">
        <f>K27+W27/1000+IF($D$5&gt;=2,X27/10000,0)+IF($D$5&gt;=3,Y27/100000,0)+IF($D$5&gt;=4,Z27/1000000,0)+IF($D$5&gt;=5,AA27/10000000,0)+IF($D$5&gt;=6,AB27/100000000,0)</f>
        <v>182.18199999999999</v>
      </c>
      <c r="U27" s="35">
        <f>1-(S27=T27)</f>
        <v>0</v>
      </c>
      <c r="V27" s="35">
        <f>K27+W27/1000+X27/10000+Y27/100000+Z27/1000000+AA27/10000000+AB27/100000000</f>
        <v>182.18199999999999</v>
      </c>
      <c r="W27" s="29">
        <v>182</v>
      </c>
      <c r="X27" s="29"/>
      <c r="Y27" s="29"/>
      <c r="Z27" s="29"/>
      <c r="AA27" s="29"/>
      <c r="AB27" s="29"/>
      <c r="AH27" s="69"/>
      <c r="AI27" s="69"/>
      <c r="AL27" s="40"/>
      <c r="AM27" s="40"/>
      <c r="AN27" s="40"/>
      <c r="AO27" s="59"/>
      <c r="AP27" s="59"/>
      <c r="AQ27" s="59"/>
      <c r="AR27" s="52"/>
    </row>
    <row r="28" spans="1:44" s="26" customFormat="1">
      <c r="A28" s="29">
        <v>21</v>
      </c>
      <c r="B28" s="1">
        <v>21</v>
      </c>
      <c r="C28" s="1" t="s">
        <v>235</v>
      </c>
      <c r="D28" s="29" t="s">
        <v>47</v>
      </c>
      <c r="E28" s="29"/>
      <c r="F28" s="29">
        <v>178</v>
      </c>
      <c r="G28" s="29"/>
      <c r="H28" s="29"/>
      <c r="I28" s="29"/>
      <c r="J28" s="29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178</v>
      </c>
      <c r="L28" s="32" t="s">
        <v>898</v>
      </c>
      <c r="M28" s="32"/>
      <c r="N28" s="33">
        <f>K28+(ROW(K28)-ROW(K$6))/10000</f>
        <v>178.00219999999999</v>
      </c>
      <c r="O28" s="32">
        <f>COUNT(E28:J28)</f>
        <v>1</v>
      </c>
      <c r="P28" s="32" t="str">
        <f ca="1">IF(AND(O28=1,OFFSET(D28,0,P$3)&gt;0),"Y",0)</f>
        <v>Y</v>
      </c>
      <c r="Q28" s="34" t="s">
        <v>108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178.17799999999997</v>
      </c>
      <c r="T28" s="36">
        <f>K28+W28/1000+IF($D$5&gt;=2,X28/10000,0)+IF($D$5&gt;=3,Y28/100000,0)+IF($D$5&gt;=4,Z28/1000000,0)+IF($D$5&gt;=5,AA28/10000000,0)+IF($D$5&gt;=6,AB28/100000000,0)</f>
        <v>178.178</v>
      </c>
      <c r="U28" s="35">
        <f>1-(S28=T28)</f>
        <v>0</v>
      </c>
      <c r="V28" s="35">
        <f>K28+W28/1000+X28/10000+Y28/100000+Z28/1000000+AA28/10000000+AB28/100000000</f>
        <v>178.178</v>
      </c>
      <c r="W28" s="29">
        <v>178</v>
      </c>
      <c r="X28" s="29"/>
      <c r="Y28" s="29"/>
      <c r="Z28" s="29"/>
      <c r="AA28" s="29"/>
      <c r="AB28" s="29"/>
      <c r="AH28" s="69"/>
      <c r="AI28" s="69"/>
      <c r="AL28" s="40"/>
      <c r="AM28" s="40"/>
      <c r="AN28" s="40"/>
      <c r="AO28" s="59"/>
      <c r="AP28" s="59"/>
      <c r="AQ28" s="59"/>
      <c r="AR28" s="52"/>
    </row>
    <row r="29" spans="1:44" s="26" customFormat="1">
      <c r="A29" s="29">
        <v>22</v>
      </c>
      <c r="B29" s="1">
        <v>22</v>
      </c>
      <c r="C29" s="1" t="s">
        <v>644</v>
      </c>
      <c r="D29" s="29" t="s">
        <v>55</v>
      </c>
      <c r="E29" s="29">
        <v>177</v>
      </c>
      <c r="F29" s="29"/>
      <c r="G29" s="29"/>
      <c r="H29" s="29"/>
      <c r="I29" s="29"/>
      <c r="J29" s="29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177</v>
      </c>
      <c r="L29" s="32" t="s">
        <v>898</v>
      </c>
      <c r="M29" s="32"/>
      <c r="N29" s="33">
        <f>K29+(ROW(K29)-ROW(K$6))/10000</f>
        <v>177.00229999999999</v>
      </c>
      <c r="O29" s="32">
        <f>COUNT(E29:J29)</f>
        <v>1</v>
      </c>
      <c r="P29" s="32">
        <f ca="1">IF(AND(O29=1,OFFSET(D29,0,P$3)&gt;0),"Y",0)</f>
        <v>0</v>
      </c>
      <c r="Q29" s="34" t="s">
        <v>108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177.17699999999999</v>
      </c>
      <c r="T29" s="36">
        <f>K29+W29/1000+IF($D$5&gt;=2,X29/10000,0)+IF($D$5&gt;=3,Y29/100000,0)+IF($D$5&gt;=4,Z29/1000000,0)+IF($D$5&gt;=5,AA29/10000000,0)+IF($D$5&gt;=6,AB29/100000000,0)</f>
        <v>177.17699999999999</v>
      </c>
      <c r="U29" s="35">
        <f>1-(S29=T29)</f>
        <v>0</v>
      </c>
      <c r="V29" s="35">
        <f>K29+W29/1000+X29/10000+Y29/100000+Z29/1000000+AA29/10000000+AB29/100000000</f>
        <v>177.17699999999999</v>
      </c>
      <c r="W29" s="29">
        <v>177</v>
      </c>
      <c r="X29" s="29"/>
      <c r="Y29" s="29"/>
      <c r="Z29" s="29"/>
      <c r="AA29" s="29"/>
      <c r="AB29" s="29"/>
      <c r="AH29" s="69"/>
      <c r="AI29" s="69"/>
      <c r="AL29" s="40"/>
      <c r="AM29" s="40"/>
      <c r="AN29" s="40"/>
      <c r="AO29" s="59"/>
      <c r="AP29" s="59"/>
      <c r="AQ29" s="59"/>
      <c r="AR29" s="52"/>
    </row>
    <row r="30" spans="1:44" s="26" customFormat="1">
      <c r="A30" s="29">
        <v>23</v>
      </c>
      <c r="B30" s="1">
        <v>23</v>
      </c>
      <c r="C30" s="1" t="s">
        <v>429</v>
      </c>
      <c r="D30" s="29" t="s">
        <v>91</v>
      </c>
      <c r="E30" s="29">
        <v>79</v>
      </c>
      <c r="F30" s="29">
        <v>94</v>
      </c>
      <c r="G30" s="29"/>
      <c r="H30" s="29"/>
      <c r="I30" s="29"/>
      <c r="J30" s="29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173</v>
      </c>
      <c r="L30" s="32" t="s">
        <v>898</v>
      </c>
      <c r="M30" s="32"/>
      <c r="N30" s="33">
        <f>K30+(ROW(K30)-ROW(K$6))/10000</f>
        <v>173.00239999999999</v>
      </c>
      <c r="O30" s="32">
        <f>COUNT(E30:J30)</f>
        <v>2</v>
      </c>
      <c r="P30" s="32">
        <f ca="1">IF(AND(O30=1,OFFSET(D30,0,P$3)&gt;0),"Y",0)</f>
        <v>0</v>
      </c>
      <c r="Q30" s="34" t="s">
        <v>108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173.1019</v>
      </c>
      <c r="T30" s="36">
        <f>K30+W30/1000+IF($D$5&gt;=2,X30/10000,0)+IF($D$5&gt;=3,Y30/100000,0)+IF($D$5&gt;=4,Z30/1000000,0)+IF($D$5&gt;=5,AA30/10000000,0)+IF($D$5&gt;=6,AB30/100000000,0)</f>
        <v>173.1019</v>
      </c>
      <c r="U30" s="35">
        <f>1-(S30=T30)</f>
        <v>0</v>
      </c>
      <c r="V30" s="35">
        <f>K30+W30/1000+X30/10000+Y30/100000+Z30/1000000+AA30/10000000+AB30/100000000</f>
        <v>173.1019</v>
      </c>
      <c r="W30" s="29">
        <v>94</v>
      </c>
      <c r="X30" s="29">
        <v>79</v>
      </c>
      <c r="Y30" s="29"/>
      <c r="Z30" s="29"/>
      <c r="AA30" s="29"/>
      <c r="AB30" s="29"/>
      <c r="AH30" s="69"/>
      <c r="AI30" s="69"/>
      <c r="AL30" s="40"/>
      <c r="AM30" s="40"/>
      <c r="AN30" s="40"/>
      <c r="AO30" s="59"/>
      <c r="AP30" s="59"/>
      <c r="AQ30" s="59"/>
      <c r="AR30" s="52"/>
    </row>
    <row r="31" spans="1:44" s="26" customFormat="1">
      <c r="A31" s="29">
        <v>24</v>
      </c>
      <c r="B31" s="1">
        <v>24</v>
      </c>
      <c r="C31" s="1" t="s">
        <v>645</v>
      </c>
      <c r="D31" s="29" t="s">
        <v>104</v>
      </c>
      <c r="E31" s="29">
        <v>170</v>
      </c>
      <c r="F31" s="29"/>
      <c r="G31" s="29"/>
      <c r="H31" s="29"/>
      <c r="I31" s="29"/>
      <c r="J31" s="29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170</v>
      </c>
      <c r="L31" s="32" t="s">
        <v>898</v>
      </c>
      <c r="M31" s="32"/>
      <c r="N31" s="33">
        <f>K31+(ROW(K31)-ROW(K$6))/10000</f>
        <v>170.0025</v>
      </c>
      <c r="O31" s="32">
        <f>COUNT(E31:J31)</f>
        <v>1</v>
      </c>
      <c r="P31" s="32">
        <f ca="1">IF(AND(O31=1,OFFSET(D31,0,P$3)&gt;0),"Y",0)</f>
        <v>0</v>
      </c>
      <c r="Q31" s="34" t="s">
        <v>108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170.17</v>
      </c>
      <c r="T31" s="36">
        <f>K31+W31/1000+IF($D$5&gt;=2,X31/10000,0)+IF($D$5&gt;=3,Y31/100000,0)+IF($D$5&gt;=4,Z31/1000000,0)+IF($D$5&gt;=5,AA31/10000000,0)+IF($D$5&gt;=6,AB31/100000000,0)</f>
        <v>170.17</v>
      </c>
      <c r="U31" s="35">
        <f>1-(S31=T31)</f>
        <v>0</v>
      </c>
      <c r="V31" s="35">
        <f>K31+W31/1000+X31/10000+Y31/100000+Z31/1000000+AA31/10000000+AB31/100000000</f>
        <v>170.17</v>
      </c>
      <c r="W31" s="29">
        <v>170</v>
      </c>
      <c r="X31" s="29"/>
      <c r="Y31" s="29"/>
      <c r="Z31" s="29"/>
      <c r="AA31" s="29"/>
      <c r="AB31" s="29"/>
      <c r="AH31" s="69"/>
      <c r="AI31" s="69"/>
      <c r="AL31" s="40"/>
      <c r="AM31" s="40"/>
      <c r="AN31" s="40"/>
      <c r="AO31" s="59"/>
      <c r="AP31" s="59"/>
      <c r="AQ31" s="59"/>
      <c r="AR31" s="52"/>
    </row>
    <row r="32" spans="1:44" s="26" customFormat="1">
      <c r="A32" s="29">
        <v>25</v>
      </c>
      <c r="B32" s="1">
        <v>25</v>
      </c>
      <c r="C32" s="1" t="s">
        <v>318</v>
      </c>
      <c r="D32" s="29" t="s">
        <v>47</v>
      </c>
      <c r="E32" s="29"/>
      <c r="F32" s="29">
        <v>156</v>
      </c>
      <c r="G32" s="29"/>
      <c r="H32" s="29"/>
      <c r="I32" s="29"/>
      <c r="J32" s="29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156</v>
      </c>
      <c r="L32" s="32" t="s">
        <v>898</v>
      </c>
      <c r="M32" s="32"/>
      <c r="N32" s="33">
        <f>K32+(ROW(K32)-ROW(K$6))/10000</f>
        <v>156.0026</v>
      </c>
      <c r="O32" s="32">
        <f>COUNT(E32:J32)</f>
        <v>1</v>
      </c>
      <c r="P32" s="32" t="str">
        <f ca="1">IF(AND(O32=1,OFFSET(D32,0,P$3)&gt;0),"Y",0)</f>
        <v>Y</v>
      </c>
      <c r="Q32" s="34" t="s">
        <v>108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156.15599999999998</v>
      </c>
      <c r="T32" s="36">
        <f>K32+W32/1000+IF($D$5&gt;=2,X32/10000,0)+IF($D$5&gt;=3,Y32/100000,0)+IF($D$5&gt;=4,Z32/1000000,0)+IF($D$5&gt;=5,AA32/10000000,0)+IF($D$5&gt;=6,AB32/100000000,0)</f>
        <v>156.15600000000001</v>
      </c>
      <c r="U32" s="35">
        <f>1-(S32=T32)</f>
        <v>0</v>
      </c>
      <c r="V32" s="35">
        <f>K32+W32/1000+X32/10000+Y32/100000+Z32/1000000+AA32/10000000+AB32/100000000</f>
        <v>156.15600000000001</v>
      </c>
      <c r="W32" s="29">
        <v>156</v>
      </c>
      <c r="X32" s="29"/>
      <c r="Y32" s="29"/>
      <c r="Z32" s="29"/>
      <c r="AA32" s="29"/>
      <c r="AB32" s="29"/>
      <c r="AH32" s="69"/>
      <c r="AI32" s="69"/>
      <c r="AL32" s="40"/>
      <c r="AM32" s="40"/>
      <c r="AN32" s="40"/>
      <c r="AO32" s="59"/>
      <c r="AP32" s="59"/>
      <c r="AQ32" s="59"/>
      <c r="AR32" s="52"/>
    </row>
    <row r="33" spans="1:46" s="26" customFormat="1">
      <c r="A33" s="29">
        <v>26</v>
      </c>
      <c r="B33" s="1">
        <v>26</v>
      </c>
      <c r="C33" s="1" t="s">
        <v>646</v>
      </c>
      <c r="D33" s="29" t="s">
        <v>25</v>
      </c>
      <c r="E33" s="29">
        <v>154</v>
      </c>
      <c r="F33" s="29"/>
      <c r="G33" s="29"/>
      <c r="H33" s="29"/>
      <c r="I33" s="29"/>
      <c r="J33" s="29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154</v>
      </c>
      <c r="L33" s="32" t="s">
        <v>898</v>
      </c>
      <c r="M33" s="32"/>
      <c r="N33" s="33">
        <f>K33+(ROW(K33)-ROW(K$6))/10000</f>
        <v>154.0027</v>
      </c>
      <c r="O33" s="32">
        <f>COUNT(E33:J33)</f>
        <v>1</v>
      </c>
      <c r="P33" s="32">
        <f ca="1">IF(AND(O33=1,OFFSET(D33,0,P$3)&gt;0),"Y",0)</f>
        <v>0</v>
      </c>
      <c r="Q33" s="34" t="s">
        <v>108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154.154</v>
      </c>
      <c r="T33" s="36">
        <f>K33+W33/1000+IF($D$5&gt;=2,X33/10000,0)+IF($D$5&gt;=3,Y33/100000,0)+IF($D$5&gt;=4,Z33/1000000,0)+IF($D$5&gt;=5,AA33/10000000,0)+IF($D$5&gt;=6,AB33/100000000,0)</f>
        <v>154.154</v>
      </c>
      <c r="U33" s="35">
        <f>1-(S33=T33)</f>
        <v>0</v>
      </c>
      <c r="V33" s="35">
        <f>K33+W33/1000+X33/10000+Y33/100000+Z33/1000000+AA33/10000000+AB33/100000000</f>
        <v>154.154</v>
      </c>
      <c r="W33" s="29">
        <v>154</v>
      </c>
      <c r="X33" s="29"/>
      <c r="Y33" s="29"/>
      <c r="Z33" s="29"/>
      <c r="AA33" s="29"/>
      <c r="AB33" s="29"/>
      <c r="AH33" s="69"/>
      <c r="AI33" s="69"/>
      <c r="AL33" s="40"/>
      <c r="AM33" s="40"/>
      <c r="AN33" s="40"/>
      <c r="AO33" s="59"/>
      <c r="AP33" s="59"/>
      <c r="AQ33" s="59"/>
      <c r="AR33" s="52"/>
    </row>
    <row r="34" spans="1:46" s="26" customFormat="1">
      <c r="A34" s="29">
        <v>27</v>
      </c>
      <c r="B34" s="1">
        <v>27</v>
      </c>
      <c r="C34" s="1" t="s">
        <v>354</v>
      </c>
      <c r="D34" s="29" t="s">
        <v>30</v>
      </c>
      <c r="E34" s="29"/>
      <c r="F34" s="29">
        <v>141</v>
      </c>
      <c r="G34" s="29"/>
      <c r="H34" s="29"/>
      <c r="I34" s="29"/>
      <c r="J34" s="29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141</v>
      </c>
      <c r="L34" s="32" t="s">
        <v>898</v>
      </c>
      <c r="M34" s="32"/>
      <c r="N34" s="33">
        <f>K34+(ROW(K34)-ROW(K$6))/10000</f>
        <v>141.00280000000001</v>
      </c>
      <c r="O34" s="32">
        <f>COUNT(E34:J34)</f>
        <v>1</v>
      </c>
      <c r="P34" s="32" t="str">
        <f ca="1">IF(AND(O34=1,OFFSET(D34,0,P$3)&gt;0),"Y",0)</f>
        <v>Y</v>
      </c>
      <c r="Q34" s="34" t="s">
        <v>108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141.14099999999999</v>
      </c>
      <c r="T34" s="36">
        <f>K34+W34/1000+IF($D$5&gt;=2,X34/10000,0)+IF($D$5&gt;=3,Y34/100000,0)+IF($D$5&gt;=4,Z34/1000000,0)+IF($D$5&gt;=5,AA34/10000000,0)+IF($D$5&gt;=6,AB34/100000000,0)</f>
        <v>141.14099999999999</v>
      </c>
      <c r="U34" s="35">
        <f>1-(S34=T34)</f>
        <v>0</v>
      </c>
      <c r="V34" s="35">
        <f>K34+W34/1000+X34/10000+Y34/100000+Z34/1000000+AA34/10000000+AB34/100000000</f>
        <v>141.14099999999999</v>
      </c>
      <c r="W34" s="29">
        <v>141</v>
      </c>
      <c r="X34" s="29"/>
      <c r="Y34" s="29"/>
      <c r="Z34" s="29"/>
      <c r="AA34" s="29"/>
      <c r="AB34" s="29"/>
      <c r="AH34" s="69"/>
      <c r="AI34" s="69"/>
      <c r="AL34" s="40"/>
      <c r="AM34" s="40"/>
      <c r="AN34" s="40"/>
      <c r="AO34" s="59"/>
      <c r="AP34" s="59"/>
      <c r="AQ34" s="59"/>
      <c r="AR34" s="52"/>
    </row>
    <row r="35" spans="1:46" s="26" customFormat="1">
      <c r="A35" s="29">
        <v>28</v>
      </c>
      <c r="B35" s="1">
        <v>28</v>
      </c>
      <c r="C35" s="1" t="s">
        <v>647</v>
      </c>
      <c r="D35" s="29" t="s">
        <v>44</v>
      </c>
      <c r="E35" s="29">
        <v>138</v>
      </c>
      <c r="F35" s="29"/>
      <c r="G35" s="29"/>
      <c r="H35" s="29"/>
      <c r="I35" s="29"/>
      <c r="J35" s="29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138</v>
      </c>
      <c r="L35" s="32" t="s">
        <v>898</v>
      </c>
      <c r="M35" s="32"/>
      <c r="N35" s="33">
        <f>K35+(ROW(K35)-ROW(K$6))/10000</f>
        <v>138.00290000000001</v>
      </c>
      <c r="O35" s="32">
        <f>COUNT(E35:J35)</f>
        <v>1</v>
      </c>
      <c r="P35" s="32">
        <f ca="1">IF(AND(O35=1,OFFSET(D35,0,P$3)&gt;0),"Y",0)</f>
        <v>0</v>
      </c>
      <c r="Q35" s="34" t="s">
        <v>108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138.13799999999998</v>
      </c>
      <c r="T35" s="36">
        <f>K35+W35/1000+IF($D$5&gt;=2,X35/10000,0)+IF($D$5&gt;=3,Y35/100000,0)+IF($D$5&gt;=4,Z35/1000000,0)+IF($D$5&gt;=5,AA35/10000000,0)+IF($D$5&gt;=6,AB35/100000000,0)</f>
        <v>138.13800000000001</v>
      </c>
      <c r="U35" s="35">
        <f>1-(S35=T35)</f>
        <v>0</v>
      </c>
      <c r="V35" s="35">
        <f>K35+W35/1000+X35/10000+Y35/100000+Z35/1000000+AA35/10000000+AB35/100000000</f>
        <v>138.13800000000001</v>
      </c>
      <c r="W35" s="29">
        <v>138</v>
      </c>
      <c r="X35" s="29"/>
      <c r="Y35" s="29"/>
      <c r="Z35" s="29"/>
      <c r="AA35" s="29"/>
      <c r="AB35" s="29"/>
      <c r="AH35" s="69"/>
      <c r="AI35" s="69"/>
      <c r="AL35" s="40"/>
      <c r="AM35" s="40"/>
      <c r="AN35" s="40"/>
      <c r="AO35" s="59"/>
      <c r="AP35" s="59"/>
      <c r="AQ35" s="59"/>
      <c r="AR35" s="52"/>
    </row>
    <row r="36" spans="1:46" s="26" customFormat="1">
      <c r="A36" s="29">
        <v>29</v>
      </c>
      <c r="B36" s="1">
        <v>29</v>
      </c>
      <c r="C36" s="1" t="s">
        <v>648</v>
      </c>
      <c r="D36" s="29" t="s">
        <v>44</v>
      </c>
      <c r="E36" s="29">
        <v>137</v>
      </c>
      <c r="F36" s="29"/>
      <c r="G36" s="29"/>
      <c r="H36" s="29"/>
      <c r="I36" s="29"/>
      <c r="J36" s="29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137</v>
      </c>
      <c r="L36" s="32" t="s">
        <v>898</v>
      </c>
      <c r="M36" s="32"/>
      <c r="N36" s="33">
        <f>K36+(ROW(K36)-ROW(K$6))/10000</f>
        <v>137.00299999999999</v>
      </c>
      <c r="O36" s="32">
        <f>COUNT(E36:J36)</f>
        <v>1</v>
      </c>
      <c r="P36" s="32">
        <f ca="1">IF(AND(O36=1,OFFSET(D36,0,P$3)&gt;0),"Y",0)</f>
        <v>0</v>
      </c>
      <c r="Q36" s="34" t="s">
        <v>108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137.13699999999997</v>
      </c>
      <c r="T36" s="36">
        <f>K36+W36/1000+IF($D$5&gt;=2,X36/10000,0)+IF($D$5&gt;=3,Y36/100000,0)+IF($D$5&gt;=4,Z36/1000000,0)+IF($D$5&gt;=5,AA36/10000000,0)+IF($D$5&gt;=6,AB36/100000000,0)</f>
        <v>137.137</v>
      </c>
      <c r="U36" s="35">
        <f>1-(S36=T36)</f>
        <v>0</v>
      </c>
      <c r="V36" s="35">
        <f>K36+W36/1000+X36/10000+Y36/100000+Z36/1000000+AA36/10000000+AB36/100000000</f>
        <v>137.137</v>
      </c>
      <c r="W36" s="29">
        <v>137</v>
      </c>
      <c r="X36" s="29"/>
      <c r="Y36" s="29"/>
      <c r="Z36" s="29"/>
      <c r="AA36" s="29"/>
      <c r="AB36" s="29"/>
      <c r="AH36" s="69"/>
      <c r="AI36" s="69"/>
      <c r="AL36" s="40"/>
      <c r="AM36" s="40"/>
      <c r="AN36" s="40"/>
      <c r="AO36" s="59"/>
      <c r="AP36" s="59"/>
      <c r="AQ36" s="59"/>
      <c r="AR36" s="52"/>
    </row>
    <row r="37" spans="1:46" s="26" customFormat="1">
      <c r="A37" s="29">
        <v>30</v>
      </c>
      <c r="B37" s="1">
        <v>30</v>
      </c>
      <c r="C37" s="1" t="s">
        <v>649</v>
      </c>
      <c r="D37" s="29" t="s">
        <v>60</v>
      </c>
      <c r="E37" s="29">
        <v>132</v>
      </c>
      <c r="F37" s="29"/>
      <c r="G37" s="29"/>
      <c r="H37" s="29"/>
      <c r="I37" s="29"/>
      <c r="J37" s="29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132</v>
      </c>
      <c r="L37" s="32" t="s">
        <v>898</v>
      </c>
      <c r="M37" s="32"/>
      <c r="N37" s="33">
        <f>K37+(ROW(K37)-ROW(K$6))/10000</f>
        <v>132.00309999999999</v>
      </c>
      <c r="O37" s="32">
        <f>COUNT(E37:J37)</f>
        <v>1</v>
      </c>
      <c r="P37" s="32">
        <f ca="1">IF(AND(O37=1,OFFSET(D37,0,P$3)&gt;0),"Y",0)</f>
        <v>0</v>
      </c>
      <c r="Q37" s="34" t="s">
        <v>108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132.13199999999998</v>
      </c>
      <c r="T37" s="36">
        <f>K37+W37/1000+IF($D$5&gt;=2,X37/10000,0)+IF($D$5&gt;=3,Y37/100000,0)+IF($D$5&gt;=4,Z37/1000000,0)+IF($D$5&gt;=5,AA37/10000000,0)+IF($D$5&gt;=6,AB37/100000000,0)</f>
        <v>132.13200000000001</v>
      </c>
      <c r="U37" s="35">
        <f>1-(S37=T37)</f>
        <v>0</v>
      </c>
      <c r="V37" s="35">
        <f>K37+W37/1000+X37/10000+Y37/100000+Z37/1000000+AA37/10000000+AB37/100000000</f>
        <v>132.13200000000001</v>
      </c>
      <c r="W37" s="29">
        <v>132</v>
      </c>
      <c r="X37" s="29"/>
      <c r="Y37" s="29"/>
      <c r="Z37" s="29"/>
      <c r="AA37" s="29"/>
      <c r="AB37" s="29"/>
      <c r="AH37" s="69"/>
      <c r="AI37" s="69"/>
      <c r="AL37" s="40"/>
      <c r="AM37" s="40"/>
      <c r="AN37" s="40"/>
      <c r="AO37" s="59"/>
      <c r="AP37" s="59"/>
      <c r="AQ37" s="59"/>
      <c r="AR37" s="52"/>
    </row>
    <row r="38" spans="1:46" s="26" customFormat="1">
      <c r="A38" s="29">
        <v>31</v>
      </c>
      <c r="B38" s="1">
        <v>31</v>
      </c>
      <c r="C38" s="1" t="s">
        <v>454</v>
      </c>
      <c r="D38" s="29" t="s">
        <v>104</v>
      </c>
      <c r="E38" s="29">
        <v>45</v>
      </c>
      <c r="F38" s="29">
        <v>75</v>
      </c>
      <c r="G38" s="29"/>
      <c r="H38" s="29"/>
      <c r="I38" s="29"/>
      <c r="J38" s="29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120</v>
      </c>
      <c r="L38" s="32" t="s">
        <v>898</v>
      </c>
      <c r="M38" s="32"/>
      <c r="N38" s="33">
        <f>K38+(ROW(K38)-ROW(K$6))/10000</f>
        <v>120.00320000000001</v>
      </c>
      <c r="O38" s="32">
        <f>COUNT(E38:J38)</f>
        <v>2</v>
      </c>
      <c r="P38" s="32">
        <f ca="1">IF(AND(O38=1,OFFSET(D38,0,P$3)&gt;0),"Y",0)</f>
        <v>0</v>
      </c>
      <c r="Q38" s="34" t="s">
        <v>108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120.0795</v>
      </c>
      <c r="T38" s="36">
        <f>K38+W38/1000+IF($D$5&gt;=2,X38/10000,0)+IF($D$5&gt;=3,Y38/100000,0)+IF($D$5&gt;=4,Z38/1000000,0)+IF($D$5&gt;=5,AA38/10000000,0)+IF($D$5&gt;=6,AB38/100000000,0)</f>
        <v>120.0795</v>
      </c>
      <c r="U38" s="35">
        <f>1-(S38=T38)</f>
        <v>0</v>
      </c>
      <c r="V38" s="35">
        <f>K38+W38/1000+X38/10000+Y38/100000+Z38/1000000+AA38/10000000+AB38/100000000</f>
        <v>120.0795</v>
      </c>
      <c r="W38" s="29">
        <v>75</v>
      </c>
      <c r="X38" s="29">
        <v>45</v>
      </c>
      <c r="Y38" s="29"/>
      <c r="Z38" s="29"/>
      <c r="AA38" s="29"/>
      <c r="AB38" s="29"/>
      <c r="AH38" s="69"/>
      <c r="AI38" s="69"/>
      <c r="AL38" s="40"/>
      <c r="AM38" s="40"/>
      <c r="AN38" s="40"/>
      <c r="AO38" s="59"/>
      <c r="AP38" s="59"/>
      <c r="AQ38" s="59"/>
      <c r="AR38" s="52"/>
    </row>
    <row r="39" spans="1:46" s="26" customFormat="1">
      <c r="A39" s="29">
        <v>32</v>
      </c>
      <c r="B39" s="1">
        <v>32</v>
      </c>
      <c r="C39" s="1" t="s">
        <v>411</v>
      </c>
      <c r="D39" s="29" t="s">
        <v>47</v>
      </c>
      <c r="E39" s="29"/>
      <c r="F39" s="29">
        <v>106</v>
      </c>
      <c r="G39" s="29"/>
      <c r="H39" s="29"/>
      <c r="I39" s="29"/>
      <c r="J39" s="29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106</v>
      </c>
      <c r="L39" s="32" t="s">
        <v>898</v>
      </c>
      <c r="M39" s="32"/>
      <c r="N39" s="33">
        <f>K39+(ROW(K39)-ROW(K$6))/10000</f>
        <v>106.0033</v>
      </c>
      <c r="O39" s="32">
        <f>COUNT(E39:J39)</f>
        <v>1</v>
      </c>
      <c r="P39" s="32" t="str">
        <f ca="1">IF(AND(O39=1,OFFSET(D39,0,P$3)&gt;0),"Y",0)</f>
        <v>Y</v>
      </c>
      <c r="Q39" s="34" t="s">
        <v>108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106.10599999999999</v>
      </c>
      <c r="T39" s="36">
        <f>K39+W39/1000+IF($D$5&gt;=2,X39/10000,0)+IF($D$5&gt;=3,Y39/100000,0)+IF($D$5&gt;=4,Z39/1000000,0)+IF($D$5&gt;=5,AA39/10000000,0)+IF($D$5&gt;=6,AB39/100000000,0)</f>
        <v>106.10599999999999</v>
      </c>
      <c r="U39" s="35">
        <f>1-(S39=T39)</f>
        <v>0</v>
      </c>
      <c r="V39" s="35">
        <f>K39+W39/1000+X39/10000+Y39/100000+Z39/1000000+AA39/10000000+AB39/100000000</f>
        <v>106.10599999999999</v>
      </c>
      <c r="W39" s="29">
        <v>106</v>
      </c>
      <c r="X39" s="29"/>
      <c r="Y39" s="29"/>
      <c r="Z39" s="29"/>
      <c r="AA39" s="29"/>
      <c r="AB39" s="29"/>
      <c r="AH39" s="69"/>
      <c r="AI39" s="69"/>
      <c r="AL39" s="40"/>
      <c r="AM39" s="40"/>
      <c r="AN39" s="40"/>
      <c r="AO39" s="59"/>
      <c r="AP39" s="59"/>
      <c r="AQ39" s="59"/>
      <c r="AR39" s="52"/>
    </row>
    <row r="40" spans="1:46" ht="5.0999999999999996" customHeight="1">
      <c r="A40" s="27"/>
      <c r="B40" s="27"/>
      <c r="D40" s="54"/>
      <c r="E40" s="27"/>
      <c r="F40" s="29"/>
      <c r="G40" s="29"/>
      <c r="H40" s="29"/>
      <c r="I40" s="29"/>
      <c r="J40" s="29"/>
      <c r="K40" s="32"/>
      <c r="L40" s="27"/>
      <c r="M40" s="27"/>
      <c r="N40" s="42"/>
      <c r="O40" s="27"/>
      <c r="P40" s="27"/>
      <c r="R40" s="60"/>
      <c r="S40" s="60"/>
      <c r="T40" s="60"/>
      <c r="U40" s="60"/>
      <c r="V40" s="35"/>
      <c r="W40" s="54"/>
      <c r="X40" s="54"/>
      <c r="Y40" s="54"/>
      <c r="Z40" s="54"/>
      <c r="AA40" s="54"/>
      <c r="AB40" s="54"/>
      <c r="AH40" s="26"/>
      <c r="AI40" s="26"/>
      <c r="AK40" s="26"/>
      <c r="AL40" s="40"/>
      <c r="AM40" s="40"/>
      <c r="AN40" s="40"/>
      <c r="AO40" s="40"/>
      <c r="AP40" s="40"/>
      <c r="AQ40" s="40"/>
      <c r="AR40" s="30"/>
      <c r="AS40" s="26"/>
      <c r="AT40" s="1"/>
    </row>
    <row r="41" spans="1:46">
      <c r="A41" s="27"/>
      <c r="B41" s="27"/>
      <c r="D41" s="27"/>
      <c r="E41" s="27"/>
      <c r="F41" s="29"/>
      <c r="G41" s="29"/>
      <c r="H41" s="29"/>
      <c r="I41" s="29"/>
      <c r="J41" s="29"/>
      <c r="K41" s="32"/>
      <c r="L41" s="27"/>
      <c r="M41" s="27"/>
      <c r="N41" s="42"/>
      <c r="O41" s="27"/>
      <c r="P41" s="27"/>
      <c r="R41" s="60"/>
      <c r="S41" s="60"/>
      <c r="T41" s="60"/>
      <c r="U41" s="60"/>
      <c r="V41" s="35"/>
      <c r="W41" s="54"/>
      <c r="X41" s="54"/>
      <c r="Y41" s="54"/>
      <c r="Z41" s="54"/>
      <c r="AA41" s="54"/>
      <c r="AB41" s="54"/>
      <c r="AH41" s="26"/>
      <c r="AI41" s="26"/>
      <c r="AK41" s="26"/>
      <c r="AL41" s="40"/>
      <c r="AM41" s="40"/>
      <c r="AN41" s="40"/>
      <c r="AO41" s="40"/>
      <c r="AP41" s="40"/>
      <c r="AQ41" s="40"/>
      <c r="AR41" s="30"/>
      <c r="AS41" s="26"/>
      <c r="AT41" s="1"/>
    </row>
    <row r="42" spans="1:46">
      <c r="C42" s="26" t="s">
        <v>138</v>
      </c>
      <c r="D42" s="27"/>
      <c r="E42" s="27"/>
      <c r="F42" s="29"/>
      <c r="G42" s="29"/>
      <c r="H42" s="29"/>
      <c r="I42" s="29"/>
      <c r="J42" s="29"/>
      <c r="K42" s="32"/>
      <c r="L42" s="27"/>
      <c r="M42" s="27"/>
      <c r="N42" s="42"/>
      <c r="O42" s="27"/>
      <c r="P42" s="27"/>
      <c r="Q42" s="54" t="str">
        <f>C42</f>
        <v>F35</v>
      </c>
      <c r="R42" s="60"/>
      <c r="S42" s="60"/>
      <c r="T42" s="60"/>
      <c r="U42" s="60"/>
      <c r="V42" s="35"/>
      <c r="W42" s="54"/>
      <c r="X42" s="54"/>
      <c r="Y42" s="54"/>
      <c r="Z42" s="54"/>
      <c r="AA42" s="54"/>
      <c r="AB42" s="54"/>
      <c r="AH42" s="26"/>
      <c r="AI42" s="26"/>
      <c r="AK42" s="26"/>
      <c r="AL42" s="40"/>
      <c r="AM42" s="40"/>
      <c r="AN42" s="40"/>
      <c r="AO42" s="38">
        <v>590</v>
      </c>
      <c r="AP42" s="38">
        <v>588</v>
      </c>
      <c r="AQ42" s="38">
        <v>545</v>
      </c>
      <c r="AR42" s="30"/>
      <c r="AS42" s="26"/>
      <c r="AT42" s="1"/>
    </row>
    <row r="43" spans="1:46">
      <c r="A43" s="1">
        <v>1</v>
      </c>
      <c r="B43" s="1">
        <v>1</v>
      </c>
      <c r="C43" s="1" t="s">
        <v>137</v>
      </c>
      <c r="D43" s="29" t="s">
        <v>41</v>
      </c>
      <c r="E43" s="29">
        <v>197</v>
      </c>
      <c r="F43" s="29">
        <v>198</v>
      </c>
      <c r="G43" s="29"/>
      <c r="H43" s="29"/>
      <c r="I43" s="29"/>
      <c r="J43" s="29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395</v>
      </c>
      <c r="L43" s="32" t="s">
        <v>898</v>
      </c>
      <c r="M43" s="32" t="s">
        <v>650</v>
      </c>
      <c r="N43" s="33">
        <f>K43+(ROW(K43)-ROW(K$6))/10000</f>
        <v>395.00369999999998</v>
      </c>
      <c r="O43" s="32">
        <f>COUNT(E43:J43)</f>
        <v>2</v>
      </c>
      <c r="P43" s="32">
        <f ca="1">IF(AND(O43=1,OFFSET(D43,0,P$3)&gt;0),"Y",0)</f>
        <v>0</v>
      </c>
      <c r="Q43" s="34" t="s">
        <v>138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395.21769999999998</v>
      </c>
      <c r="T43" s="36">
        <f>K43+W43/1000+IF($D$5&gt;=2,X43/10000,0)+IF($D$5&gt;=3,Y43/100000,0)+IF($D$5&gt;=4,Z43/1000000,0)+IF($D$5&gt;=5,AA43/10000000,0)+IF($D$5&gt;=6,AB43/100000000,0)</f>
        <v>395.21769999999998</v>
      </c>
      <c r="U43" s="35">
        <f>1-(S43=T43)</f>
        <v>0</v>
      </c>
      <c r="V43" s="35">
        <f>K43+W43/1000+X43/10000+Y43/100000+Z43/1000000+AA43/10000000+AB43/100000000</f>
        <v>395.21769999999998</v>
      </c>
      <c r="W43" s="29">
        <v>198</v>
      </c>
      <c r="X43" s="29">
        <v>197</v>
      </c>
      <c r="Y43" s="29"/>
      <c r="Z43" s="29"/>
      <c r="AA43" s="29"/>
      <c r="AB43" s="29"/>
      <c r="AH43" s="26"/>
      <c r="AI43" s="26"/>
      <c r="AK43" s="26"/>
      <c r="AL43" s="40"/>
      <c r="AM43" s="40"/>
      <c r="AN43" s="40"/>
      <c r="AO43" s="59"/>
      <c r="AP43" s="59"/>
      <c r="AQ43" s="59"/>
      <c r="AR43" s="30"/>
      <c r="AS43" s="26"/>
      <c r="AT43" s="1"/>
    </row>
    <row r="44" spans="1:46">
      <c r="A44" s="1">
        <v>2</v>
      </c>
      <c r="B44" s="1">
        <v>2</v>
      </c>
      <c r="C44" s="1" t="s">
        <v>162</v>
      </c>
      <c r="D44" s="29" t="s">
        <v>55</v>
      </c>
      <c r="E44" s="29">
        <v>196</v>
      </c>
      <c r="F44" s="29">
        <v>195</v>
      </c>
      <c r="G44" s="29"/>
      <c r="H44" s="29"/>
      <c r="I44" s="29"/>
      <c r="J44" s="29"/>
      <c r="K44" s="32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391</v>
      </c>
      <c r="L44" s="32" t="s">
        <v>898</v>
      </c>
      <c r="M44" s="32" t="s">
        <v>651</v>
      </c>
      <c r="N44" s="33">
        <f>K44+(ROW(K44)-ROW(K$6))/10000</f>
        <v>391.00380000000001</v>
      </c>
      <c r="O44" s="32">
        <f>COUNT(E44:J44)</f>
        <v>2</v>
      </c>
      <c r="P44" s="32">
        <f ca="1">IF(AND(O44=1,OFFSET(D44,0,P$3)&gt;0),"Y",0)</f>
        <v>0</v>
      </c>
      <c r="Q44" s="34" t="s">
        <v>138</v>
      </c>
      <c r="R44" s="35">
        <f>1-(Q44=Q43)</f>
        <v>0</v>
      </c>
      <c r="S44" s="36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391.21549999999996</v>
      </c>
      <c r="T44" s="36">
        <f>K44+W44/1000+IF($D$5&gt;=2,X44/10000,0)+IF($D$5&gt;=3,Y44/100000,0)+IF($D$5&gt;=4,Z44/1000000,0)+IF($D$5&gt;=5,AA44/10000000,0)+IF($D$5&gt;=6,AB44/100000000,0)</f>
        <v>391.21550000000002</v>
      </c>
      <c r="U44" s="35">
        <f>1-(S44=T44)</f>
        <v>0</v>
      </c>
      <c r="V44" s="35">
        <f>K44+W44/1000+X44/10000+Y44/100000+Z44/1000000+AA44/10000000+AB44/100000000</f>
        <v>391.21550000000002</v>
      </c>
      <c r="W44" s="29">
        <v>196</v>
      </c>
      <c r="X44" s="29">
        <v>195</v>
      </c>
      <c r="Y44" s="29"/>
      <c r="Z44" s="29"/>
      <c r="AA44" s="29"/>
      <c r="AB44" s="29"/>
      <c r="AH44" s="26"/>
      <c r="AI44" s="26"/>
      <c r="AK44" s="26"/>
      <c r="AL44" s="40"/>
      <c r="AM44" s="40"/>
      <c r="AN44" s="40"/>
      <c r="AO44" s="59"/>
      <c r="AP44" s="59"/>
      <c r="AQ44" s="59"/>
      <c r="AR44" s="30"/>
      <c r="AS44" s="26"/>
      <c r="AT44" s="1"/>
    </row>
    <row r="45" spans="1:46">
      <c r="A45" s="1">
        <v>3</v>
      </c>
      <c r="B45" s="1">
        <v>3</v>
      </c>
      <c r="C45" s="1" t="s">
        <v>260</v>
      </c>
      <c r="D45" s="29" t="s">
        <v>91</v>
      </c>
      <c r="E45" s="29">
        <v>183</v>
      </c>
      <c r="F45" s="29">
        <v>171</v>
      </c>
      <c r="G45" s="29"/>
      <c r="H45" s="29"/>
      <c r="I45" s="29"/>
      <c r="J45" s="29"/>
      <c r="K45" s="32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354</v>
      </c>
      <c r="L45" s="32" t="s">
        <v>898</v>
      </c>
      <c r="M45" s="32" t="s">
        <v>652</v>
      </c>
      <c r="N45" s="33">
        <f>K45+(ROW(K45)-ROW(K$6))/10000</f>
        <v>354.00389999999999</v>
      </c>
      <c r="O45" s="32">
        <f>COUNT(E45:J45)</f>
        <v>2</v>
      </c>
      <c r="P45" s="32">
        <f ca="1">IF(AND(O45=1,OFFSET(D45,0,P$3)&gt;0),"Y",0)</f>
        <v>0</v>
      </c>
      <c r="Q45" s="34" t="s">
        <v>138</v>
      </c>
      <c r="R45" s="35">
        <f>1-(Q45=Q44)</f>
        <v>0</v>
      </c>
      <c r="S45" s="36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354.20010000000002</v>
      </c>
      <c r="T45" s="36">
        <f>K45+W45/1000+IF($D$5&gt;=2,X45/10000,0)+IF($D$5&gt;=3,Y45/100000,0)+IF($D$5&gt;=4,Z45/1000000,0)+IF($D$5&gt;=5,AA45/10000000,0)+IF($D$5&gt;=6,AB45/100000000,0)</f>
        <v>354.20010000000002</v>
      </c>
      <c r="U45" s="35">
        <f>1-(S45=T45)</f>
        <v>0</v>
      </c>
      <c r="V45" s="35">
        <f>K45+W45/1000+X45/10000+Y45/100000+Z45/1000000+AA45/10000000+AB45/100000000</f>
        <v>354.20010000000002</v>
      </c>
      <c r="W45" s="29">
        <v>183</v>
      </c>
      <c r="X45" s="29">
        <v>171</v>
      </c>
      <c r="Y45" s="29"/>
      <c r="Z45" s="29"/>
      <c r="AA45" s="29"/>
      <c r="AB45" s="29"/>
      <c r="AH45" s="26"/>
      <c r="AI45" s="26"/>
      <c r="AK45" s="26"/>
      <c r="AL45" s="40"/>
      <c r="AM45" s="40"/>
      <c r="AN45" s="40"/>
      <c r="AO45" s="59"/>
      <c r="AP45" s="59"/>
      <c r="AQ45" s="59"/>
      <c r="AR45" s="30"/>
      <c r="AS45" s="26"/>
      <c r="AT45" s="1"/>
    </row>
    <row r="46" spans="1:46">
      <c r="A46" s="1">
        <v>4</v>
      </c>
      <c r="B46" s="1">
        <v>4</v>
      </c>
      <c r="C46" s="1" t="s">
        <v>348</v>
      </c>
      <c r="D46" s="29" t="s">
        <v>47</v>
      </c>
      <c r="E46" s="29">
        <v>147</v>
      </c>
      <c r="F46" s="29">
        <v>143</v>
      </c>
      <c r="G46" s="29"/>
      <c r="H46" s="29"/>
      <c r="I46" s="29"/>
      <c r="J46" s="29"/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290</v>
      </c>
      <c r="L46" s="32" t="s">
        <v>898</v>
      </c>
      <c r="M46" s="32"/>
      <c r="N46" s="33">
        <f>K46+(ROW(K46)-ROW(K$6))/10000</f>
        <v>290.00400000000002</v>
      </c>
      <c r="O46" s="32">
        <f>COUNT(E46:J46)</f>
        <v>2</v>
      </c>
      <c r="P46" s="32">
        <f ca="1">IF(AND(O46=1,OFFSET(D46,0,P$3)&gt;0),"Y",0)</f>
        <v>0</v>
      </c>
      <c r="Q46" s="34" t="s">
        <v>138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290.16129999999998</v>
      </c>
      <c r="T46" s="36">
        <f>K46+W46/1000+IF($D$5&gt;=2,X46/10000,0)+IF($D$5&gt;=3,Y46/100000,0)+IF($D$5&gt;=4,Z46/1000000,0)+IF($D$5&gt;=5,AA46/10000000,0)+IF($D$5&gt;=6,AB46/100000000,0)</f>
        <v>290.16129999999998</v>
      </c>
      <c r="U46" s="35">
        <f>1-(S46=T46)</f>
        <v>0</v>
      </c>
      <c r="V46" s="35">
        <f>K46+W46/1000+X46/10000+Y46/100000+Z46/1000000+AA46/10000000+AB46/100000000</f>
        <v>290.16129999999998</v>
      </c>
      <c r="W46" s="29">
        <v>147</v>
      </c>
      <c r="X46" s="29">
        <v>143</v>
      </c>
      <c r="Y46" s="29"/>
      <c r="Z46" s="29"/>
      <c r="AA46" s="29"/>
      <c r="AB46" s="29"/>
      <c r="AH46" s="26"/>
      <c r="AI46" s="26"/>
      <c r="AK46" s="26"/>
      <c r="AL46" s="40"/>
      <c r="AM46" s="40"/>
      <c r="AN46" s="40"/>
      <c r="AO46" s="59"/>
      <c r="AP46" s="59"/>
      <c r="AQ46" s="59"/>
      <c r="AR46" s="30"/>
      <c r="AS46" s="26"/>
      <c r="AT46" s="1"/>
    </row>
    <row r="47" spans="1:46">
      <c r="A47" s="1">
        <v>5</v>
      </c>
      <c r="B47" s="1">
        <v>5</v>
      </c>
      <c r="C47" s="1" t="s">
        <v>394</v>
      </c>
      <c r="D47" s="29" t="s">
        <v>300</v>
      </c>
      <c r="E47" s="29">
        <v>107</v>
      </c>
      <c r="F47" s="29">
        <v>118</v>
      </c>
      <c r="G47" s="29"/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225</v>
      </c>
      <c r="L47" s="32" t="s">
        <v>898</v>
      </c>
      <c r="M47" s="32"/>
      <c r="N47" s="33">
        <f>K47+(ROW(K47)-ROW(K$6))/10000</f>
        <v>225.00409999999999</v>
      </c>
      <c r="O47" s="32">
        <f>COUNT(E47:J47)</f>
        <v>2</v>
      </c>
      <c r="P47" s="32">
        <f ca="1">IF(AND(O47=1,OFFSET(D47,0,P$3)&gt;0),"Y",0)</f>
        <v>0</v>
      </c>
      <c r="Q47" s="34" t="s">
        <v>138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225.12869999999998</v>
      </c>
      <c r="T47" s="36">
        <f>K47+W47/1000+IF($D$5&gt;=2,X47/10000,0)+IF($D$5&gt;=3,Y47/100000,0)+IF($D$5&gt;=4,Z47/1000000,0)+IF($D$5&gt;=5,AA47/10000000,0)+IF($D$5&gt;=6,AB47/100000000,0)</f>
        <v>225.12870000000001</v>
      </c>
      <c r="U47" s="35">
        <f>1-(S47=T47)</f>
        <v>0</v>
      </c>
      <c r="V47" s="35">
        <f>K47+W47/1000+X47/10000+Y47/100000+Z47/1000000+AA47/10000000+AB47/100000000</f>
        <v>225.12870000000001</v>
      </c>
      <c r="W47" s="29">
        <v>118</v>
      </c>
      <c r="X47" s="29">
        <v>107</v>
      </c>
      <c r="Y47" s="29"/>
      <c r="Z47" s="29"/>
      <c r="AA47" s="29"/>
      <c r="AB47" s="29"/>
      <c r="AH47" s="26"/>
      <c r="AI47" s="26"/>
      <c r="AK47" s="26"/>
      <c r="AL47" s="40"/>
      <c r="AM47" s="40"/>
      <c r="AN47" s="40"/>
      <c r="AO47" s="59"/>
      <c r="AP47" s="59"/>
      <c r="AQ47" s="59"/>
      <c r="AR47" s="30"/>
      <c r="AS47" s="26"/>
      <c r="AT47" s="1"/>
    </row>
    <row r="48" spans="1:46">
      <c r="A48" s="1">
        <v>6</v>
      </c>
      <c r="B48" s="1">
        <v>6</v>
      </c>
      <c r="C48" s="1" t="s">
        <v>403</v>
      </c>
      <c r="D48" s="29" t="s">
        <v>60</v>
      </c>
      <c r="E48" s="29">
        <v>81</v>
      </c>
      <c r="F48" s="29">
        <v>112</v>
      </c>
      <c r="G48" s="29"/>
      <c r="H48" s="29"/>
      <c r="I48" s="29"/>
      <c r="J48" s="29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193</v>
      </c>
      <c r="L48" s="32" t="s">
        <v>898</v>
      </c>
      <c r="M48" s="32"/>
      <c r="N48" s="33">
        <f>K48+(ROW(K48)-ROW(K$6))/10000</f>
        <v>193.0042</v>
      </c>
      <c r="O48" s="32">
        <f>COUNT(E48:J48)</f>
        <v>2</v>
      </c>
      <c r="P48" s="32">
        <f ca="1">IF(AND(O48=1,OFFSET(D48,0,P$3)&gt;0),"Y",0)</f>
        <v>0</v>
      </c>
      <c r="Q48" s="34" t="s">
        <v>138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193.12009999999998</v>
      </c>
      <c r="T48" s="36">
        <f>K48+W48/1000+IF($D$5&gt;=2,X48/10000,0)+IF($D$5&gt;=3,Y48/100000,0)+IF($D$5&gt;=4,Z48/1000000,0)+IF($D$5&gt;=5,AA48/10000000,0)+IF($D$5&gt;=6,AB48/100000000,0)</f>
        <v>193.12010000000001</v>
      </c>
      <c r="U48" s="35">
        <f>1-(S48=T48)</f>
        <v>0</v>
      </c>
      <c r="V48" s="35">
        <f>K48+W48/1000+X48/10000+Y48/100000+Z48/1000000+AA48/10000000+AB48/100000000</f>
        <v>193.12010000000001</v>
      </c>
      <c r="W48" s="29">
        <v>112</v>
      </c>
      <c r="X48" s="29">
        <v>81</v>
      </c>
      <c r="Y48" s="29"/>
      <c r="Z48" s="29"/>
      <c r="AA48" s="29"/>
      <c r="AB48" s="29"/>
      <c r="AH48" s="26"/>
      <c r="AI48" s="26"/>
      <c r="AK48" s="26"/>
      <c r="AL48" s="40"/>
      <c r="AM48" s="40"/>
      <c r="AN48" s="40"/>
      <c r="AO48" s="59"/>
      <c r="AP48" s="59"/>
      <c r="AQ48" s="59"/>
      <c r="AR48" s="30"/>
      <c r="AS48" s="26"/>
      <c r="AT48" s="1"/>
    </row>
    <row r="49" spans="1:46">
      <c r="A49" s="1">
        <v>7</v>
      </c>
      <c r="B49" s="1">
        <v>7</v>
      </c>
      <c r="C49" s="1" t="s">
        <v>653</v>
      </c>
      <c r="D49" s="29" t="s">
        <v>122</v>
      </c>
      <c r="E49" s="29">
        <v>187</v>
      </c>
      <c r="F49" s="29"/>
      <c r="G49" s="29"/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187</v>
      </c>
      <c r="L49" s="32" t="s">
        <v>898</v>
      </c>
      <c r="M49" s="32"/>
      <c r="N49" s="33">
        <f>K49+(ROW(K49)-ROW(K$6))/10000</f>
        <v>187.0043</v>
      </c>
      <c r="O49" s="32">
        <f>COUNT(E49:J49)</f>
        <v>1</v>
      </c>
      <c r="P49" s="32">
        <f ca="1">IF(AND(O49=1,OFFSET(D49,0,P$3)&gt;0),"Y",0)</f>
        <v>0</v>
      </c>
      <c r="Q49" s="34" t="s">
        <v>138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187.18699999999998</v>
      </c>
      <c r="T49" s="36">
        <f>K49+W49/1000+IF($D$5&gt;=2,X49/10000,0)+IF($D$5&gt;=3,Y49/100000,0)+IF($D$5&gt;=4,Z49/1000000,0)+IF($D$5&gt;=5,AA49/10000000,0)+IF($D$5&gt;=6,AB49/100000000,0)</f>
        <v>187.18700000000001</v>
      </c>
      <c r="U49" s="35">
        <f>1-(S49=T49)</f>
        <v>0</v>
      </c>
      <c r="V49" s="35">
        <f>K49+W49/1000+X49/10000+Y49/100000+Z49/1000000+AA49/10000000+AB49/100000000</f>
        <v>187.18700000000001</v>
      </c>
      <c r="W49" s="29">
        <v>187</v>
      </c>
      <c r="X49" s="29"/>
      <c r="Y49" s="29"/>
      <c r="Z49" s="29"/>
      <c r="AA49" s="29"/>
      <c r="AB49" s="29"/>
      <c r="AH49" s="26"/>
      <c r="AI49" s="26"/>
      <c r="AK49" s="26"/>
      <c r="AL49" s="40"/>
      <c r="AM49" s="40"/>
      <c r="AN49" s="40"/>
      <c r="AO49" s="59"/>
      <c r="AP49" s="59"/>
      <c r="AQ49" s="59"/>
      <c r="AR49" s="30"/>
      <c r="AS49" s="26"/>
      <c r="AT49" s="1"/>
    </row>
    <row r="50" spans="1:46">
      <c r="A50" s="1">
        <v>8</v>
      </c>
      <c r="B50" s="1">
        <v>8</v>
      </c>
      <c r="C50" s="1" t="s">
        <v>275</v>
      </c>
      <c r="D50" s="29" t="s">
        <v>91</v>
      </c>
      <c r="E50" s="29"/>
      <c r="F50" s="29">
        <v>167</v>
      </c>
      <c r="G50" s="29"/>
      <c r="H50" s="29"/>
      <c r="I50" s="29"/>
      <c r="J50" s="29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167</v>
      </c>
      <c r="L50" s="32" t="s">
        <v>898</v>
      </c>
      <c r="M50" s="32"/>
      <c r="N50" s="33">
        <f>K50+(ROW(K50)-ROW(K$6))/10000</f>
        <v>167.0044</v>
      </c>
      <c r="O50" s="32">
        <f>COUNT(E50:J50)</f>
        <v>1</v>
      </c>
      <c r="P50" s="32" t="str">
        <f ca="1">IF(AND(O50=1,OFFSET(D50,0,P$3)&gt;0),"Y",0)</f>
        <v>Y</v>
      </c>
      <c r="Q50" s="34" t="s">
        <v>138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167.16699999999997</v>
      </c>
      <c r="T50" s="36">
        <f>K50+W50/1000+IF($D$5&gt;=2,X50/10000,0)+IF($D$5&gt;=3,Y50/100000,0)+IF($D$5&gt;=4,Z50/1000000,0)+IF($D$5&gt;=5,AA50/10000000,0)+IF($D$5&gt;=6,AB50/100000000,0)</f>
        <v>167.167</v>
      </c>
      <c r="U50" s="35">
        <f>1-(S50=T50)</f>
        <v>0</v>
      </c>
      <c r="V50" s="35">
        <f>K50+W50/1000+X50/10000+Y50/100000+Z50/1000000+AA50/10000000+AB50/100000000</f>
        <v>167.167</v>
      </c>
      <c r="W50" s="29">
        <v>167</v>
      </c>
      <c r="X50" s="29"/>
      <c r="Y50" s="29"/>
      <c r="Z50" s="29"/>
      <c r="AA50" s="29"/>
      <c r="AB50" s="29"/>
      <c r="AH50" s="26"/>
      <c r="AI50" s="26"/>
      <c r="AK50" s="26"/>
      <c r="AL50" s="40"/>
      <c r="AM50" s="40"/>
      <c r="AN50" s="40"/>
      <c r="AO50" s="59"/>
      <c r="AP50" s="59"/>
      <c r="AQ50" s="59"/>
      <c r="AR50" s="30"/>
      <c r="AS50" s="26"/>
      <c r="AT50" s="1"/>
    </row>
    <row r="51" spans="1:46">
      <c r="A51" s="1">
        <v>9</v>
      </c>
      <c r="B51" s="1">
        <v>9</v>
      </c>
      <c r="C51" s="1" t="s">
        <v>654</v>
      </c>
      <c r="D51" s="29" t="s">
        <v>63</v>
      </c>
      <c r="E51" s="29">
        <v>139</v>
      </c>
      <c r="F51" s="29"/>
      <c r="G51" s="29"/>
      <c r="H51" s="29"/>
      <c r="I51" s="29"/>
      <c r="J51" s="29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139</v>
      </c>
      <c r="L51" s="32" t="s">
        <v>898</v>
      </c>
      <c r="M51" s="32"/>
      <c r="N51" s="33">
        <f>K51+(ROW(K51)-ROW(K$6))/10000</f>
        <v>139.00450000000001</v>
      </c>
      <c r="O51" s="32">
        <f>COUNT(E51:J51)</f>
        <v>1</v>
      </c>
      <c r="P51" s="32">
        <f ca="1">IF(AND(O51=1,OFFSET(D51,0,P$3)&gt;0),"Y",0)</f>
        <v>0</v>
      </c>
      <c r="Q51" s="34" t="s">
        <v>138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139.13899999999998</v>
      </c>
      <c r="T51" s="36">
        <f>K51+W51/1000+IF($D$5&gt;=2,X51/10000,0)+IF($D$5&gt;=3,Y51/100000,0)+IF($D$5&gt;=4,Z51/1000000,0)+IF($D$5&gt;=5,AA51/10000000,0)+IF($D$5&gt;=6,AB51/100000000,0)</f>
        <v>139.13900000000001</v>
      </c>
      <c r="U51" s="35">
        <f>1-(S51=T51)</f>
        <v>0</v>
      </c>
      <c r="V51" s="35">
        <f>K51+W51/1000+X51/10000+Y51/100000+Z51/1000000+AA51/10000000+AB51/100000000</f>
        <v>139.13900000000001</v>
      </c>
      <c r="W51" s="29">
        <v>139</v>
      </c>
      <c r="X51" s="29"/>
      <c r="Y51" s="29"/>
      <c r="Z51" s="29"/>
      <c r="AA51" s="29"/>
      <c r="AB51" s="29"/>
      <c r="AH51" s="26"/>
      <c r="AI51" s="26"/>
      <c r="AK51" s="26"/>
      <c r="AL51" s="40"/>
      <c r="AM51" s="40"/>
      <c r="AN51" s="40"/>
      <c r="AO51" s="59"/>
      <c r="AP51" s="59"/>
      <c r="AQ51" s="59"/>
      <c r="AR51" s="30"/>
      <c r="AS51" s="26"/>
      <c r="AT51" s="1"/>
    </row>
    <row r="52" spans="1:46">
      <c r="A52" s="1">
        <v>10</v>
      </c>
      <c r="B52" s="1">
        <v>10</v>
      </c>
      <c r="C52" s="1" t="s">
        <v>406</v>
      </c>
      <c r="D52" s="29" t="s">
        <v>41</v>
      </c>
      <c r="E52" s="29"/>
      <c r="F52" s="29">
        <v>110</v>
      </c>
      <c r="G52" s="29"/>
      <c r="H52" s="29"/>
      <c r="I52" s="29"/>
      <c r="J52" s="29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110</v>
      </c>
      <c r="L52" s="32" t="s">
        <v>898</v>
      </c>
      <c r="M52" s="32"/>
      <c r="N52" s="33">
        <f>K52+(ROW(K52)-ROW(K$6))/10000</f>
        <v>110.0046</v>
      </c>
      <c r="O52" s="32">
        <f>COUNT(E52:J52)</f>
        <v>1</v>
      </c>
      <c r="P52" s="32" t="str">
        <f ca="1">IF(AND(O52=1,OFFSET(D52,0,P$3)&gt;0),"Y",0)</f>
        <v>Y</v>
      </c>
      <c r="Q52" s="34" t="s">
        <v>138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110.10999999999999</v>
      </c>
      <c r="T52" s="36">
        <f>K52+W52/1000+IF($D$5&gt;=2,X52/10000,0)+IF($D$5&gt;=3,Y52/100000,0)+IF($D$5&gt;=4,Z52/1000000,0)+IF($D$5&gt;=5,AA52/10000000,0)+IF($D$5&gt;=6,AB52/100000000,0)</f>
        <v>110.11</v>
      </c>
      <c r="U52" s="35">
        <f>1-(S52=T52)</f>
        <v>0</v>
      </c>
      <c r="V52" s="35">
        <f>K52+W52/1000+X52/10000+Y52/100000+Z52/1000000+AA52/10000000+AB52/100000000</f>
        <v>110.11</v>
      </c>
      <c r="W52" s="29">
        <v>110</v>
      </c>
      <c r="X52" s="29"/>
      <c r="Y52" s="29"/>
      <c r="Z52" s="29"/>
      <c r="AA52" s="29"/>
      <c r="AB52" s="29"/>
      <c r="AH52" s="26"/>
      <c r="AI52" s="26"/>
      <c r="AK52" s="26"/>
      <c r="AL52" s="40"/>
      <c r="AM52" s="40"/>
      <c r="AN52" s="40"/>
      <c r="AO52" s="59"/>
      <c r="AP52" s="59"/>
      <c r="AQ52" s="59"/>
      <c r="AR52" s="30"/>
      <c r="AS52" s="26"/>
      <c r="AT52" s="1"/>
    </row>
    <row r="53" spans="1:46">
      <c r="A53" s="1">
        <v>11</v>
      </c>
      <c r="B53" s="1">
        <v>11</v>
      </c>
      <c r="C53" s="1" t="s">
        <v>655</v>
      </c>
      <c r="D53" s="29" t="s">
        <v>41</v>
      </c>
      <c r="E53" s="29">
        <v>108</v>
      </c>
      <c r="F53" s="29"/>
      <c r="G53" s="29"/>
      <c r="H53" s="29"/>
      <c r="I53" s="29"/>
      <c r="J53" s="29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108</v>
      </c>
      <c r="L53" s="32" t="s">
        <v>898</v>
      </c>
      <c r="M53" s="32"/>
      <c r="N53" s="33">
        <f>K53+(ROW(K53)-ROW(K$6))/10000</f>
        <v>108.0047</v>
      </c>
      <c r="O53" s="32">
        <f>COUNT(E53:J53)</f>
        <v>1</v>
      </c>
      <c r="P53" s="32">
        <f ca="1">IF(AND(O53=1,OFFSET(D53,0,P$3)&gt;0),"Y",0)</f>
        <v>0</v>
      </c>
      <c r="Q53" s="34" t="s">
        <v>138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108.10799999999999</v>
      </c>
      <c r="T53" s="36">
        <f>K53+W53/1000+IF($D$5&gt;=2,X53/10000,0)+IF($D$5&gt;=3,Y53/100000,0)+IF($D$5&gt;=4,Z53/1000000,0)+IF($D$5&gt;=5,AA53/10000000,0)+IF($D$5&gt;=6,AB53/100000000,0)</f>
        <v>108.108</v>
      </c>
      <c r="U53" s="35">
        <f>1-(S53=T53)</f>
        <v>0</v>
      </c>
      <c r="V53" s="35">
        <f>K53+W53/1000+X53/10000+Y53/100000+Z53/1000000+AA53/10000000+AB53/100000000</f>
        <v>108.108</v>
      </c>
      <c r="W53" s="29">
        <v>108</v>
      </c>
      <c r="X53" s="29"/>
      <c r="Y53" s="29"/>
      <c r="Z53" s="29"/>
      <c r="AA53" s="29"/>
      <c r="AB53" s="29"/>
      <c r="AH53" s="26"/>
      <c r="AI53" s="26"/>
      <c r="AK53" s="26"/>
      <c r="AL53" s="40"/>
      <c r="AM53" s="40"/>
      <c r="AN53" s="40"/>
      <c r="AO53" s="59"/>
      <c r="AP53" s="59"/>
      <c r="AQ53" s="59"/>
      <c r="AR53" s="30"/>
      <c r="AS53" s="26"/>
      <c r="AT53" s="1"/>
    </row>
    <row r="54" spans="1:46" ht="3" customHeight="1">
      <c r="A54" s="27"/>
      <c r="B54" s="27"/>
      <c r="D54" s="27"/>
      <c r="E54" s="27"/>
      <c r="F54" s="29"/>
      <c r="G54" s="29"/>
      <c r="H54" s="29"/>
      <c r="I54" s="29"/>
      <c r="J54" s="29"/>
      <c r="K54" s="32"/>
      <c r="L54" s="27"/>
      <c r="M54" s="27"/>
      <c r="N54" s="42"/>
      <c r="O54" s="27"/>
      <c r="P54" s="27"/>
      <c r="R54" s="60"/>
      <c r="S54" s="60"/>
      <c r="T54" s="60"/>
      <c r="U54" s="60"/>
      <c r="V54" s="35"/>
      <c r="W54" s="54"/>
      <c r="X54" s="54"/>
      <c r="Y54" s="54"/>
      <c r="Z54" s="54"/>
      <c r="AA54" s="54"/>
      <c r="AB54" s="54"/>
      <c r="AH54" s="26"/>
      <c r="AI54" s="26"/>
      <c r="AK54" s="26"/>
      <c r="AL54" s="40"/>
      <c r="AM54" s="40"/>
      <c r="AN54" s="40"/>
      <c r="AO54" s="40"/>
      <c r="AP54" s="40"/>
      <c r="AQ54" s="40"/>
      <c r="AR54" s="30"/>
      <c r="AS54" s="26"/>
      <c r="AT54" s="1"/>
    </row>
    <row r="55" spans="1:46">
      <c r="A55" s="27"/>
      <c r="B55" s="27"/>
      <c r="D55" s="27"/>
      <c r="E55" s="27"/>
      <c r="F55" s="29"/>
      <c r="G55" s="29"/>
      <c r="H55" s="29"/>
      <c r="I55" s="29"/>
      <c r="J55" s="29"/>
      <c r="K55" s="32"/>
      <c r="L55" s="27"/>
      <c r="M55" s="27"/>
      <c r="N55" s="42"/>
      <c r="O55" s="27"/>
      <c r="P55" s="27"/>
      <c r="R55" s="60"/>
      <c r="S55" s="60"/>
      <c r="T55" s="60"/>
      <c r="U55" s="60"/>
      <c r="V55" s="35"/>
      <c r="W55" s="54"/>
      <c r="X55" s="54"/>
      <c r="Y55" s="54"/>
      <c r="Z55" s="54"/>
      <c r="AA55" s="54"/>
      <c r="AB55" s="54"/>
      <c r="AH55" s="26"/>
      <c r="AI55" s="26"/>
      <c r="AK55" s="26"/>
      <c r="AL55" s="40"/>
      <c r="AM55" s="40"/>
      <c r="AN55" s="40"/>
      <c r="AO55" s="40"/>
      <c r="AP55" s="40"/>
      <c r="AQ55" s="40"/>
      <c r="AR55" s="30"/>
      <c r="AS55" s="26"/>
      <c r="AT55" s="1"/>
    </row>
    <row r="56" spans="1:46">
      <c r="C56" s="26" t="s">
        <v>180</v>
      </c>
      <c r="D56" s="27"/>
      <c r="E56" s="27"/>
      <c r="F56" s="27"/>
      <c r="G56" s="27"/>
      <c r="H56" s="27"/>
      <c r="I56" s="27"/>
      <c r="J56" s="27"/>
      <c r="K56" s="32"/>
      <c r="L56" s="27"/>
      <c r="M56" s="27"/>
      <c r="N56" s="42"/>
      <c r="O56" s="27"/>
      <c r="P56" s="27"/>
      <c r="Q56" s="54" t="str">
        <f>C56</f>
        <v>F40</v>
      </c>
      <c r="R56" s="60"/>
      <c r="S56" s="60"/>
      <c r="T56" s="60"/>
      <c r="U56" s="60"/>
      <c r="V56" s="35"/>
      <c r="W56" s="27"/>
      <c r="X56" s="54"/>
      <c r="Y56" s="54"/>
      <c r="Z56" s="54"/>
      <c r="AA56" s="54"/>
      <c r="AB56" s="54"/>
      <c r="AH56" s="26"/>
      <c r="AI56" s="26"/>
      <c r="AK56" s="26"/>
      <c r="AL56" s="40"/>
      <c r="AM56" s="40"/>
      <c r="AN56" s="40"/>
      <c r="AO56" s="38">
        <v>580</v>
      </c>
      <c r="AP56" s="38">
        <v>574</v>
      </c>
      <c r="AQ56" s="38">
        <v>571</v>
      </c>
      <c r="AR56" s="30"/>
      <c r="AS56" s="26"/>
      <c r="AT56" s="1"/>
    </row>
    <row r="57" spans="1:46">
      <c r="A57" s="1">
        <v>1</v>
      </c>
      <c r="B57" s="1">
        <v>1</v>
      </c>
      <c r="C57" s="1" t="s">
        <v>190</v>
      </c>
      <c r="D57" s="29" t="s">
        <v>91</v>
      </c>
      <c r="E57" s="29">
        <v>193</v>
      </c>
      <c r="F57" s="27">
        <v>190</v>
      </c>
      <c r="G57" s="27"/>
      <c r="H57" s="27"/>
      <c r="I57" s="27"/>
      <c r="J57" s="27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383</v>
      </c>
      <c r="L57" s="32" t="s">
        <v>898</v>
      </c>
      <c r="M57" s="32" t="s">
        <v>172</v>
      </c>
      <c r="N57" s="33">
        <f>K57+(ROW(K57)-ROW(K$6))/10000</f>
        <v>383.00510000000003</v>
      </c>
      <c r="O57" s="32">
        <f>COUNT(E57:J57)</f>
        <v>2</v>
      </c>
      <c r="P57" s="32">
        <f ca="1">IF(AND(O57=1,OFFSET(D57,0,P$3)&gt;0),"Y",0)</f>
        <v>0</v>
      </c>
      <c r="Q57" s="34" t="s">
        <v>180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383.21199999999999</v>
      </c>
      <c r="T57" s="36">
        <f>K57+W57/1000+IF($D$5&gt;=2,X57/10000,0)+IF($D$5&gt;=3,Y57/100000,0)+IF($D$5&gt;=4,Z57/1000000,0)+IF($D$5&gt;=5,AA57/10000000,0)+IF($D$5&gt;=6,AB57/100000000,0)</f>
        <v>383.21199999999999</v>
      </c>
      <c r="U57" s="35">
        <f>1-(S57=T57)</f>
        <v>0</v>
      </c>
      <c r="V57" s="35">
        <f>K57+W57/1000+X57/10000+Y57/100000+Z57/1000000+AA57/10000000+AB57/100000000</f>
        <v>383.21199999999999</v>
      </c>
      <c r="W57" s="29">
        <v>193</v>
      </c>
      <c r="X57" s="27">
        <v>190</v>
      </c>
      <c r="Y57" s="27"/>
      <c r="Z57" s="27"/>
      <c r="AA57" s="27"/>
      <c r="AB57" s="27"/>
      <c r="AH57" s="26"/>
      <c r="AI57" s="26"/>
      <c r="AK57" s="26"/>
      <c r="AL57" s="40"/>
      <c r="AM57" s="40"/>
      <c r="AN57" s="40"/>
      <c r="AO57" s="59"/>
      <c r="AP57" s="59"/>
      <c r="AQ57" s="59"/>
      <c r="AR57" s="30"/>
      <c r="AS57" s="26"/>
      <c r="AT57" s="1"/>
    </row>
    <row r="58" spans="1:46">
      <c r="A58" s="1">
        <v>2</v>
      </c>
      <c r="B58" s="1">
        <v>2</v>
      </c>
      <c r="C58" s="1" t="s">
        <v>234</v>
      </c>
      <c r="D58" s="29" t="s">
        <v>112</v>
      </c>
      <c r="E58" s="29">
        <v>188</v>
      </c>
      <c r="F58" s="27">
        <v>179</v>
      </c>
      <c r="G58" s="27"/>
      <c r="H58" s="27"/>
      <c r="I58" s="27"/>
      <c r="J58" s="27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367</v>
      </c>
      <c r="L58" s="32" t="s">
        <v>898</v>
      </c>
      <c r="M58" s="32" t="s">
        <v>220</v>
      </c>
      <c r="N58" s="33">
        <f>K58+(ROW(K58)-ROW(K$6))/10000</f>
        <v>367.0052</v>
      </c>
      <c r="O58" s="32">
        <f>COUNT(E58:J58)</f>
        <v>2</v>
      </c>
      <c r="P58" s="32">
        <f ca="1">IF(AND(O58=1,OFFSET(D58,0,P$3)&gt;0),"Y",0)</f>
        <v>0</v>
      </c>
      <c r="Q58" s="34" t="s">
        <v>180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367.20589999999999</v>
      </c>
      <c r="T58" s="36">
        <f>K58+W58/1000+IF($D$5&gt;=2,X58/10000,0)+IF($D$5&gt;=3,Y58/100000,0)+IF($D$5&gt;=4,Z58/1000000,0)+IF($D$5&gt;=5,AA58/10000000,0)+IF($D$5&gt;=6,AB58/100000000,0)</f>
        <v>367.20589999999999</v>
      </c>
      <c r="U58" s="35">
        <f>1-(S58=T58)</f>
        <v>0</v>
      </c>
      <c r="V58" s="35">
        <f>K58+W58/1000+X58/10000+Y58/100000+Z58/1000000+AA58/10000000+AB58/100000000</f>
        <v>367.20589999999999</v>
      </c>
      <c r="W58" s="29">
        <v>188</v>
      </c>
      <c r="X58" s="27">
        <v>179</v>
      </c>
      <c r="Y58" s="27"/>
      <c r="Z58" s="27"/>
      <c r="AA58" s="27"/>
      <c r="AB58" s="27"/>
      <c r="AH58" s="26"/>
      <c r="AI58" s="26"/>
      <c r="AK58" s="26"/>
      <c r="AL58" s="40"/>
      <c r="AM58" s="40"/>
      <c r="AN58" s="40"/>
      <c r="AO58" s="59"/>
      <c r="AP58" s="59"/>
      <c r="AQ58" s="59"/>
      <c r="AR58" s="30"/>
      <c r="AS58" s="26"/>
      <c r="AT58" s="1"/>
    </row>
    <row r="59" spans="1:46">
      <c r="A59" s="1">
        <v>3</v>
      </c>
      <c r="B59" s="1">
        <v>3</v>
      </c>
      <c r="C59" s="1" t="s">
        <v>250</v>
      </c>
      <c r="D59" s="29" t="s">
        <v>36</v>
      </c>
      <c r="E59" s="29">
        <v>175</v>
      </c>
      <c r="F59" s="27">
        <v>174</v>
      </c>
      <c r="G59" s="27"/>
      <c r="H59" s="27"/>
      <c r="I59" s="27"/>
      <c r="J59" s="27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349</v>
      </c>
      <c r="L59" s="32" t="s">
        <v>898</v>
      </c>
      <c r="M59" s="32" t="s">
        <v>656</v>
      </c>
      <c r="N59" s="33">
        <f>K59+(ROW(K59)-ROW(K$6))/10000</f>
        <v>349.00529999999998</v>
      </c>
      <c r="O59" s="32">
        <f>COUNT(E59:J59)</f>
        <v>2</v>
      </c>
      <c r="P59" s="32">
        <f ca="1">IF(AND(O59=1,OFFSET(D59,0,P$3)&gt;0),"Y",0)</f>
        <v>0</v>
      </c>
      <c r="Q59" s="34" t="s">
        <v>180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349.19240000000002</v>
      </c>
      <c r="T59" s="36">
        <f>K59+W59/1000+IF($D$5&gt;=2,X59/10000,0)+IF($D$5&gt;=3,Y59/100000,0)+IF($D$5&gt;=4,Z59/1000000,0)+IF($D$5&gt;=5,AA59/10000000,0)+IF($D$5&gt;=6,AB59/100000000,0)</f>
        <v>349.19240000000002</v>
      </c>
      <c r="U59" s="35">
        <f>1-(S59=T59)</f>
        <v>0</v>
      </c>
      <c r="V59" s="35">
        <f>K59+W59/1000+X59/10000+Y59/100000+Z59/1000000+AA59/10000000+AB59/100000000</f>
        <v>349.19240000000002</v>
      </c>
      <c r="W59" s="29">
        <v>175</v>
      </c>
      <c r="X59" s="27">
        <v>174</v>
      </c>
      <c r="Y59" s="27"/>
      <c r="Z59" s="27"/>
      <c r="AA59" s="27"/>
      <c r="AB59" s="27"/>
      <c r="AH59" s="26"/>
      <c r="AI59" s="26"/>
      <c r="AK59" s="26"/>
      <c r="AL59" s="40"/>
      <c r="AM59" s="40"/>
      <c r="AN59" s="40"/>
      <c r="AO59" s="59"/>
      <c r="AP59" s="59"/>
      <c r="AQ59" s="59"/>
      <c r="AR59" s="30"/>
      <c r="AS59" s="26"/>
      <c r="AT59" s="1"/>
    </row>
    <row r="60" spans="1:46">
      <c r="A60" s="1">
        <v>4</v>
      </c>
      <c r="B60" s="1">
        <v>4</v>
      </c>
      <c r="C60" s="1" t="s">
        <v>243</v>
      </c>
      <c r="D60" s="29" t="s">
        <v>30</v>
      </c>
      <c r="E60" s="29">
        <v>166</v>
      </c>
      <c r="F60" s="27">
        <v>176</v>
      </c>
      <c r="G60" s="27"/>
      <c r="H60" s="27"/>
      <c r="I60" s="27"/>
      <c r="J60" s="27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342</v>
      </c>
      <c r="L60" s="32" t="s">
        <v>898</v>
      </c>
      <c r="M60" s="32"/>
      <c r="N60" s="33">
        <f>K60+(ROW(K60)-ROW(K$6))/10000</f>
        <v>342.00540000000001</v>
      </c>
      <c r="O60" s="32">
        <f>COUNT(E60:J60)</f>
        <v>2</v>
      </c>
      <c r="P60" s="32">
        <f ca="1">IF(AND(O60=1,OFFSET(D60,0,P$3)&gt;0),"Y",0)</f>
        <v>0</v>
      </c>
      <c r="Q60" s="34" t="s">
        <v>180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342.19259999999997</v>
      </c>
      <c r="T60" s="36">
        <f>K60+W60/1000+IF($D$5&gt;=2,X60/10000,0)+IF($D$5&gt;=3,Y60/100000,0)+IF($D$5&gt;=4,Z60/1000000,0)+IF($D$5&gt;=5,AA60/10000000,0)+IF($D$5&gt;=6,AB60/100000000,0)</f>
        <v>342.19259999999997</v>
      </c>
      <c r="U60" s="35">
        <f>1-(S60=T60)</f>
        <v>0</v>
      </c>
      <c r="V60" s="35">
        <f>K60+W60/1000+X60/10000+Y60/100000+Z60/1000000+AA60/10000000+AB60/100000000</f>
        <v>342.19259999999997</v>
      </c>
      <c r="W60" s="27">
        <v>176</v>
      </c>
      <c r="X60" s="29">
        <v>166</v>
      </c>
      <c r="Y60" s="27"/>
      <c r="Z60" s="27"/>
      <c r="AA60" s="27"/>
      <c r="AB60" s="27"/>
      <c r="AH60" s="26"/>
      <c r="AI60" s="26"/>
      <c r="AK60" s="26"/>
      <c r="AL60" s="40"/>
      <c r="AM60" s="40"/>
      <c r="AN60" s="40"/>
      <c r="AO60" s="59"/>
      <c r="AP60" s="59"/>
      <c r="AQ60" s="59"/>
      <c r="AR60" s="30"/>
      <c r="AS60" s="26"/>
      <c r="AT60" s="1"/>
    </row>
    <row r="61" spans="1:46">
      <c r="A61" s="1">
        <v>5</v>
      </c>
      <c r="B61" s="1">
        <v>5</v>
      </c>
      <c r="C61" s="1" t="s">
        <v>311</v>
      </c>
      <c r="D61" s="29" t="s">
        <v>47</v>
      </c>
      <c r="E61" s="29">
        <v>173</v>
      </c>
      <c r="F61" s="27">
        <v>157</v>
      </c>
      <c r="G61" s="27"/>
      <c r="H61" s="27"/>
      <c r="I61" s="27"/>
      <c r="J61" s="27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330</v>
      </c>
      <c r="L61" s="32" t="s">
        <v>898</v>
      </c>
      <c r="M61" s="32"/>
      <c r="N61" s="33">
        <f>K61+(ROW(K61)-ROW(K$6))/10000</f>
        <v>330.00549999999998</v>
      </c>
      <c r="O61" s="32">
        <f>COUNT(E61:J61)</f>
        <v>2</v>
      </c>
      <c r="P61" s="32">
        <f ca="1">IF(AND(O61=1,OFFSET(D61,0,P$3)&gt;0),"Y",0)</f>
        <v>0</v>
      </c>
      <c r="Q61" s="34" t="s">
        <v>180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330.18869999999998</v>
      </c>
      <c r="T61" s="36">
        <f>K61+W61/1000+IF($D$5&gt;=2,X61/10000,0)+IF($D$5&gt;=3,Y61/100000,0)+IF($D$5&gt;=4,Z61/1000000,0)+IF($D$5&gt;=5,AA61/10000000,0)+IF($D$5&gt;=6,AB61/100000000,0)</f>
        <v>330.18869999999998</v>
      </c>
      <c r="U61" s="35">
        <f>1-(S61=T61)</f>
        <v>0</v>
      </c>
      <c r="V61" s="35">
        <f>K61+W61/1000+X61/10000+Y61/100000+Z61/1000000+AA61/10000000+AB61/100000000</f>
        <v>330.18869999999998</v>
      </c>
      <c r="W61" s="29">
        <v>173</v>
      </c>
      <c r="X61" s="27">
        <v>157</v>
      </c>
      <c r="Y61" s="27"/>
      <c r="Z61" s="27"/>
      <c r="AA61" s="27"/>
      <c r="AB61" s="27"/>
      <c r="AH61" s="26"/>
      <c r="AI61" s="26"/>
      <c r="AK61" s="26"/>
      <c r="AL61" s="40"/>
      <c r="AM61" s="40"/>
      <c r="AN61" s="40"/>
      <c r="AO61" s="59"/>
      <c r="AP61" s="59"/>
      <c r="AQ61" s="59"/>
      <c r="AR61" s="30"/>
      <c r="AS61" s="26"/>
      <c r="AT61" s="1"/>
    </row>
    <row r="62" spans="1:46">
      <c r="A62" s="1">
        <v>6</v>
      </c>
      <c r="B62" s="1">
        <v>6</v>
      </c>
      <c r="C62" s="1" t="s">
        <v>291</v>
      </c>
      <c r="D62" s="29" t="s">
        <v>60</v>
      </c>
      <c r="E62" s="29">
        <v>168</v>
      </c>
      <c r="F62" s="27">
        <v>162</v>
      </c>
      <c r="G62" s="27"/>
      <c r="H62" s="27"/>
      <c r="I62" s="27"/>
      <c r="J62" s="27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330</v>
      </c>
      <c r="L62" s="32" t="s">
        <v>898</v>
      </c>
      <c r="M62" s="32"/>
      <c r="N62" s="33">
        <f>K62+(ROW(K62)-ROW(K$6))/10000</f>
        <v>330.00560000000002</v>
      </c>
      <c r="O62" s="32">
        <f>COUNT(E62:J62)</f>
        <v>2</v>
      </c>
      <c r="P62" s="32">
        <f ca="1">IF(AND(O62=1,OFFSET(D62,0,P$3)&gt;0),"Y",0)</f>
        <v>0</v>
      </c>
      <c r="Q62" s="34" t="s">
        <v>180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330.18419999999998</v>
      </c>
      <c r="T62" s="36">
        <f>K62+W62/1000+IF($D$5&gt;=2,X62/10000,0)+IF($D$5&gt;=3,Y62/100000,0)+IF($D$5&gt;=4,Z62/1000000,0)+IF($D$5&gt;=5,AA62/10000000,0)+IF($D$5&gt;=6,AB62/100000000,0)</f>
        <v>330.18420000000003</v>
      </c>
      <c r="U62" s="35">
        <f>1-(S62=T62)</f>
        <v>0</v>
      </c>
      <c r="V62" s="35">
        <f>K62+W62/1000+X62/10000+Y62/100000+Z62/1000000+AA62/10000000+AB62/100000000</f>
        <v>330.18420000000003</v>
      </c>
      <c r="W62" s="29">
        <v>168</v>
      </c>
      <c r="X62" s="27">
        <v>162</v>
      </c>
      <c r="Y62" s="27"/>
      <c r="Z62" s="27"/>
      <c r="AA62" s="27"/>
      <c r="AB62" s="27"/>
      <c r="AH62" s="26"/>
      <c r="AI62" s="26"/>
      <c r="AK62" s="26"/>
      <c r="AL62" s="40"/>
      <c r="AM62" s="40"/>
      <c r="AN62" s="40"/>
      <c r="AO62" s="59"/>
      <c r="AP62" s="59"/>
      <c r="AQ62" s="59"/>
      <c r="AR62" s="30"/>
      <c r="AS62" s="26"/>
      <c r="AT62" s="1"/>
    </row>
    <row r="63" spans="1:46">
      <c r="A63" s="1">
        <v>7</v>
      </c>
      <c r="B63" s="1">
        <v>7</v>
      </c>
      <c r="C63" s="1" t="s">
        <v>293</v>
      </c>
      <c r="D63" s="29" t="s">
        <v>63</v>
      </c>
      <c r="E63" s="29">
        <v>158</v>
      </c>
      <c r="F63" s="27">
        <v>161</v>
      </c>
      <c r="G63" s="27"/>
      <c r="H63" s="27"/>
      <c r="I63" s="27"/>
      <c r="J63" s="27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319</v>
      </c>
      <c r="L63" s="32" t="s">
        <v>898</v>
      </c>
      <c r="M63" s="32"/>
      <c r="N63" s="33">
        <f>K63+(ROW(K63)-ROW(K$6))/10000</f>
        <v>319.00569999999999</v>
      </c>
      <c r="O63" s="32">
        <f>COUNT(E63:J63)</f>
        <v>2</v>
      </c>
      <c r="P63" s="32">
        <f ca="1">IF(AND(O63=1,OFFSET(D63,0,P$3)&gt;0),"Y",0)</f>
        <v>0</v>
      </c>
      <c r="Q63" s="34" t="s">
        <v>180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319.17679999999996</v>
      </c>
      <c r="T63" s="36">
        <f>K63+W63/1000+IF($D$5&gt;=2,X63/10000,0)+IF($D$5&gt;=3,Y63/100000,0)+IF($D$5&gt;=4,Z63/1000000,0)+IF($D$5&gt;=5,AA63/10000000,0)+IF($D$5&gt;=6,AB63/100000000,0)</f>
        <v>319.17680000000001</v>
      </c>
      <c r="U63" s="35">
        <f>1-(S63=T63)</f>
        <v>0</v>
      </c>
      <c r="V63" s="35">
        <f>K63+W63/1000+X63/10000+Y63/100000+Z63/1000000+AA63/10000000+AB63/100000000</f>
        <v>319.17680000000001</v>
      </c>
      <c r="W63" s="27">
        <v>161</v>
      </c>
      <c r="X63" s="29">
        <v>158</v>
      </c>
      <c r="Y63" s="27"/>
      <c r="Z63" s="27"/>
      <c r="AA63" s="27"/>
      <c r="AB63" s="27"/>
      <c r="AH63" s="26"/>
      <c r="AI63" s="26"/>
      <c r="AK63" s="26"/>
      <c r="AL63" s="40"/>
      <c r="AM63" s="40"/>
      <c r="AN63" s="40"/>
      <c r="AO63" s="59"/>
      <c r="AP63" s="59"/>
      <c r="AQ63" s="59"/>
      <c r="AR63" s="30"/>
      <c r="AS63" s="26"/>
      <c r="AT63" s="1"/>
    </row>
    <row r="64" spans="1:46">
      <c r="A64" s="1">
        <v>8</v>
      </c>
      <c r="B64" s="1">
        <v>8</v>
      </c>
      <c r="C64" s="1" t="s">
        <v>368</v>
      </c>
      <c r="D64" s="29" t="s">
        <v>91</v>
      </c>
      <c r="E64" s="29">
        <v>131</v>
      </c>
      <c r="F64" s="27">
        <v>132</v>
      </c>
      <c r="G64" s="27"/>
      <c r="H64" s="27"/>
      <c r="I64" s="27"/>
      <c r="J64" s="27"/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263</v>
      </c>
      <c r="L64" s="32" t="s">
        <v>898</v>
      </c>
      <c r="M64" s="32"/>
      <c r="N64" s="33">
        <f>K64+(ROW(K64)-ROW(K$6))/10000</f>
        <v>263.00580000000002</v>
      </c>
      <c r="O64" s="32">
        <f>COUNT(E64:J64)</f>
        <v>2</v>
      </c>
      <c r="P64" s="32">
        <f ca="1">IF(AND(O64=1,OFFSET(D64,0,P$3)&gt;0),"Y",0)</f>
        <v>0</v>
      </c>
      <c r="Q64" s="34" t="s">
        <v>180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263.14509999999996</v>
      </c>
      <c r="T64" s="36">
        <f>K64+W64/1000+IF($D$5&gt;=2,X64/10000,0)+IF($D$5&gt;=3,Y64/100000,0)+IF($D$5&gt;=4,Z64/1000000,0)+IF($D$5&gt;=5,AA64/10000000,0)+IF($D$5&gt;=6,AB64/100000000,0)</f>
        <v>263.14510000000001</v>
      </c>
      <c r="U64" s="35">
        <f>1-(S64=T64)</f>
        <v>0</v>
      </c>
      <c r="V64" s="35">
        <f>K64+W64/1000+X64/10000+Y64/100000+Z64/1000000+AA64/10000000+AB64/100000000</f>
        <v>263.14510000000001</v>
      </c>
      <c r="W64" s="27">
        <v>132</v>
      </c>
      <c r="X64" s="29">
        <v>131</v>
      </c>
      <c r="Y64" s="27"/>
      <c r="Z64" s="27"/>
      <c r="AA64" s="27"/>
      <c r="AB64" s="27"/>
      <c r="AH64" s="26"/>
      <c r="AI64" s="26"/>
      <c r="AK64" s="26"/>
      <c r="AL64" s="40"/>
      <c r="AM64" s="40"/>
      <c r="AN64" s="40"/>
      <c r="AO64" s="59"/>
      <c r="AP64" s="59"/>
      <c r="AQ64" s="59"/>
      <c r="AR64" s="30"/>
      <c r="AS64" s="26"/>
      <c r="AT64" s="1"/>
    </row>
    <row r="65" spans="1:46">
      <c r="A65" s="1">
        <v>9</v>
      </c>
      <c r="B65" s="1">
        <v>9</v>
      </c>
      <c r="C65" s="1" t="s">
        <v>385</v>
      </c>
      <c r="D65" s="29" t="s">
        <v>104</v>
      </c>
      <c r="E65" s="29">
        <v>88</v>
      </c>
      <c r="F65" s="27">
        <v>125</v>
      </c>
      <c r="G65" s="27"/>
      <c r="H65" s="27"/>
      <c r="I65" s="27"/>
      <c r="J65" s="27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213</v>
      </c>
      <c r="L65" s="32" t="s">
        <v>898</v>
      </c>
      <c r="M65" s="32"/>
      <c r="N65" s="33">
        <f>K65+(ROW(K65)-ROW(K$6))/10000</f>
        <v>213.0059</v>
      </c>
      <c r="O65" s="32">
        <f>COUNT(E65:J65)</f>
        <v>2</v>
      </c>
      <c r="P65" s="32">
        <f ca="1">IF(AND(O65=1,OFFSET(D65,0,P$3)&gt;0),"Y",0)</f>
        <v>0</v>
      </c>
      <c r="Q65" s="34" t="s">
        <v>180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213.13379999999998</v>
      </c>
      <c r="T65" s="36">
        <f>K65+W65/1000+IF($D$5&gt;=2,X65/10000,0)+IF($D$5&gt;=3,Y65/100000,0)+IF($D$5&gt;=4,Z65/1000000,0)+IF($D$5&gt;=5,AA65/10000000,0)+IF($D$5&gt;=6,AB65/100000000,0)</f>
        <v>213.13380000000001</v>
      </c>
      <c r="U65" s="35">
        <f>1-(S65=T65)</f>
        <v>0</v>
      </c>
      <c r="V65" s="35">
        <f>K65+W65/1000+X65/10000+Y65/100000+Z65/1000000+AA65/10000000+AB65/100000000</f>
        <v>213.13380000000001</v>
      </c>
      <c r="W65" s="27">
        <v>125</v>
      </c>
      <c r="X65" s="29">
        <v>88</v>
      </c>
      <c r="Y65" s="27"/>
      <c r="Z65" s="27"/>
      <c r="AA65" s="27"/>
      <c r="AB65" s="27"/>
      <c r="AH65" s="26"/>
      <c r="AI65" s="26"/>
      <c r="AK65" s="26"/>
      <c r="AL65" s="40"/>
      <c r="AM65" s="40"/>
      <c r="AN65" s="40"/>
      <c r="AO65" s="59"/>
      <c r="AP65" s="59"/>
      <c r="AQ65" s="59"/>
      <c r="AR65" s="30"/>
      <c r="AS65" s="26"/>
      <c r="AT65" s="1"/>
    </row>
    <row r="66" spans="1:46">
      <c r="A66" s="1">
        <v>10</v>
      </c>
      <c r="B66" s="1">
        <v>10</v>
      </c>
      <c r="C66" s="1" t="s">
        <v>179</v>
      </c>
      <c r="D66" s="29" t="s">
        <v>41</v>
      </c>
      <c r="E66" s="29"/>
      <c r="F66" s="27">
        <v>192</v>
      </c>
      <c r="G66" s="27"/>
      <c r="H66" s="27"/>
      <c r="I66" s="27"/>
      <c r="J66" s="27"/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192</v>
      </c>
      <c r="L66" s="32" t="s">
        <v>898</v>
      </c>
      <c r="M66" s="32"/>
      <c r="N66" s="33">
        <f>K66+(ROW(K66)-ROW(K$6))/10000</f>
        <v>192.006</v>
      </c>
      <c r="O66" s="32">
        <f>COUNT(E66:J66)</f>
        <v>1</v>
      </c>
      <c r="P66" s="32" t="str">
        <f ca="1">IF(AND(O66=1,OFFSET(D66,0,P$3)&gt;0),"Y",0)</f>
        <v>Y</v>
      </c>
      <c r="Q66" s="34" t="s">
        <v>180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192.19199999999998</v>
      </c>
      <c r="T66" s="36">
        <f>K66+W66/1000+IF($D$5&gt;=2,X66/10000,0)+IF($D$5&gt;=3,Y66/100000,0)+IF($D$5&gt;=4,Z66/1000000,0)+IF($D$5&gt;=5,AA66/10000000,0)+IF($D$5&gt;=6,AB66/100000000,0)</f>
        <v>192.19200000000001</v>
      </c>
      <c r="U66" s="35">
        <f>1-(S66=T66)</f>
        <v>0</v>
      </c>
      <c r="V66" s="35">
        <f>K66+W66/1000+X66/10000+Y66/100000+Z66/1000000+AA66/10000000+AB66/100000000</f>
        <v>192.19200000000001</v>
      </c>
      <c r="W66" s="27">
        <v>192</v>
      </c>
      <c r="X66" s="29"/>
      <c r="Y66" s="27"/>
      <c r="Z66" s="27"/>
      <c r="AA66" s="27"/>
      <c r="AB66" s="27"/>
      <c r="AH66" s="26"/>
      <c r="AI66" s="26"/>
      <c r="AK66" s="26"/>
      <c r="AL66" s="40"/>
      <c r="AM66" s="40"/>
      <c r="AN66" s="40"/>
      <c r="AO66" s="59"/>
      <c r="AP66" s="59"/>
      <c r="AQ66" s="59"/>
      <c r="AR66" s="30"/>
      <c r="AS66" s="26"/>
      <c r="AT66" s="1"/>
    </row>
    <row r="67" spans="1:46">
      <c r="A67" s="1">
        <v>11</v>
      </c>
      <c r="B67" s="1">
        <v>11</v>
      </c>
      <c r="C67" s="1" t="s">
        <v>657</v>
      </c>
      <c r="D67" s="29" t="s">
        <v>91</v>
      </c>
      <c r="E67" s="29">
        <v>185</v>
      </c>
      <c r="F67" s="27"/>
      <c r="G67" s="27"/>
      <c r="H67" s="27"/>
      <c r="I67" s="27"/>
      <c r="J67" s="27"/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185</v>
      </c>
      <c r="L67" s="32" t="s">
        <v>898</v>
      </c>
      <c r="M67" s="32"/>
      <c r="N67" s="33">
        <f>K67+(ROW(K67)-ROW(K$6))/10000</f>
        <v>185.0061</v>
      </c>
      <c r="O67" s="32">
        <f>COUNT(E67:J67)</f>
        <v>1</v>
      </c>
      <c r="P67" s="32">
        <f ca="1">IF(AND(O67=1,OFFSET(D67,0,P$3)&gt;0),"Y",0)</f>
        <v>0</v>
      </c>
      <c r="Q67" s="34" t="s">
        <v>180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185.18499999999997</v>
      </c>
      <c r="T67" s="36">
        <f>K67+W67/1000+IF($D$5&gt;=2,X67/10000,0)+IF($D$5&gt;=3,Y67/100000,0)+IF($D$5&gt;=4,Z67/1000000,0)+IF($D$5&gt;=5,AA67/10000000,0)+IF($D$5&gt;=6,AB67/100000000,0)</f>
        <v>185.185</v>
      </c>
      <c r="U67" s="35">
        <f>1-(S67=T67)</f>
        <v>0</v>
      </c>
      <c r="V67" s="35">
        <f>K67+W67/1000+X67/10000+Y67/100000+Z67/1000000+AA67/10000000+AB67/100000000</f>
        <v>185.185</v>
      </c>
      <c r="W67" s="29">
        <v>185</v>
      </c>
      <c r="X67" s="27"/>
      <c r="Y67" s="27"/>
      <c r="Z67" s="27"/>
      <c r="AA67" s="27"/>
      <c r="AB67" s="27"/>
      <c r="AH67" s="26"/>
      <c r="AI67" s="26"/>
      <c r="AK67" s="26"/>
      <c r="AL67" s="40"/>
      <c r="AM67" s="40"/>
      <c r="AN67" s="40"/>
      <c r="AO67" s="59"/>
      <c r="AP67" s="59"/>
      <c r="AQ67" s="59"/>
      <c r="AR67" s="30"/>
      <c r="AS67" s="26"/>
      <c r="AT67" s="1"/>
    </row>
    <row r="68" spans="1:46">
      <c r="A68" s="1">
        <v>12</v>
      </c>
      <c r="B68" s="1">
        <v>12</v>
      </c>
      <c r="C68" s="1" t="s">
        <v>658</v>
      </c>
      <c r="D68" s="29" t="s">
        <v>60</v>
      </c>
      <c r="E68" s="29">
        <v>184</v>
      </c>
      <c r="F68" s="27"/>
      <c r="G68" s="27"/>
      <c r="H68" s="27"/>
      <c r="I68" s="27"/>
      <c r="J68" s="27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184</v>
      </c>
      <c r="L68" s="32" t="s">
        <v>898</v>
      </c>
      <c r="M68" s="32"/>
      <c r="N68" s="33">
        <f>K68+(ROW(K68)-ROW(K$6))/10000</f>
        <v>184.00620000000001</v>
      </c>
      <c r="O68" s="32">
        <f>COUNT(E68:J68)</f>
        <v>1</v>
      </c>
      <c r="P68" s="32">
        <f ca="1">IF(AND(O68=1,OFFSET(D68,0,P$3)&gt;0),"Y",0)</f>
        <v>0</v>
      </c>
      <c r="Q68" s="34" t="s">
        <v>180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184.18399999999997</v>
      </c>
      <c r="T68" s="36">
        <f>K68+W68/1000+IF($D$5&gt;=2,X68/10000,0)+IF($D$5&gt;=3,Y68/100000,0)+IF($D$5&gt;=4,Z68/1000000,0)+IF($D$5&gt;=5,AA68/10000000,0)+IF($D$5&gt;=6,AB68/100000000,0)</f>
        <v>184.184</v>
      </c>
      <c r="U68" s="35">
        <f>1-(S68=T68)</f>
        <v>0</v>
      </c>
      <c r="V68" s="35">
        <f>K68+W68/1000+X68/10000+Y68/100000+Z68/1000000+AA68/10000000+AB68/100000000</f>
        <v>184.184</v>
      </c>
      <c r="W68" s="29">
        <v>184</v>
      </c>
      <c r="X68" s="27"/>
      <c r="Y68" s="27"/>
      <c r="Z68" s="27"/>
      <c r="AA68" s="27"/>
      <c r="AB68" s="27"/>
      <c r="AH68" s="26"/>
      <c r="AI68" s="26"/>
      <c r="AK68" s="26"/>
      <c r="AL68" s="40"/>
      <c r="AM68" s="40"/>
      <c r="AN68" s="40"/>
      <c r="AO68" s="59"/>
      <c r="AP68" s="59"/>
      <c r="AQ68" s="59"/>
      <c r="AR68" s="30"/>
      <c r="AS68" s="26"/>
      <c r="AT68" s="1"/>
    </row>
    <row r="69" spans="1:46">
      <c r="A69" s="1">
        <v>13</v>
      </c>
      <c r="B69" s="1">
        <v>13</v>
      </c>
      <c r="C69" s="1" t="s">
        <v>219</v>
      </c>
      <c r="D69" s="29" t="s">
        <v>41</v>
      </c>
      <c r="E69" s="29"/>
      <c r="F69" s="27">
        <v>184</v>
      </c>
      <c r="G69" s="27"/>
      <c r="H69" s="27"/>
      <c r="I69" s="27"/>
      <c r="J69" s="27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184</v>
      </c>
      <c r="L69" s="32" t="s">
        <v>898</v>
      </c>
      <c r="M69" s="32"/>
      <c r="N69" s="33">
        <f>K69+(ROW(K69)-ROW(K$6))/10000</f>
        <v>184.00630000000001</v>
      </c>
      <c r="O69" s="32">
        <f>COUNT(E69:J69)</f>
        <v>1</v>
      </c>
      <c r="P69" s="32" t="str">
        <f ca="1">IF(AND(O69=1,OFFSET(D69,0,P$3)&gt;0),"Y",0)</f>
        <v>Y</v>
      </c>
      <c r="Q69" s="34" t="s">
        <v>180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184.18399999999997</v>
      </c>
      <c r="T69" s="36">
        <f>K69+W69/1000+IF($D$5&gt;=2,X69/10000,0)+IF($D$5&gt;=3,Y69/100000,0)+IF($D$5&gt;=4,Z69/1000000,0)+IF($D$5&gt;=5,AA69/10000000,0)+IF($D$5&gt;=6,AB69/100000000,0)</f>
        <v>184.184</v>
      </c>
      <c r="U69" s="35">
        <f>1-(S69=T69)</f>
        <v>0</v>
      </c>
      <c r="V69" s="35">
        <f>K69+W69/1000+X69/10000+Y69/100000+Z69/1000000+AA69/10000000+AB69/100000000</f>
        <v>184.184</v>
      </c>
      <c r="W69" s="27">
        <v>184</v>
      </c>
      <c r="X69" s="29"/>
      <c r="Y69" s="27"/>
      <c r="Z69" s="27"/>
      <c r="AA69" s="27"/>
      <c r="AB69" s="27"/>
      <c r="AH69" s="26"/>
      <c r="AI69" s="26"/>
      <c r="AK69" s="26"/>
      <c r="AL69" s="40"/>
      <c r="AM69" s="40"/>
      <c r="AN69" s="40"/>
      <c r="AO69" s="59"/>
      <c r="AP69" s="59"/>
      <c r="AQ69" s="59"/>
      <c r="AR69" s="30"/>
      <c r="AS69" s="26"/>
      <c r="AT69" s="1"/>
    </row>
    <row r="70" spans="1:46">
      <c r="A70" s="1">
        <v>14</v>
      </c>
      <c r="B70" s="1">
        <v>14</v>
      </c>
      <c r="C70" s="1" t="s">
        <v>238</v>
      </c>
      <c r="D70" s="29" t="s">
        <v>41</v>
      </c>
      <c r="E70" s="29"/>
      <c r="F70" s="27">
        <v>177</v>
      </c>
      <c r="G70" s="27"/>
      <c r="H70" s="27"/>
      <c r="I70" s="27"/>
      <c r="J70" s="27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177</v>
      </c>
      <c r="L70" s="32" t="s">
        <v>898</v>
      </c>
      <c r="M70" s="32"/>
      <c r="N70" s="33">
        <f>K70+(ROW(K70)-ROW(K$6))/10000</f>
        <v>177.00640000000001</v>
      </c>
      <c r="O70" s="32">
        <f>COUNT(E70:J70)</f>
        <v>1</v>
      </c>
      <c r="P70" s="32" t="str">
        <f ca="1">IF(AND(O70=1,OFFSET(D70,0,P$3)&gt;0),"Y",0)</f>
        <v>Y</v>
      </c>
      <c r="Q70" s="34" t="s">
        <v>180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177.17699999999999</v>
      </c>
      <c r="T70" s="36">
        <f>K70+W70/1000+IF($D$5&gt;=2,X70/10000,0)+IF($D$5&gt;=3,Y70/100000,0)+IF($D$5&gt;=4,Z70/1000000,0)+IF($D$5&gt;=5,AA70/10000000,0)+IF($D$5&gt;=6,AB70/100000000,0)</f>
        <v>177.17699999999999</v>
      </c>
      <c r="U70" s="35">
        <f>1-(S70=T70)</f>
        <v>0</v>
      </c>
      <c r="V70" s="35">
        <f>K70+W70/1000+X70/10000+Y70/100000+Z70/1000000+AA70/10000000+AB70/100000000</f>
        <v>177.17699999999999</v>
      </c>
      <c r="W70" s="27">
        <v>177</v>
      </c>
      <c r="X70" s="29"/>
      <c r="Y70" s="27"/>
      <c r="Z70" s="27"/>
      <c r="AA70" s="27"/>
      <c r="AB70" s="27"/>
      <c r="AH70" s="26"/>
      <c r="AI70" s="26"/>
      <c r="AK70" s="26"/>
      <c r="AL70" s="40"/>
      <c r="AM70" s="40"/>
      <c r="AN70" s="40"/>
      <c r="AO70" s="59"/>
      <c r="AP70" s="59"/>
      <c r="AQ70" s="59"/>
      <c r="AR70" s="30"/>
      <c r="AS70" s="26"/>
      <c r="AT70" s="1"/>
    </row>
    <row r="71" spans="1:46">
      <c r="A71" s="1">
        <v>15</v>
      </c>
      <c r="B71" s="1">
        <v>15</v>
      </c>
      <c r="C71" s="1" t="s">
        <v>417</v>
      </c>
      <c r="D71" s="29" t="s">
        <v>55</v>
      </c>
      <c r="E71" s="29">
        <v>76</v>
      </c>
      <c r="F71" s="27">
        <v>101</v>
      </c>
      <c r="G71" s="27"/>
      <c r="H71" s="27"/>
      <c r="I71" s="27"/>
      <c r="J71" s="27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177</v>
      </c>
      <c r="L71" s="32" t="s">
        <v>898</v>
      </c>
      <c r="M71" s="32"/>
      <c r="N71" s="33">
        <f>K71+(ROW(K71)-ROW(K$6))/10000</f>
        <v>177.00649999999999</v>
      </c>
      <c r="O71" s="32">
        <f>COUNT(E71:J71)</f>
        <v>2</v>
      </c>
      <c r="P71" s="32">
        <f ca="1">IF(AND(O71=1,OFFSET(D71,0,P$3)&gt;0),"Y",0)</f>
        <v>0</v>
      </c>
      <c r="Q71" s="34" t="s">
        <v>180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177.10859999999997</v>
      </c>
      <c r="T71" s="36">
        <f>K71+W71/1000+IF($D$5&gt;=2,X71/10000,0)+IF($D$5&gt;=3,Y71/100000,0)+IF($D$5&gt;=4,Z71/1000000,0)+IF($D$5&gt;=5,AA71/10000000,0)+IF($D$5&gt;=6,AB71/100000000,0)</f>
        <v>177.1086</v>
      </c>
      <c r="U71" s="35">
        <f>1-(S71=T71)</f>
        <v>0</v>
      </c>
      <c r="V71" s="35">
        <f>K71+W71/1000+X71/10000+Y71/100000+Z71/1000000+AA71/10000000+AB71/100000000</f>
        <v>177.1086</v>
      </c>
      <c r="W71" s="27">
        <v>101</v>
      </c>
      <c r="X71" s="29">
        <v>76</v>
      </c>
      <c r="Y71" s="27"/>
      <c r="Z71" s="27"/>
      <c r="AA71" s="27"/>
      <c r="AB71" s="27"/>
      <c r="AH71" s="26"/>
      <c r="AI71" s="26"/>
      <c r="AK71" s="26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>
      <c r="A72" s="1">
        <v>16</v>
      </c>
      <c r="B72" s="1">
        <v>16</v>
      </c>
      <c r="C72" s="1" t="s">
        <v>659</v>
      </c>
      <c r="D72" s="29" t="s">
        <v>41</v>
      </c>
      <c r="E72" s="29">
        <v>174</v>
      </c>
      <c r="F72" s="27"/>
      <c r="G72" s="27"/>
      <c r="H72" s="27"/>
      <c r="I72" s="27"/>
      <c r="J72" s="27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174</v>
      </c>
      <c r="L72" s="32" t="s">
        <v>898</v>
      </c>
      <c r="M72" s="32"/>
      <c r="N72" s="33">
        <f>K72+(ROW(K72)-ROW(K$6))/10000</f>
        <v>174.00659999999999</v>
      </c>
      <c r="O72" s="32">
        <f>COUNT(E72:J72)</f>
        <v>1</v>
      </c>
      <c r="P72" s="32">
        <f ca="1">IF(AND(O72=1,OFFSET(D72,0,P$3)&gt;0),"Y",0)</f>
        <v>0</v>
      </c>
      <c r="Q72" s="34" t="s">
        <v>180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174.17399999999998</v>
      </c>
      <c r="T72" s="36">
        <f>K72+W72/1000+IF($D$5&gt;=2,X72/10000,0)+IF($D$5&gt;=3,Y72/100000,0)+IF($D$5&gt;=4,Z72/1000000,0)+IF($D$5&gt;=5,AA72/10000000,0)+IF($D$5&gt;=6,AB72/100000000,0)</f>
        <v>174.17400000000001</v>
      </c>
      <c r="U72" s="35">
        <f>1-(S72=T72)</f>
        <v>0</v>
      </c>
      <c r="V72" s="35">
        <f>K72+W72/1000+X72/10000+Y72/100000+Z72/1000000+AA72/10000000+AB72/100000000</f>
        <v>174.17400000000001</v>
      </c>
      <c r="W72" s="29">
        <v>174</v>
      </c>
      <c r="X72" s="27"/>
      <c r="Y72" s="27"/>
      <c r="Z72" s="27"/>
      <c r="AA72" s="27"/>
      <c r="AB72" s="27"/>
      <c r="AH72" s="26"/>
      <c r="AI72" s="26"/>
      <c r="AK72" s="26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>
      <c r="A73" s="1">
        <v>17</v>
      </c>
      <c r="B73" s="1">
        <v>17</v>
      </c>
      <c r="C73" s="1" t="s">
        <v>660</v>
      </c>
      <c r="D73" s="29" t="s">
        <v>55</v>
      </c>
      <c r="E73" s="29">
        <v>167</v>
      </c>
      <c r="F73" s="27"/>
      <c r="G73" s="27"/>
      <c r="H73" s="27"/>
      <c r="I73" s="27"/>
      <c r="J73" s="27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167</v>
      </c>
      <c r="L73" s="32" t="s">
        <v>898</v>
      </c>
      <c r="M73" s="32"/>
      <c r="N73" s="33">
        <f>K73+(ROW(K73)-ROW(K$6))/10000</f>
        <v>167.0067</v>
      </c>
      <c r="O73" s="32">
        <f>COUNT(E73:J73)</f>
        <v>1</v>
      </c>
      <c r="P73" s="32">
        <f ca="1">IF(AND(O73=1,OFFSET(D73,0,P$3)&gt;0),"Y",0)</f>
        <v>0</v>
      </c>
      <c r="Q73" s="34" t="s">
        <v>180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167.16699999999997</v>
      </c>
      <c r="T73" s="36">
        <f>K73+W73/1000+IF($D$5&gt;=2,X73/10000,0)+IF($D$5&gt;=3,Y73/100000,0)+IF($D$5&gt;=4,Z73/1000000,0)+IF($D$5&gt;=5,AA73/10000000,0)+IF($D$5&gt;=6,AB73/100000000,0)</f>
        <v>167.167</v>
      </c>
      <c r="U73" s="35">
        <f>1-(S73=T73)</f>
        <v>0</v>
      </c>
      <c r="V73" s="35">
        <f>K73+W73/1000+X73/10000+Y73/100000+Z73/1000000+AA73/10000000+AB73/100000000</f>
        <v>167.167</v>
      </c>
      <c r="W73" s="29">
        <v>167</v>
      </c>
      <c r="X73" s="27"/>
      <c r="Y73" s="27"/>
      <c r="Z73" s="27"/>
      <c r="AA73" s="27"/>
      <c r="AB73" s="27"/>
      <c r="AH73" s="26"/>
      <c r="AI73" s="26"/>
      <c r="AK73" s="26"/>
      <c r="AL73" s="40"/>
      <c r="AM73" s="40"/>
      <c r="AN73" s="40"/>
      <c r="AO73" s="59"/>
      <c r="AP73" s="59"/>
      <c r="AQ73" s="59"/>
      <c r="AR73" s="30"/>
      <c r="AS73" s="26"/>
      <c r="AT73" s="1"/>
    </row>
    <row r="74" spans="1:46">
      <c r="A74" s="1">
        <v>18</v>
      </c>
      <c r="B74" s="1">
        <v>18</v>
      </c>
      <c r="C74" s="1" t="s">
        <v>661</v>
      </c>
      <c r="D74" s="29" t="s">
        <v>47</v>
      </c>
      <c r="E74" s="29">
        <v>165</v>
      </c>
      <c r="F74" s="27"/>
      <c r="G74" s="27"/>
      <c r="H74" s="27"/>
      <c r="I74" s="27"/>
      <c r="J74" s="27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165</v>
      </c>
      <c r="L74" s="32" t="s">
        <v>898</v>
      </c>
      <c r="M74" s="32"/>
      <c r="N74" s="33">
        <f>K74+(ROW(K74)-ROW(K$6))/10000</f>
        <v>165.0068</v>
      </c>
      <c r="O74" s="32">
        <f>COUNT(E74:J74)</f>
        <v>1</v>
      </c>
      <c r="P74" s="32">
        <f ca="1">IF(AND(O74=1,OFFSET(D74,0,P$3)&gt;0),"Y",0)</f>
        <v>0</v>
      </c>
      <c r="Q74" s="34" t="s">
        <v>180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165.16499999999999</v>
      </c>
      <c r="T74" s="36">
        <f>K74+W74/1000+IF($D$5&gt;=2,X74/10000,0)+IF($D$5&gt;=3,Y74/100000,0)+IF($D$5&gt;=4,Z74/1000000,0)+IF($D$5&gt;=5,AA74/10000000,0)+IF($D$5&gt;=6,AB74/100000000,0)</f>
        <v>165.16499999999999</v>
      </c>
      <c r="U74" s="35">
        <f>1-(S74=T74)</f>
        <v>0</v>
      </c>
      <c r="V74" s="35">
        <f>K74+W74/1000+X74/10000+Y74/100000+Z74/1000000+AA74/10000000+AB74/100000000</f>
        <v>165.16499999999999</v>
      </c>
      <c r="W74" s="29">
        <v>165</v>
      </c>
      <c r="X74" s="27"/>
      <c r="Y74" s="27"/>
      <c r="Z74" s="27"/>
      <c r="AA74" s="27"/>
      <c r="AB74" s="27"/>
      <c r="AH74" s="26"/>
      <c r="AI74" s="26"/>
      <c r="AK74" s="26"/>
      <c r="AL74" s="40"/>
      <c r="AM74" s="40"/>
      <c r="AN74" s="40"/>
      <c r="AO74" s="59"/>
      <c r="AP74" s="59"/>
      <c r="AQ74" s="59"/>
      <c r="AR74" s="30"/>
      <c r="AS74" s="26"/>
      <c r="AT74" s="1"/>
    </row>
    <row r="75" spans="1:46">
      <c r="A75" s="1">
        <v>19</v>
      </c>
      <c r="B75" s="1">
        <v>19</v>
      </c>
      <c r="C75" s="1" t="s">
        <v>662</v>
      </c>
      <c r="D75" s="29" t="s">
        <v>60</v>
      </c>
      <c r="E75" s="29">
        <v>160</v>
      </c>
      <c r="F75" s="27"/>
      <c r="G75" s="27"/>
      <c r="H75" s="27"/>
      <c r="I75" s="27"/>
      <c r="J75" s="27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160</v>
      </c>
      <c r="L75" s="32" t="s">
        <v>898</v>
      </c>
      <c r="M75" s="32"/>
      <c r="N75" s="33">
        <f>K75+(ROW(K75)-ROW(K$6))/10000</f>
        <v>160.0069</v>
      </c>
      <c r="O75" s="32">
        <f>COUNT(E75:J75)</f>
        <v>1</v>
      </c>
      <c r="P75" s="32">
        <f ca="1">IF(AND(O75=1,OFFSET(D75,0,P$3)&gt;0),"Y",0)</f>
        <v>0</v>
      </c>
      <c r="Q75" s="34" t="s">
        <v>180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160.15999999999997</v>
      </c>
      <c r="T75" s="36">
        <f>K75+W75/1000+IF($D$5&gt;=2,X75/10000,0)+IF($D$5&gt;=3,Y75/100000,0)+IF($D$5&gt;=4,Z75/1000000,0)+IF($D$5&gt;=5,AA75/10000000,0)+IF($D$5&gt;=6,AB75/100000000,0)</f>
        <v>160.16</v>
      </c>
      <c r="U75" s="35">
        <f>1-(S75=T75)</f>
        <v>0</v>
      </c>
      <c r="V75" s="35">
        <f>K75+W75/1000+X75/10000+Y75/100000+Z75/1000000+AA75/10000000+AB75/100000000</f>
        <v>160.16</v>
      </c>
      <c r="W75" s="29">
        <v>160</v>
      </c>
      <c r="X75" s="27"/>
      <c r="Y75" s="27"/>
      <c r="Z75" s="27"/>
      <c r="AA75" s="27"/>
      <c r="AB75" s="27"/>
      <c r="AH75" s="26"/>
      <c r="AI75" s="26"/>
      <c r="AK75" s="26"/>
      <c r="AL75" s="40"/>
      <c r="AM75" s="40"/>
      <c r="AN75" s="40"/>
      <c r="AO75" s="59"/>
      <c r="AP75" s="59"/>
      <c r="AQ75" s="59"/>
      <c r="AR75" s="30"/>
      <c r="AS75" s="26"/>
      <c r="AT75" s="1"/>
    </row>
    <row r="76" spans="1:46">
      <c r="A76" s="1">
        <v>20</v>
      </c>
      <c r="B76" s="1">
        <v>20</v>
      </c>
      <c r="C76" s="1" t="s">
        <v>305</v>
      </c>
      <c r="D76" s="29" t="s">
        <v>36</v>
      </c>
      <c r="E76" s="29"/>
      <c r="F76" s="27">
        <v>159</v>
      </c>
      <c r="G76" s="27"/>
      <c r="H76" s="27"/>
      <c r="I76" s="27"/>
      <c r="J76" s="27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159</v>
      </c>
      <c r="L76" s="32" t="s">
        <v>898</v>
      </c>
      <c r="M76" s="32"/>
      <c r="N76" s="33">
        <f>K76+(ROW(K76)-ROW(K$6))/10000</f>
        <v>159.00700000000001</v>
      </c>
      <c r="O76" s="32">
        <f>COUNT(E76:J76)</f>
        <v>1</v>
      </c>
      <c r="P76" s="32" t="str">
        <f ca="1">IF(AND(O76=1,OFFSET(D76,0,P$3)&gt;0),"Y",0)</f>
        <v>Y</v>
      </c>
      <c r="Q76" s="34" t="s">
        <v>180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159.15899999999999</v>
      </c>
      <c r="T76" s="36">
        <f>K76+W76/1000+IF($D$5&gt;=2,X76/10000,0)+IF($D$5&gt;=3,Y76/100000,0)+IF($D$5&gt;=4,Z76/1000000,0)+IF($D$5&gt;=5,AA76/10000000,0)+IF($D$5&gt;=6,AB76/100000000,0)</f>
        <v>159.15899999999999</v>
      </c>
      <c r="U76" s="35">
        <f>1-(S76=T76)</f>
        <v>0</v>
      </c>
      <c r="V76" s="35">
        <f>K76+W76/1000+X76/10000+Y76/100000+Z76/1000000+AA76/10000000+AB76/100000000</f>
        <v>159.15899999999999</v>
      </c>
      <c r="W76" s="27">
        <v>159</v>
      </c>
      <c r="X76" s="29"/>
      <c r="Y76" s="27"/>
      <c r="Z76" s="27"/>
      <c r="AA76" s="27"/>
      <c r="AB76" s="27"/>
      <c r="AH76" s="26"/>
      <c r="AI76" s="26"/>
      <c r="AK76" s="26"/>
      <c r="AL76" s="40"/>
      <c r="AM76" s="40"/>
      <c r="AN76" s="40"/>
      <c r="AO76" s="59"/>
      <c r="AP76" s="59"/>
      <c r="AQ76" s="59"/>
      <c r="AR76" s="30"/>
      <c r="AS76" s="26"/>
      <c r="AT76" s="1"/>
    </row>
    <row r="77" spans="1:46">
      <c r="A77" s="1">
        <v>21</v>
      </c>
      <c r="B77" s="1">
        <v>21</v>
      </c>
      <c r="C77" s="1" t="s">
        <v>663</v>
      </c>
      <c r="D77" s="29" t="s">
        <v>60</v>
      </c>
      <c r="E77" s="29">
        <v>153</v>
      </c>
      <c r="F77" s="27"/>
      <c r="G77" s="27"/>
      <c r="H77" s="27"/>
      <c r="I77" s="27"/>
      <c r="J77" s="27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153</v>
      </c>
      <c r="L77" s="32" t="s">
        <v>898</v>
      </c>
      <c r="M77" s="32"/>
      <c r="N77" s="33">
        <f>K77+(ROW(K77)-ROW(K$6))/10000</f>
        <v>153.00710000000001</v>
      </c>
      <c r="O77" s="32">
        <f>COUNT(E77:J77)</f>
        <v>1</v>
      </c>
      <c r="P77" s="32">
        <f ca="1">IF(AND(O77=1,OFFSET(D77,0,P$3)&gt;0),"Y",0)</f>
        <v>0</v>
      </c>
      <c r="Q77" s="34" t="s">
        <v>180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153.15299999999999</v>
      </c>
      <c r="T77" s="36">
        <f>K77+W77/1000+IF($D$5&gt;=2,X77/10000,0)+IF($D$5&gt;=3,Y77/100000,0)+IF($D$5&gt;=4,Z77/1000000,0)+IF($D$5&gt;=5,AA77/10000000,0)+IF($D$5&gt;=6,AB77/100000000,0)</f>
        <v>153.15299999999999</v>
      </c>
      <c r="U77" s="35">
        <f>1-(S77=T77)</f>
        <v>0</v>
      </c>
      <c r="V77" s="35">
        <f>K77+W77/1000+X77/10000+Y77/100000+Z77/1000000+AA77/10000000+AB77/100000000</f>
        <v>153.15299999999999</v>
      </c>
      <c r="W77" s="29">
        <v>153</v>
      </c>
      <c r="X77" s="27"/>
      <c r="Y77" s="27"/>
      <c r="Z77" s="27"/>
      <c r="AA77" s="27"/>
      <c r="AB77" s="27"/>
      <c r="AH77" s="26"/>
      <c r="AI77" s="26"/>
      <c r="AK77" s="26"/>
      <c r="AL77" s="40"/>
      <c r="AM77" s="40"/>
      <c r="AN77" s="40"/>
      <c r="AO77" s="59"/>
      <c r="AP77" s="59"/>
      <c r="AQ77" s="59"/>
      <c r="AR77" s="30"/>
      <c r="AS77" s="26"/>
      <c r="AT77" s="1"/>
    </row>
    <row r="78" spans="1:46">
      <c r="A78" s="1">
        <v>22</v>
      </c>
      <c r="B78" s="1">
        <v>22</v>
      </c>
      <c r="C78" s="1" t="s">
        <v>352</v>
      </c>
      <c r="D78" s="29" t="s">
        <v>104</v>
      </c>
      <c r="E78" s="29"/>
      <c r="F78" s="27">
        <v>142</v>
      </c>
      <c r="G78" s="27"/>
      <c r="H78" s="27"/>
      <c r="I78" s="27"/>
      <c r="J78" s="27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142</v>
      </c>
      <c r="L78" s="32" t="s">
        <v>898</v>
      </c>
      <c r="M78" s="32"/>
      <c r="N78" s="33">
        <f>K78+(ROW(K78)-ROW(K$6))/10000</f>
        <v>142.00720000000001</v>
      </c>
      <c r="O78" s="32">
        <f>COUNT(E78:J78)</f>
        <v>1</v>
      </c>
      <c r="P78" s="32" t="str">
        <f ca="1">IF(AND(O78=1,OFFSET(D78,0,P$3)&gt;0),"Y",0)</f>
        <v>Y</v>
      </c>
      <c r="Q78" s="34" t="s">
        <v>180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142.142</v>
      </c>
      <c r="T78" s="36">
        <f>K78+W78/1000+IF($D$5&gt;=2,X78/10000,0)+IF($D$5&gt;=3,Y78/100000,0)+IF($D$5&gt;=4,Z78/1000000,0)+IF($D$5&gt;=5,AA78/10000000,0)+IF($D$5&gt;=6,AB78/100000000,0)</f>
        <v>142.142</v>
      </c>
      <c r="U78" s="35">
        <f>1-(S78=T78)</f>
        <v>0</v>
      </c>
      <c r="V78" s="35">
        <f>K78+W78/1000+X78/10000+Y78/100000+Z78/1000000+AA78/10000000+AB78/100000000</f>
        <v>142.142</v>
      </c>
      <c r="W78" s="27">
        <v>142</v>
      </c>
      <c r="X78" s="29"/>
      <c r="Y78" s="27"/>
      <c r="Z78" s="27"/>
      <c r="AA78" s="27"/>
      <c r="AB78" s="27"/>
      <c r="AH78" s="26"/>
      <c r="AI78" s="26"/>
      <c r="AK78" s="26"/>
      <c r="AL78" s="40"/>
      <c r="AM78" s="40"/>
      <c r="AN78" s="40"/>
      <c r="AO78" s="59"/>
      <c r="AP78" s="59"/>
      <c r="AQ78" s="59"/>
      <c r="AR78" s="30"/>
      <c r="AS78" s="26"/>
      <c r="AT78" s="1"/>
    </row>
    <row r="79" spans="1:46">
      <c r="A79" s="1">
        <v>23</v>
      </c>
      <c r="B79" s="1">
        <v>23</v>
      </c>
      <c r="C79" s="1" t="s">
        <v>401</v>
      </c>
      <c r="D79" s="29" t="s">
        <v>60</v>
      </c>
      <c r="E79" s="29"/>
      <c r="F79" s="27">
        <v>113</v>
      </c>
      <c r="G79" s="27"/>
      <c r="H79" s="27"/>
      <c r="I79" s="27"/>
      <c r="J79" s="27"/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113</v>
      </c>
      <c r="L79" s="32" t="s">
        <v>898</v>
      </c>
      <c r="M79" s="32"/>
      <c r="N79" s="33">
        <f>K79+(ROW(K79)-ROW(K$6))/10000</f>
        <v>113.0073</v>
      </c>
      <c r="O79" s="32">
        <f>COUNT(E79:J79)</f>
        <v>1</v>
      </c>
      <c r="P79" s="32" t="str">
        <f ca="1">IF(AND(O79=1,OFFSET(D79,0,P$3)&gt;0),"Y",0)</f>
        <v>Y</v>
      </c>
      <c r="Q79" s="34" t="s">
        <v>180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113.11299999999999</v>
      </c>
      <c r="T79" s="36">
        <f>K79+W79/1000+IF($D$5&gt;=2,X79/10000,0)+IF($D$5&gt;=3,Y79/100000,0)+IF($D$5&gt;=4,Z79/1000000,0)+IF($D$5&gt;=5,AA79/10000000,0)+IF($D$5&gt;=6,AB79/100000000,0)</f>
        <v>113.113</v>
      </c>
      <c r="U79" s="35">
        <f>1-(S79=T79)</f>
        <v>0</v>
      </c>
      <c r="V79" s="35">
        <f>K79+W79/1000+X79/10000+Y79/100000+Z79/1000000+AA79/10000000+AB79/100000000</f>
        <v>113.113</v>
      </c>
      <c r="W79" s="27">
        <v>113</v>
      </c>
      <c r="X79" s="29"/>
      <c r="Y79" s="27"/>
      <c r="Z79" s="27"/>
      <c r="AA79" s="27"/>
      <c r="AB79" s="27"/>
      <c r="AH79" s="26"/>
      <c r="AI79" s="26"/>
      <c r="AK79" s="26"/>
      <c r="AL79" s="40"/>
      <c r="AM79" s="40"/>
      <c r="AN79" s="40"/>
      <c r="AO79" s="59"/>
      <c r="AP79" s="59"/>
      <c r="AQ79" s="59"/>
      <c r="AR79" s="30"/>
      <c r="AS79" s="26"/>
      <c r="AT79" s="1"/>
    </row>
    <row r="80" spans="1:46">
      <c r="A80" s="1">
        <v>24</v>
      </c>
      <c r="B80" s="1">
        <v>24</v>
      </c>
      <c r="C80" s="1" t="s">
        <v>664</v>
      </c>
      <c r="D80" s="29" t="s">
        <v>104</v>
      </c>
      <c r="E80" s="29">
        <v>104</v>
      </c>
      <c r="F80" s="27"/>
      <c r="G80" s="27"/>
      <c r="H80" s="27"/>
      <c r="I80" s="27"/>
      <c r="J80" s="27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104</v>
      </c>
      <c r="L80" s="32" t="s">
        <v>898</v>
      </c>
      <c r="M80" s="32"/>
      <c r="N80" s="33">
        <f>K80+(ROW(K80)-ROW(K$6))/10000</f>
        <v>104.0074</v>
      </c>
      <c r="O80" s="32">
        <f>COUNT(E80:J80)</f>
        <v>1</v>
      </c>
      <c r="P80" s="32">
        <f ca="1">IF(AND(O80=1,OFFSET(D80,0,P$3)&gt;0),"Y",0)</f>
        <v>0</v>
      </c>
      <c r="Q80" s="34" t="s">
        <v>180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104.10399999999998</v>
      </c>
      <c r="T80" s="36">
        <f>K80+W80/1000+IF($D$5&gt;=2,X80/10000,0)+IF($D$5&gt;=3,Y80/100000,0)+IF($D$5&gt;=4,Z80/1000000,0)+IF($D$5&gt;=5,AA80/10000000,0)+IF($D$5&gt;=6,AB80/100000000,0)</f>
        <v>104.104</v>
      </c>
      <c r="U80" s="35">
        <f>1-(S80=T80)</f>
        <v>0</v>
      </c>
      <c r="V80" s="35">
        <f>K80+W80/1000+X80/10000+Y80/100000+Z80/1000000+AA80/10000000+AB80/100000000</f>
        <v>104.104</v>
      </c>
      <c r="W80" s="29">
        <v>104</v>
      </c>
      <c r="X80" s="27"/>
      <c r="Y80" s="27"/>
      <c r="Z80" s="27"/>
      <c r="AA80" s="27"/>
      <c r="AB80" s="27"/>
      <c r="AH80" s="26"/>
      <c r="AI80" s="26"/>
      <c r="AK80" s="26"/>
      <c r="AL80" s="40"/>
      <c r="AM80" s="40"/>
      <c r="AN80" s="40"/>
      <c r="AO80" s="59"/>
      <c r="AP80" s="59"/>
      <c r="AQ80" s="59"/>
      <c r="AR80" s="30"/>
      <c r="AS80" s="26"/>
      <c r="AT80" s="1"/>
    </row>
    <row r="81" spans="1:46">
      <c r="A81" s="1">
        <v>25</v>
      </c>
      <c r="B81" s="1">
        <v>25</v>
      </c>
      <c r="C81" s="1" t="s">
        <v>428</v>
      </c>
      <c r="D81" s="29" t="s">
        <v>91</v>
      </c>
      <c r="E81" s="29"/>
      <c r="F81" s="27">
        <v>95</v>
      </c>
      <c r="G81" s="27"/>
      <c r="H81" s="27"/>
      <c r="I81" s="27"/>
      <c r="J81" s="27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95</v>
      </c>
      <c r="L81" s="32" t="s">
        <v>898</v>
      </c>
      <c r="M81" s="32"/>
      <c r="N81" s="33">
        <f>K81+(ROW(K81)-ROW(K$6))/10000</f>
        <v>95.007499999999993</v>
      </c>
      <c r="O81" s="32">
        <f>COUNT(E81:J81)</f>
        <v>1</v>
      </c>
      <c r="P81" s="32" t="str">
        <f ca="1">IF(AND(O81=1,OFFSET(D81,0,P$3)&gt;0),"Y",0)</f>
        <v>Y</v>
      </c>
      <c r="Q81" s="34" t="s">
        <v>180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95.094999999999985</v>
      </c>
      <c r="T81" s="36">
        <f>K81+W81/1000+IF($D$5&gt;=2,X81/10000,0)+IF($D$5&gt;=3,Y81/100000,0)+IF($D$5&gt;=4,Z81/1000000,0)+IF($D$5&gt;=5,AA81/10000000,0)+IF($D$5&gt;=6,AB81/100000000,0)</f>
        <v>95.094999999999999</v>
      </c>
      <c r="U81" s="35">
        <f>1-(S81=T81)</f>
        <v>0</v>
      </c>
      <c r="V81" s="35">
        <f>K81+W81/1000+X81/10000+Y81/100000+Z81/1000000+AA81/10000000+AB81/100000000</f>
        <v>95.094999999999999</v>
      </c>
      <c r="W81" s="27">
        <v>95</v>
      </c>
      <c r="X81" s="29"/>
      <c r="Y81" s="27"/>
      <c r="Z81" s="27"/>
      <c r="AA81" s="27"/>
      <c r="AB81" s="27"/>
      <c r="AH81" s="26"/>
      <c r="AI81" s="26"/>
      <c r="AK81" s="26"/>
      <c r="AL81" s="40"/>
      <c r="AM81" s="40"/>
      <c r="AN81" s="40"/>
      <c r="AO81" s="59"/>
      <c r="AP81" s="59"/>
      <c r="AQ81" s="59"/>
      <c r="AR81" s="30"/>
      <c r="AS81" s="26"/>
      <c r="AT81" s="1"/>
    </row>
    <row r="82" spans="1:46">
      <c r="A82" s="1">
        <v>26</v>
      </c>
      <c r="B82" s="1" t="s">
        <v>77</v>
      </c>
      <c r="C82" s="1" t="s">
        <v>445</v>
      </c>
      <c r="D82" s="29" t="s">
        <v>378</v>
      </c>
      <c r="E82" s="29"/>
      <c r="F82" s="27">
        <v>83</v>
      </c>
      <c r="G82" s="27"/>
      <c r="H82" s="27"/>
      <c r="I82" s="27"/>
      <c r="J82" s="27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83</v>
      </c>
      <c r="L82" s="32" t="s">
        <v>899</v>
      </c>
      <c r="M82" s="32"/>
      <c r="N82" s="33">
        <f>K82+(ROW(K82)-ROW(K$6))/10000</f>
        <v>83.007599999999996</v>
      </c>
      <c r="O82" s="32">
        <f>COUNT(E82:J82)</f>
        <v>1</v>
      </c>
      <c r="P82" s="32" t="str">
        <f ca="1">IF(AND(O82=1,OFFSET(D82,0,P$3)&gt;0),"Y",0)</f>
        <v>Y</v>
      </c>
      <c r="Q82" s="34" t="s">
        <v>180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83.082999999999984</v>
      </c>
      <c r="T82" s="36">
        <f>K82+W82/1000+IF($D$5&gt;=2,X82/10000,0)+IF($D$5&gt;=3,Y82/100000,0)+IF($D$5&gt;=4,Z82/1000000,0)+IF($D$5&gt;=5,AA82/10000000,0)+IF($D$5&gt;=6,AB82/100000000,0)</f>
        <v>83.082999999999998</v>
      </c>
      <c r="U82" s="35">
        <f>1-(S82=T82)</f>
        <v>0</v>
      </c>
      <c r="V82" s="35">
        <f>K82+W82/1000+X82/10000+Y82/100000+Z82/1000000+AA82/10000000+AB82/100000000</f>
        <v>83.082999999999998</v>
      </c>
      <c r="W82" s="27">
        <v>83</v>
      </c>
      <c r="X82" s="29"/>
      <c r="Y82" s="27"/>
      <c r="Z82" s="27"/>
      <c r="AA82" s="27"/>
      <c r="AB82" s="27"/>
      <c r="AH82" s="26"/>
      <c r="AI82" s="26"/>
      <c r="AK82" s="26"/>
      <c r="AL82" s="40"/>
      <c r="AM82" s="40"/>
      <c r="AN82" s="40"/>
      <c r="AO82" s="59"/>
      <c r="AP82" s="59"/>
      <c r="AQ82" s="59"/>
      <c r="AR82" s="30"/>
      <c r="AS82" s="26"/>
      <c r="AT82" s="1"/>
    </row>
    <row r="83" spans="1:46">
      <c r="A83" s="1">
        <v>27</v>
      </c>
      <c r="B83" s="1">
        <v>26</v>
      </c>
      <c r="C83" s="1" t="s">
        <v>665</v>
      </c>
      <c r="D83" s="29" t="s">
        <v>47</v>
      </c>
      <c r="E83" s="29">
        <v>66</v>
      </c>
      <c r="F83" s="27"/>
      <c r="G83" s="27"/>
      <c r="H83" s="27"/>
      <c r="I83" s="27"/>
      <c r="J83" s="27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66</v>
      </c>
      <c r="L83" s="32" t="s">
        <v>898</v>
      </c>
      <c r="M83" s="32"/>
      <c r="N83" s="33">
        <f>K83+(ROW(K83)-ROW(K$6))/10000</f>
        <v>66.0077</v>
      </c>
      <c r="O83" s="32">
        <f>COUNT(E83:J83)</f>
        <v>1</v>
      </c>
      <c r="P83" s="32">
        <f ca="1">IF(AND(O83=1,OFFSET(D83,0,P$3)&gt;0),"Y",0)</f>
        <v>0</v>
      </c>
      <c r="Q83" s="34" t="s">
        <v>180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66.065999999999988</v>
      </c>
      <c r="T83" s="36">
        <f>K83+W83/1000+IF($D$5&gt;=2,X83/10000,0)+IF($D$5&gt;=3,Y83/100000,0)+IF($D$5&gt;=4,Z83/1000000,0)+IF($D$5&gt;=5,AA83/10000000,0)+IF($D$5&gt;=6,AB83/100000000,0)</f>
        <v>66.066000000000003</v>
      </c>
      <c r="U83" s="35">
        <f>1-(S83=T83)</f>
        <v>0</v>
      </c>
      <c r="V83" s="35">
        <f>K83+W83/1000+X83/10000+Y83/100000+Z83/1000000+AA83/10000000+AB83/100000000</f>
        <v>66.066000000000003</v>
      </c>
      <c r="W83" s="29">
        <v>66</v>
      </c>
      <c r="X83" s="27"/>
      <c r="Y83" s="27"/>
      <c r="Z83" s="27"/>
      <c r="AA83" s="27"/>
      <c r="AB83" s="27"/>
      <c r="AH83" s="26"/>
      <c r="AI83" s="26"/>
      <c r="AK83" s="26"/>
      <c r="AL83" s="40"/>
      <c r="AM83" s="40"/>
      <c r="AN83" s="40"/>
      <c r="AO83" s="59"/>
      <c r="AP83" s="59"/>
      <c r="AQ83" s="59"/>
      <c r="AR83" s="30"/>
      <c r="AS83" s="26"/>
      <c r="AT83" s="1"/>
    </row>
    <row r="84" spans="1:46">
      <c r="A84" s="1">
        <v>28</v>
      </c>
      <c r="B84" s="1">
        <v>27</v>
      </c>
      <c r="C84" s="1" t="s">
        <v>666</v>
      </c>
      <c r="D84" s="29" t="s">
        <v>91</v>
      </c>
      <c r="E84" s="29">
        <v>50</v>
      </c>
      <c r="F84" s="27"/>
      <c r="G84" s="27"/>
      <c r="H84" s="27"/>
      <c r="I84" s="27"/>
      <c r="J84" s="27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50</v>
      </c>
      <c r="L84" s="32" t="s">
        <v>898</v>
      </c>
      <c r="M84" s="32"/>
      <c r="N84" s="33">
        <f>K84+(ROW(K84)-ROW(K$6))/10000</f>
        <v>50.007800000000003</v>
      </c>
      <c r="O84" s="32">
        <f>COUNT(E84:J84)</f>
        <v>1</v>
      </c>
      <c r="P84" s="32">
        <f ca="1">IF(AND(O84=1,OFFSET(D84,0,P$3)&gt;0),"Y",0)</f>
        <v>0</v>
      </c>
      <c r="Q84" s="34" t="s">
        <v>180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50.05</v>
      </c>
      <c r="T84" s="36">
        <f>K84+W84/1000+IF($D$5&gt;=2,X84/10000,0)+IF($D$5&gt;=3,Y84/100000,0)+IF($D$5&gt;=4,Z84/1000000,0)+IF($D$5&gt;=5,AA84/10000000,0)+IF($D$5&gt;=6,AB84/100000000,0)</f>
        <v>50.05</v>
      </c>
      <c r="U84" s="35">
        <f>1-(S84=T84)</f>
        <v>0</v>
      </c>
      <c r="V84" s="35">
        <f>K84+W84/1000+X84/10000+Y84/100000+Z84/1000000+AA84/10000000+AB84/100000000</f>
        <v>50.05</v>
      </c>
      <c r="W84" s="29">
        <v>50</v>
      </c>
      <c r="X84" s="27"/>
      <c r="Y84" s="27"/>
      <c r="Z84" s="27"/>
      <c r="AA84" s="27"/>
      <c r="AB84" s="27"/>
      <c r="AH84" s="26"/>
      <c r="AI84" s="26"/>
      <c r="AK84" s="26"/>
      <c r="AL84" s="40"/>
      <c r="AM84" s="40"/>
      <c r="AN84" s="40"/>
      <c r="AO84" s="59"/>
      <c r="AP84" s="59"/>
      <c r="AQ84" s="59"/>
      <c r="AR84" s="30"/>
      <c r="AS84" s="26"/>
      <c r="AT84" s="1"/>
    </row>
    <row r="85" spans="1:46" ht="5.0999999999999996" customHeight="1">
      <c r="A85" s="27"/>
      <c r="B85" s="27"/>
      <c r="D85" s="54"/>
      <c r="E85" s="54"/>
      <c r="F85" s="54"/>
      <c r="G85" s="54"/>
      <c r="H85" s="54"/>
      <c r="I85" s="54"/>
      <c r="J85" s="54"/>
      <c r="K85" s="32"/>
      <c r="L85" s="27"/>
      <c r="M85" s="27"/>
      <c r="N85" s="42"/>
      <c r="O85" s="27"/>
      <c r="P85" s="27"/>
      <c r="R85" s="63"/>
      <c r="S85" s="63"/>
      <c r="T85" s="63"/>
      <c r="U85" s="63"/>
      <c r="V85" s="35"/>
      <c r="W85" s="27"/>
      <c r="X85" s="27"/>
      <c r="Y85" s="27"/>
      <c r="Z85" s="27"/>
      <c r="AA85" s="27"/>
      <c r="AB85" s="27"/>
      <c r="AH85" s="26"/>
      <c r="AI85" s="26"/>
      <c r="AK85" s="26"/>
      <c r="AL85" s="40"/>
      <c r="AM85" s="40"/>
      <c r="AN85" s="40"/>
      <c r="AO85" s="40"/>
      <c r="AP85" s="40"/>
      <c r="AQ85" s="40"/>
      <c r="AR85" s="30"/>
      <c r="AS85" s="26"/>
      <c r="AT85" s="1"/>
    </row>
    <row r="86" spans="1:46">
      <c r="D86" s="27"/>
      <c r="E86" s="27"/>
      <c r="F86" s="27"/>
      <c r="G86" s="27"/>
      <c r="H86" s="27"/>
      <c r="I86" s="27"/>
      <c r="J86" s="27"/>
      <c r="K86" s="32"/>
      <c r="L86" s="27"/>
      <c r="M86" s="27"/>
      <c r="N86" s="42"/>
      <c r="O86" s="27"/>
      <c r="P86" s="27"/>
      <c r="R86" s="60"/>
      <c r="S86" s="60"/>
      <c r="T86" s="60"/>
      <c r="U86" s="60"/>
      <c r="V86" s="35"/>
      <c r="W86" s="54"/>
      <c r="X86" s="54"/>
      <c r="Y86" s="54"/>
      <c r="Z86" s="54"/>
      <c r="AA86" s="54"/>
      <c r="AB86" s="54"/>
      <c r="AH86" s="26"/>
      <c r="AI86" s="26"/>
      <c r="AK86" s="26"/>
      <c r="AL86" s="40"/>
      <c r="AM86" s="40"/>
      <c r="AN86" s="40"/>
      <c r="AO86" s="40"/>
      <c r="AP86" s="40"/>
      <c r="AQ86" s="40"/>
      <c r="AR86" s="30"/>
      <c r="AS86" s="26"/>
      <c r="AT86" s="1"/>
    </row>
    <row r="87" spans="1:46">
      <c r="C87" s="26" t="s">
        <v>171</v>
      </c>
      <c r="D87" s="27"/>
      <c r="E87" s="27"/>
      <c r="F87" s="27"/>
      <c r="G87" s="27"/>
      <c r="H87" s="27"/>
      <c r="I87" s="27"/>
      <c r="J87" s="27"/>
      <c r="K87" s="32"/>
      <c r="L87" s="27"/>
      <c r="M87" s="27"/>
      <c r="N87" s="42"/>
      <c r="O87" s="27"/>
      <c r="P87" s="27"/>
      <c r="Q87" s="54" t="str">
        <f>C87</f>
        <v>F45</v>
      </c>
      <c r="R87" s="60"/>
      <c r="S87" s="60"/>
      <c r="T87" s="60"/>
      <c r="U87" s="60"/>
      <c r="V87" s="35"/>
      <c r="W87" s="27"/>
      <c r="X87" s="54"/>
      <c r="Y87" s="54"/>
      <c r="Z87" s="54"/>
      <c r="AA87" s="54"/>
      <c r="AB87" s="54"/>
      <c r="AH87" s="26"/>
      <c r="AI87" s="26"/>
      <c r="AK87" s="26"/>
      <c r="AL87" s="40"/>
      <c r="AM87" s="40"/>
      <c r="AN87" s="40"/>
      <c r="AO87" s="38">
        <v>586</v>
      </c>
      <c r="AP87" s="38">
        <v>572</v>
      </c>
      <c r="AQ87" s="38">
        <v>556</v>
      </c>
      <c r="AR87" s="30"/>
      <c r="AS87" s="26"/>
      <c r="AT87" s="1"/>
    </row>
    <row r="88" spans="1:46">
      <c r="A88" s="1">
        <v>1</v>
      </c>
      <c r="B88" s="1">
        <v>1</v>
      </c>
      <c r="C88" s="1" t="s">
        <v>384</v>
      </c>
      <c r="D88" s="29" t="s">
        <v>104</v>
      </c>
      <c r="E88" s="29">
        <v>125</v>
      </c>
      <c r="F88" s="27">
        <v>126</v>
      </c>
      <c r="G88" s="27"/>
      <c r="H88" s="27"/>
      <c r="I88" s="27"/>
      <c r="J88" s="27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251</v>
      </c>
      <c r="L88" s="32" t="s">
        <v>898</v>
      </c>
      <c r="M88" s="32" t="s">
        <v>667</v>
      </c>
      <c r="N88" s="33">
        <f>K88+(ROW(K88)-ROW(K$6))/10000</f>
        <v>251.00819999999999</v>
      </c>
      <c r="O88" s="32">
        <f>COUNT(E88:J88)</f>
        <v>2</v>
      </c>
      <c r="P88" s="32">
        <f ca="1">IF(AND(O88=1,OFFSET(D88,0,P$3)&gt;0),"Y",0)</f>
        <v>0</v>
      </c>
      <c r="Q88" s="34" t="s">
        <v>171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251.13849999999999</v>
      </c>
      <c r="T88" s="36">
        <f>K88+W88/1000+IF($D$5&gt;=2,X88/10000,0)+IF($D$5&gt;=3,Y88/100000,0)+IF($D$5&gt;=4,Z88/1000000,0)+IF($D$5&gt;=5,AA88/10000000,0)+IF($D$5&gt;=6,AB88/100000000,0)</f>
        <v>251.13849999999999</v>
      </c>
      <c r="U88" s="35">
        <f>1-(S88=T88)</f>
        <v>0</v>
      </c>
      <c r="V88" s="35">
        <f>K88+W88/1000+X88/10000+Y88/100000+Z88/1000000+AA88/10000000+AB88/100000000</f>
        <v>251.13849999999999</v>
      </c>
      <c r="W88" s="27">
        <v>126</v>
      </c>
      <c r="X88" s="29">
        <v>125</v>
      </c>
      <c r="Y88" s="27"/>
      <c r="Z88" s="27"/>
      <c r="AA88" s="27"/>
      <c r="AB88" s="27"/>
      <c r="AH88" s="26"/>
      <c r="AI88" s="26"/>
      <c r="AK88" s="26"/>
      <c r="AL88" s="40"/>
      <c r="AM88" s="40"/>
      <c r="AN88" s="40"/>
      <c r="AO88" s="59"/>
      <c r="AP88" s="59"/>
      <c r="AQ88" s="59"/>
      <c r="AR88" s="30"/>
      <c r="AS88" s="26"/>
      <c r="AT88" s="1"/>
    </row>
    <row r="89" spans="1:46">
      <c r="A89" s="1">
        <v>2</v>
      </c>
      <c r="B89" s="1">
        <v>2</v>
      </c>
      <c r="C89" s="1" t="s">
        <v>170</v>
      </c>
      <c r="D89" s="29" t="s">
        <v>55</v>
      </c>
      <c r="E89" s="29"/>
      <c r="F89" s="27">
        <v>194</v>
      </c>
      <c r="G89" s="27"/>
      <c r="H89" s="27"/>
      <c r="I89" s="27"/>
      <c r="J89" s="27"/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194</v>
      </c>
      <c r="L89" s="32" t="s">
        <v>898</v>
      </c>
      <c r="M89" s="32" t="s">
        <v>668</v>
      </c>
      <c r="N89" s="33">
        <f>K89+(ROW(K89)-ROW(K$6))/10000</f>
        <v>194.00829999999999</v>
      </c>
      <c r="O89" s="32">
        <f>COUNT(E89:J89)</f>
        <v>1</v>
      </c>
      <c r="P89" s="32" t="str">
        <f ca="1">IF(AND(O89=1,OFFSET(D89,0,P$3)&gt;0),"Y",0)</f>
        <v>Y</v>
      </c>
      <c r="Q89" s="34" t="s">
        <v>171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194.19399999999999</v>
      </c>
      <c r="T89" s="36">
        <f>K89+W89/1000+IF($D$5&gt;=2,X89/10000,0)+IF($D$5&gt;=3,Y89/100000,0)+IF($D$5&gt;=4,Z89/1000000,0)+IF($D$5&gt;=5,AA89/10000000,0)+IF($D$5&gt;=6,AB89/100000000,0)</f>
        <v>194.19399999999999</v>
      </c>
      <c r="U89" s="35">
        <f>1-(S89=T89)</f>
        <v>0</v>
      </c>
      <c r="V89" s="35">
        <f>K89+W89/1000+X89/10000+Y89/100000+Z89/1000000+AA89/10000000+AB89/100000000</f>
        <v>194.19399999999999</v>
      </c>
      <c r="W89" s="27">
        <v>194</v>
      </c>
      <c r="X89" s="29"/>
      <c r="Y89" s="27"/>
      <c r="Z89" s="27"/>
      <c r="AA89" s="27"/>
      <c r="AB89" s="27"/>
      <c r="AH89" s="26"/>
      <c r="AI89" s="26"/>
      <c r="AK89" s="26"/>
      <c r="AL89" s="40"/>
      <c r="AM89" s="40"/>
      <c r="AN89" s="40"/>
      <c r="AO89" s="59"/>
      <c r="AP89" s="59"/>
      <c r="AQ89" s="59"/>
      <c r="AR89" s="30"/>
      <c r="AS89" s="26"/>
      <c r="AT89" s="1"/>
    </row>
    <row r="90" spans="1:46">
      <c r="A90" s="1">
        <v>3</v>
      </c>
      <c r="B90" s="1">
        <v>3</v>
      </c>
      <c r="C90" s="1" t="s">
        <v>189</v>
      </c>
      <c r="D90" s="29" t="s">
        <v>63</v>
      </c>
      <c r="E90" s="29"/>
      <c r="F90" s="27">
        <v>191</v>
      </c>
      <c r="G90" s="27"/>
      <c r="H90" s="27"/>
      <c r="I90" s="27"/>
      <c r="J90" s="27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191</v>
      </c>
      <c r="L90" s="32" t="s">
        <v>898</v>
      </c>
      <c r="M90" s="32" t="s">
        <v>669</v>
      </c>
      <c r="N90" s="33">
        <f>K90+(ROW(K90)-ROW(K$6))/10000</f>
        <v>191.00839999999999</v>
      </c>
      <c r="O90" s="32">
        <f>COUNT(E90:J90)</f>
        <v>1</v>
      </c>
      <c r="P90" s="32" t="str">
        <f ca="1">IF(AND(O90=1,OFFSET(D90,0,P$3)&gt;0),"Y",0)</f>
        <v>Y</v>
      </c>
      <c r="Q90" s="34" t="s">
        <v>171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191.19099999999997</v>
      </c>
      <c r="T90" s="36">
        <f>K90+W90/1000+IF($D$5&gt;=2,X90/10000,0)+IF($D$5&gt;=3,Y90/100000,0)+IF($D$5&gt;=4,Z90/1000000,0)+IF($D$5&gt;=5,AA90/10000000,0)+IF($D$5&gt;=6,AB90/100000000,0)</f>
        <v>191.191</v>
      </c>
      <c r="U90" s="35">
        <f>1-(S90=T90)</f>
        <v>0</v>
      </c>
      <c r="V90" s="35">
        <f>K90+W90/1000+X90/10000+Y90/100000+Z90/1000000+AA90/10000000+AB90/100000000</f>
        <v>191.191</v>
      </c>
      <c r="W90" s="27">
        <v>191</v>
      </c>
      <c r="X90" s="29"/>
      <c r="Y90" s="27"/>
      <c r="Z90" s="27"/>
      <c r="AA90" s="27"/>
      <c r="AB90" s="27"/>
      <c r="AH90" s="26"/>
      <c r="AI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>
      <c r="A91" s="1">
        <v>4</v>
      </c>
      <c r="B91" s="1">
        <v>4</v>
      </c>
      <c r="C91" s="1" t="s">
        <v>670</v>
      </c>
      <c r="D91" s="29" t="s">
        <v>60</v>
      </c>
      <c r="E91" s="29">
        <v>190</v>
      </c>
      <c r="F91" s="27"/>
      <c r="G91" s="27"/>
      <c r="H91" s="27"/>
      <c r="I91" s="27"/>
      <c r="J91" s="27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190</v>
      </c>
      <c r="L91" s="32" t="s">
        <v>898</v>
      </c>
      <c r="M91" s="32"/>
      <c r="N91" s="33">
        <f>K91+(ROW(K91)-ROW(K$6))/10000</f>
        <v>190.0085</v>
      </c>
      <c r="O91" s="32">
        <f>COUNT(E91:J91)</f>
        <v>1</v>
      </c>
      <c r="P91" s="32">
        <f ca="1">IF(AND(O91=1,OFFSET(D91,0,P$3)&gt;0),"Y",0)</f>
        <v>0</v>
      </c>
      <c r="Q91" s="34" t="s">
        <v>171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190.18999999999997</v>
      </c>
      <c r="T91" s="36">
        <f>K91+W91/1000+IF($D$5&gt;=2,X91/10000,0)+IF($D$5&gt;=3,Y91/100000,0)+IF($D$5&gt;=4,Z91/1000000,0)+IF($D$5&gt;=5,AA91/10000000,0)+IF($D$5&gt;=6,AB91/100000000,0)</f>
        <v>190.19</v>
      </c>
      <c r="U91" s="35">
        <f>1-(S91=T91)</f>
        <v>0</v>
      </c>
      <c r="V91" s="35">
        <f>K91+W91/1000+X91/10000+Y91/100000+Z91/1000000+AA91/10000000+AB91/100000000</f>
        <v>190.19</v>
      </c>
      <c r="W91" s="29">
        <v>190</v>
      </c>
      <c r="X91" s="27"/>
      <c r="Y91" s="27"/>
      <c r="Z91" s="27"/>
      <c r="AA91" s="27"/>
      <c r="AB91" s="27"/>
      <c r="AH91" s="26"/>
      <c r="AI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>
      <c r="A92" s="1">
        <v>5</v>
      </c>
      <c r="B92" s="1">
        <v>5</v>
      </c>
      <c r="C92" s="1" t="s">
        <v>258</v>
      </c>
      <c r="D92" s="29" t="s">
        <v>168</v>
      </c>
      <c r="E92" s="29"/>
      <c r="F92" s="27">
        <v>172</v>
      </c>
      <c r="G92" s="27"/>
      <c r="H92" s="27"/>
      <c r="I92" s="27"/>
      <c r="J92" s="27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172</v>
      </c>
      <c r="L92" s="32" t="s">
        <v>898</v>
      </c>
      <c r="M92" s="32"/>
      <c r="N92" s="33">
        <f>K92+(ROW(K92)-ROW(K$6))/10000</f>
        <v>172.0086</v>
      </c>
      <c r="O92" s="32">
        <f>COUNT(E92:J92)</f>
        <v>1</v>
      </c>
      <c r="P92" s="32" t="str">
        <f ca="1">IF(AND(O92=1,OFFSET(D92,0,P$3)&gt;0),"Y",0)</f>
        <v>Y</v>
      </c>
      <c r="Q92" s="34" t="s">
        <v>171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172.17199999999997</v>
      </c>
      <c r="T92" s="36">
        <f>K92+W92/1000+IF($D$5&gt;=2,X92/10000,0)+IF($D$5&gt;=3,Y92/100000,0)+IF($D$5&gt;=4,Z92/1000000,0)+IF($D$5&gt;=5,AA92/10000000,0)+IF($D$5&gt;=6,AB92/100000000,0)</f>
        <v>172.172</v>
      </c>
      <c r="U92" s="35">
        <f>1-(S92=T92)</f>
        <v>0</v>
      </c>
      <c r="V92" s="35">
        <f>K92+W92/1000+X92/10000+Y92/100000+Z92/1000000+AA92/10000000+AB92/100000000</f>
        <v>172.172</v>
      </c>
      <c r="W92" s="27">
        <v>172</v>
      </c>
      <c r="X92" s="29"/>
      <c r="Y92" s="27"/>
      <c r="Z92" s="27"/>
      <c r="AA92" s="27"/>
      <c r="AB92" s="27"/>
      <c r="AH92" s="26"/>
      <c r="AI92" s="26"/>
      <c r="AK92" s="26"/>
      <c r="AL92" s="40"/>
      <c r="AM92" s="40"/>
      <c r="AN92" s="40"/>
      <c r="AO92" s="59"/>
      <c r="AP92" s="59"/>
      <c r="AQ92" s="59"/>
      <c r="AR92" s="30"/>
      <c r="AS92" s="26"/>
      <c r="AT92" s="1"/>
    </row>
    <row r="93" spans="1:46">
      <c r="A93" s="1">
        <v>6</v>
      </c>
      <c r="B93" s="1">
        <v>6</v>
      </c>
      <c r="C93" s="1" t="s">
        <v>266</v>
      </c>
      <c r="D93" s="29" t="s">
        <v>41</v>
      </c>
      <c r="E93" s="29"/>
      <c r="F93" s="27">
        <v>169</v>
      </c>
      <c r="G93" s="27"/>
      <c r="H93" s="27"/>
      <c r="I93" s="27"/>
      <c r="J93" s="27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169</v>
      </c>
      <c r="L93" s="32" t="s">
        <v>898</v>
      </c>
      <c r="M93" s="32"/>
      <c r="N93" s="33">
        <f>K93+(ROW(K93)-ROW(K$6))/10000</f>
        <v>169.0087</v>
      </c>
      <c r="O93" s="32">
        <f>COUNT(E93:J93)</f>
        <v>1</v>
      </c>
      <c r="P93" s="32" t="str">
        <f ca="1">IF(AND(O93=1,OFFSET(D93,0,P$3)&gt;0),"Y",0)</f>
        <v>Y</v>
      </c>
      <c r="Q93" s="34" t="s">
        <v>171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169.16899999999998</v>
      </c>
      <c r="T93" s="36">
        <f>K93+W93/1000+IF($D$5&gt;=2,X93/10000,0)+IF($D$5&gt;=3,Y93/100000,0)+IF($D$5&gt;=4,Z93/1000000,0)+IF($D$5&gt;=5,AA93/10000000,0)+IF($D$5&gt;=6,AB93/100000000,0)</f>
        <v>169.16900000000001</v>
      </c>
      <c r="U93" s="35">
        <f>1-(S93=T93)</f>
        <v>0</v>
      </c>
      <c r="V93" s="35">
        <f>K93+W93/1000+X93/10000+Y93/100000+Z93/1000000+AA93/10000000+AB93/100000000</f>
        <v>169.16900000000001</v>
      </c>
      <c r="W93" s="27">
        <v>169</v>
      </c>
      <c r="X93" s="29"/>
      <c r="Y93" s="27"/>
      <c r="Z93" s="27"/>
      <c r="AA93" s="27"/>
      <c r="AB93" s="27"/>
      <c r="AH93" s="26"/>
      <c r="AI93" s="26"/>
      <c r="AK93" s="26"/>
      <c r="AL93" s="40"/>
      <c r="AM93" s="40"/>
      <c r="AN93" s="40"/>
      <c r="AO93" s="59"/>
      <c r="AP93" s="59"/>
      <c r="AQ93" s="59"/>
      <c r="AR93" s="30"/>
      <c r="AS93" s="26"/>
      <c r="AT93" s="1"/>
    </row>
    <row r="94" spans="1:46">
      <c r="A94" s="1">
        <v>7</v>
      </c>
      <c r="B94" s="1">
        <v>7</v>
      </c>
      <c r="C94" s="1" t="s">
        <v>280</v>
      </c>
      <c r="D94" s="29" t="s">
        <v>122</v>
      </c>
      <c r="E94" s="29"/>
      <c r="F94" s="27">
        <v>165</v>
      </c>
      <c r="G94" s="27"/>
      <c r="H94" s="27"/>
      <c r="I94" s="27"/>
      <c r="J94" s="27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165</v>
      </c>
      <c r="L94" s="32" t="s">
        <v>898</v>
      </c>
      <c r="M94" s="32"/>
      <c r="N94" s="33">
        <f>K94+(ROW(K94)-ROW(K$6))/10000</f>
        <v>165.00880000000001</v>
      </c>
      <c r="O94" s="32">
        <f>COUNT(E94:J94)</f>
        <v>1</v>
      </c>
      <c r="P94" s="32" t="str">
        <f ca="1">IF(AND(O94=1,OFFSET(D94,0,P$3)&gt;0),"Y",0)</f>
        <v>Y</v>
      </c>
      <c r="Q94" s="34" t="s">
        <v>171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165.16499999999999</v>
      </c>
      <c r="T94" s="36">
        <f>K94+W94/1000+IF($D$5&gt;=2,X94/10000,0)+IF($D$5&gt;=3,Y94/100000,0)+IF($D$5&gt;=4,Z94/1000000,0)+IF($D$5&gt;=5,AA94/10000000,0)+IF($D$5&gt;=6,AB94/100000000,0)</f>
        <v>165.16499999999999</v>
      </c>
      <c r="U94" s="35">
        <f>1-(S94=T94)</f>
        <v>0</v>
      </c>
      <c r="V94" s="35">
        <f>K94+W94/1000+X94/10000+Y94/100000+Z94/1000000+AA94/10000000+AB94/100000000</f>
        <v>165.16499999999999</v>
      </c>
      <c r="W94" s="27">
        <v>165</v>
      </c>
      <c r="X94" s="29"/>
      <c r="Y94" s="27"/>
      <c r="Z94" s="27"/>
      <c r="AA94" s="27"/>
      <c r="AB94" s="27"/>
      <c r="AH94" s="26"/>
      <c r="AI94" s="26"/>
      <c r="AK94" s="26"/>
      <c r="AL94" s="40"/>
      <c r="AM94" s="40"/>
      <c r="AN94" s="40"/>
      <c r="AO94" s="59"/>
      <c r="AP94" s="59"/>
      <c r="AQ94" s="59"/>
      <c r="AR94" s="30"/>
      <c r="AS94" s="26"/>
      <c r="AT94" s="1"/>
    </row>
    <row r="95" spans="1:46">
      <c r="A95" s="1">
        <v>8</v>
      </c>
      <c r="B95" s="1">
        <v>8</v>
      </c>
      <c r="C95" s="1" t="s">
        <v>671</v>
      </c>
      <c r="D95" s="29" t="s">
        <v>60</v>
      </c>
      <c r="E95" s="29">
        <v>162</v>
      </c>
      <c r="F95" s="27"/>
      <c r="G95" s="27"/>
      <c r="H95" s="27"/>
      <c r="I95" s="27"/>
      <c r="J95" s="27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162</v>
      </c>
      <c r="L95" s="32" t="s">
        <v>898</v>
      </c>
      <c r="M95" s="32"/>
      <c r="N95" s="33">
        <f>K95+(ROW(K95)-ROW(K$6))/10000</f>
        <v>162.00890000000001</v>
      </c>
      <c r="O95" s="32">
        <f>COUNT(E95:J95)</f>
        <v>1</v>
      </c>
      <c r="P95" s="32">
        <f ca="1">IF(AND(O95=1,OFFSET(D95,0,P$3)&gt;0),"Y",0)</f>
        <v>0</v>
      </c>
      <c r="Q95" s="34" t="s">
        <v>171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162.16199999999998</v>
      </c>
      <c r="T95" s="36">
        <f>K95+W95/1000+IF($D$5&gt;=2,X95/10000,0)+IF($D$5&gt;=3,Y95/100000,0)+IF($D$5&gt;=4,Z95/1000000,0)+IF($D$5&gt;=5,AA95/10000000,0)+IF($D$5&gt;=6,AB95/100000000,0)</f>
        <v>162.16200000000001</v>
      </c>
      <c r="U95" s="35">
        <f>1-(S95=T95)</f>
        <v>0</v>
      </c>
      <c r="V95" s="35">
        <f>K95+W95/1000+X95/10000+Y95/100000+Z95/1000000+AA95/10000000+AB95/100000000</f>
        <v>162.16200000000001</v>
      </c>
      <c r="W95" s="29">
        <v>162</v>
      </c>
      <c r="X95" s="27"/>
      <c r="Y95" s="27"/>
      <c r="Z95" s="27"/>
      <c r="AA95" s="27"/>
      <c r="AB95" s="27"/>
      <c r="AH95" s="26"/>
      <c r="AI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>
      <c r="A96" s="1">
        <v>9</v>
      </c>
      <c r="B96" s="1">
        <v>9</v>
      </c>
      <c r="C96" s="1" t="s">
        <v>672</v>
      </c>
      <c r="D96" s="29" t="s">
        <v>60</v>
      </c>
      <c r="E96" s="29">
        <v>155</v>
      </c>
      <c r="F96" s="27"/>
      <c r="G96" s="27"/>
      <c r="H96" s="27"/>
      <c r="I96" s="27"/>
      <c r="J96" s="27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155</v>
      </c>
      <c r="L96" s="32" t="s">
        <v>898</v>
      </c>
      <c r="M96" s="32"/>
      <c r="N96" s="33">
        <f>K96+(ROW(K96)-ROW(K$6))/10000</f>
        <v>155.00899999999999</v>
      </c>
      <c r="O96" s="32">
        <f>COUNT(E96:J96)</f>
        <v>1</v>
      </c>
      <c r="P96" s="32">
        <f ca="1">IF(AND(O96=1,OFFSET(D96,0,P$3)&gt;0),"Y",0)</f>
        <v>0</v>
      </c>
      <c r="Q96" s="34" t="s">
        <v>171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155.15499999999997</v>
      </c>
      <c r="T96" s="36">
        <f>K96+W96/1000+IF($D$5&gt;=2,X96/10000,0)+IF($D$5&gt;=3,Y96/100000,0)+IF($D$5&gt;=4,Z96/1000000,0)+IF($D$5&gt;=5,AA96/10000000,0)+IF($D$5&gt;=6,AB96/100000000,0)</f>
        <v>155.155</v>
      </c>
      <c r="U96" s="35">
        <f>1-(S96=T96)</f>
        <v>0</v>
      </c>
      <c r="V96" s="35">
        <f>K96+W96/1000+X96/10000+Y96/100000+Z96/1000000+AA96/10000000+AB96/100000000</f>
        <v>155.155</v>
      </c>
      <c r="W96" s="29">
        <v>155</v>
      </c>
      <c r="X96" s="27"/>
      <c r="Y96" s="27"/>
      <c r="Z96" s="27"/>
      <c r="AA96" s="27"/>
      <c r="AB96" s="27"/>
      <c r="AH96" s="26"/>
      <c r="AI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>
      <c r="A97" s="1">
        <v>10</v>
      </c>
      <c r="B97" s="1">
        <v>10</v>
      </c>
      <c r="C97" s="1" t="s">
        <v>320</v>
      </c>
      <c r="D97" s="29" t="s">
        <v>36</v>
      </c>
      <c r="E97" s="29"/>
      <c r="F97" s="27">
        <v>155</v>
      </c>
      <c r="G97" s="27"/>
      <c r="H97" s="27"/>
      <c r="I97" s="27"/>
      <c r="J97" s="27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155</v>
      </c>
      <c r="L97" s="32" t="s">
        <v>898</v>
      </c>
      <c r="M97" s="32"/>
      <c r="N97" s="33">
        <f>K97+(ROW(K97)-ROW(K$6))/10000</f>
        <v>155.00909999999999</v>
      </c>
      <c r="O97" s="32">
        <f>COUNT(E97:J97)</f>
        <v>1</v>
      </c>
      <c r="P97" s="32" t="str">
        <f ca="1">IF(AND(O97=1,OFFSET(D97,0,P$3)&gt;0),"Y",0)</f>
        <v>Y</v>
      </c>
      <c r="Q97" s="34" t="s">
        <v>171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155.15499999999997</v>
      </c>
      <c r="T97" s="36">
        <f>K97+W97/1000+IF($D$5&gt;=2,X97/10000,0)+IF($D$5&gt;=3,Y97/100000,0)+IF($D$5&gt;=4,Z97/1000000,0)+IF($D$5&gt;=5,AA97/10000000,0)+IF($D$5&gt;=6,AB97/100000000,0)</f>
        <v>155.155</v>
      </c>
      <c r="U97" s="35">
        <f>1-(S97=T97)</f>
        <v>0</v>
      </c>
      <c r="V97" s="35">
        <f>K97+W97/1000+X97/10000+Y97/100000+Z97/1000000+AA97/10000000+AB97/100000000</f>
        <v>155.155</v>
      </c>
      <c r="W97" s="27">
        <v>155</v>
      </c>
      <c r="X97" s="29"/>
      <c r="Y97" s="27"/>
      <c r="Z97" s="27"/>
      <c r="AA97" s="27"/>
      <c r="AB97" s="27"/>
      <c r="AH97" s="26"/>
      <c r="AI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>
      <c r="A98" s="1">
        <v>11</v>
      </c>
      <c r="B98" s="1">
        <v>11</v>
      </c>
      <c r="C98" s="1" t="s">
        <v>326</v>
      </c>
      <c r="D98" s="29" t="s">
        <v>36</v>
      </c>
      <c r="E98" s="29"/>
      <c r="F98" s="27">
        <v>153</v>
      </c>
      <c r="G98" s="27"/>
      <c r="H98" s="27"/>
      <c r="I98" s="27"/>
      <c r="J98" s="27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153</v>
      </c>
      <c r="L98" s="32" t="s">
        <v>898</v>
      </c>
      <c r="M98" s="32"/>
      <c r="N98" s="33">
        <f>K98+(ROW(K98)-ROW(K$6))/10000</f>
        <v>153.00919999999999</v>
      </c>
      <c r="O98" s="32">
        <f>COUNT(E98:J98)</f>
        <v>1</v>
      </c>
      <c r="P98" s="32" t="str">
        <f ca="1">IF(AND(O98=1,OFFSET(D98,0,P$3)&gt;0),"Y",0)</f>
        <v>Y</v>
      </c>
      <c r="Q98" s="34" t="s">
        <v>171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153.15299999999999</v>
      </c>
      <c r="T98" s="36">
        <f>K98+W98/1000+IF($D$5&gt;=2,X98/10000,0)+IF($D$5&gt;=3,Y98/100000,0)+IF($D$5&gt;=4,Z98/1000000,0)+IF($D$5&gt;=5,AA98/10000000,0)+IF($D$5&gt;=6,AB98/100000000,0)</f>
        <v>153.15299999999999</v>
      </c>
      <c r="U98" s="35">
        <f>1-(S98=T98)</f>
        <v>0</v>
      </c>
      <c r="V98" s="35">
        <f>K98+W98/1000+X98/10000+Y98/100000+Z98/1000000+AA98/10000000+AB98/100000000</f>
        <v>153.15299999999999</v>
      </c>
      <c r="W98" s="27">
        <v>153</v>
      </c>
      <c r="X98" s="29"/>
      <c r="Y98" s="27"/>
      <c r="Z98" s="27"/>
      <c r="AA98" s="27"/>
      <c r="AB98" s="27"/>
      <c r="AH98" s="26"/>
      <c r="AI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>
      <c r="A99" s="1">
        <v>12</v>
      </c>
      <c r="B99" s="1">
        <v>12</v>
      </c>
      <c r="C99" s="1" t="s">
        <v>341</v>
      </c>
      <c r="D99" s="29" t="s">
        <v>104</v>
      </c>
      <c r="E99" s="29"/>
      <c r="F99" s="27">
        <v>147</v>
      </c>
      <c r="G99" s="27"/>
      <c r="H99" s="27"/>
      <c r="I99" s="27"/>
      <c r="J99" s="27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147</v>
      </c>
      <c r="L99" s="32" t="s">
        <v>898</v>
      </c>
      <c r="M99" s="32"/>
      <c r="N99" s="33">
        <f>K99+(ROW(K99)-ROW(K$6))/10000</f>
        <v>147.0093</v>
      </c>
      <c r="O99" s="32">
        <f>COUNT(E99:J99)</f>
        <v>1</v>
      </c>
      <c r="P99" s="32" t="str">
        <f ca="1">IF(AND(O99=1,OFFSET(D99,0,P$3)&gt;0),"Y",0)</f>
        <v>Y</v>
      </c>
      <c r="Q99" s="34" t="s">
        <v>171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147.14699999999999</v>
      </c>
      <c r="T99" s="36">
        <f>K99+W99/1000+IF($D$5&gt;=2,X99/10000,0)+IF($D$5&gt;=3,Y99/100000,0)+IF($D$5&gt;=4,Z99/1000000,0)+IF($D$5&gt;=5,AA99/10000000,0)+IF($D$5&gt;=6,AB99/100000000,0)</f>
        <v>147.14699999999999</v>
      </c>
      <c r="U99" s="35">
        <f>1-(S99=T99)</f>
        <v>0</v>
      </c>
      <c r="V99" s="35">
        <f>K99+W99/1000+X99/10000+Y99/100000+Z99/1000000+AA99/10000000+AB99/100000000</f>
        <v>147.14699999999999</v>
      </c>
      <c r="W99" s="27">
        <v>147</v>
      </c>
      <c r="X99" s="29"/>
      <c r="Y99" s="27"/>
      <c r="Z99" s="27"/>
      <c r="AA99" s="27"/>
      <c r="AB99" s="27"/>
      <c r="AH99" s="26"/>
      <c r="AI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>
      <c r="A100" s="1">
        <v>13</v>
      </c>
      <c r="B100" s="1">
        <v>13</v>
      </c>
      <c r="C100" s="1" t="s">
        <v>443</v>
      </c>
      <c r="D100" s="29" t="s">
        <v>66</v>
      </c>
      <c r="E100" s="29">
        <v>62</v>
      </c>
      <c r="F100" s="27">
        <v>85</v>
      </c>
      <c r="G100" s="27"/>
      <c r="H100" s="27"/>
      <c r="I100" s="27"/>
      <c r="J100" s="27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147</v>
      </c>
      <c r="L100" s="32" t="s">
        <v>898</v>
      </c>
      <c r="M100" s="32"/>
      <c r="N100" s="33">
        <f>K100+(ROW(K100)-ROW(K$6))/10000</f>
        <v>147.0094</v>
      </c>
      <c r="O100" s="32">
        <f>COUNT(E100:J100)</f>
        <v>2</v>
      </c>
      <c r="P100" s="32">
        <f ca="1">IF(AND(O100=1,OFFSET(D100,0,P$3)&gt;0),"Y",0)</f>
        <v>0</v>
      </c>
      <c r="Q100" s="34" t="s">
        <v>171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147.09119999999999</v>
      </c>
      <c r="T100" s="36">
        <f>K100+W100/1000+IF($D$5&gt;=2,X100/10000,0)+IF($D$5&gt;=3,Y100/100000,0)+IF($D$5&gt;=4,Z100/1000000,0)+IF($D$5&gt;=5,AA100/10000000,0)+IF($D$5&gt;=6,AB100/100000000,0)</f>
        <v>147.09120000000001</v>
      </c>
      <c r="U100" s="35">
        <f>1-(S100=T100)</f>
        <v>0</v>
      </c>
      <c r="V100" s="35">
        <f>K100+W100/1000+X100/10000+Y100/100000+Z100/1000000+AA100/10000000+AB100/100000000</f>
        <v>147.09120000000001</v>
      </c>
      <c r="W100" s="27">
        <v>85</v>
      </c>
      <c r="X100" s="29">
        <v>62</v>
      </c>
      <c r="Y100" s="27"/>
      <c r="Z100" s="27"/>
      <c r="AA100" s="27"/>
      <c r="AB100" s="27"/>
      <c r="AH100" s="26"/>
      <c r="AI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>
      <c r="A101" s="1">
        <v>14</v>
      </c>
      <c r="B101" s="1">
        <v>14</v>
      </c>
      <c r="C101" s="1" t="s">
        <v>673</v>
      </c>
      <c r="D101" s="29" t="s">
        <v>60</v>
      </c>
      <c r="E101" s="29">
        <v>146</v>
      </c>
      <c r="F101" s="27"/>
      <c r="G101" s="27"/>
      <c r="H101" s="27"/>
      <c r="I101" s="27"/>
      <c r="J101" s="27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146</v>
      </c>
      <c r="L101" s="32" t="s">
        <v>898</v>
      </c>
      <c r="M101" s="32"/>
      <c r="N101" s="33">
        <f>K101+(ROW(K101)-ROW(K$6))/10000</f>
        <v>146.0095</v>
      </c>
      <c r="O101" s="32">
        <f>COUNT(E101:J101)</f>
        <v>1</v>
      </c>
      <c r="P101" s="32">
        <f ca="1">IF(AND(O101=1,OFFSET(D101,0,P$3)&gt;0),"Y",0)</f>
        <v>0</v>
      </c>
      <c r="Q101" s="34" t="s">
        <v>171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146.14599999999999</v>
      </c>
      <c r="T101" s="36">
        <f>K101+W101/1000+IF($D$5&gt;=2,X101/10000,0)+IF($D$5&gt;=3,Y101/100000,0)+IF($D$5&gt;=4,Z101/1000000,0)+IF($D$5&gt;=5,AA101/10000000,0)+IF($D$5&gt;=6,AB101/100000000,0)</f>
        <v>146.14599999999999</v>
      </c>
      <c r="U101" s="35">
        <f>1-(S101=T101)</f>
        <v>0</v>
      </c>
      <c r="V101" s="35">
        <f>K101+W101/1000+X101/10000+Y101/100000+Z101/1000000+AA101/10000000+AB101/100000000</f>
        <v>146.14599999999999</v>
      </c>
      <c r="W101" s="29">
        <v>146</v>
      </c>
      <c r="X101" s="27"/>
      <c r="Y101" s="27"/>
      <c r="Z101" s="27"/>
      <c r="AA101" s="27"/>
      <c r="AB101" s="27"/>
      <c r="AH101" s="26"/>
      <c r="AI101" s="26"/>
      <c r="AK101" s="26"/>
      <c r="AL101" s="40"/>
      <c r="AM101" s="40"/>
      <c r="AN101" s="40"/>
      <c r="AO101" s="59"/>
      <c r="AP101" s="59"/>
      <c r="AQ101" s="59"/>
      <c r="AR101" s="30"/>
      <c r="AS101" s="26"/>
      <c r="AT101" s="1"/>
    </row>
    <row r="102" spans="1:46">
      <c r="A102" s="1">
        <v>15</v>
      </c>
      <c r="B102" s="1">
        <v>15</v>
      </c>
      <c r="C102" s="1" t="s">
        <v>343</v>
      </c>
      <c r="D102" s="29" t="s">
        <v>60</v>
      </c>
      <c r="E102" s="29"/>
      <c r="F102" s="27">
        <v>146</v>
      </c>
      <c r="G102" s="27"/>
      <c r="H102" s="27"/>
      <c r="I102" s="27"/>
      <c r="J102" s="27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146</v>
      </c>
      <c r="L102" s="32" t="s">
        <v>898</v>
      </c>
      <c r="M102" s="32"/>
      <c r="N102" s="33">
        <f>K102+(ROW(K102)-ROW(K$6))/10000</f>
        <v>146.00960000000001</v>
      </c>
      <c r="O102" s="32">
        <f>COUNT(E102:J102)</f>
        <v>1</v>
      </c>
      <c r="P102" s="32" t="str">
        <f ca="1">IF(AND(O102=1,OFFSET(D102,0,P$3)&gt;0),"Y",0)</f>
        <v>Y</v>
      </c>
      <c r="Q102" s="34" t="s">
        <v>171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146.14599999999999</v>
      </c>
      <c r="T102" s="36">
        <f>K102+W102/1000+IF($D$5&gt;=2,X102/10000,0)+IF($D$5&gt;=3,Y102/100000,0)+IF($D$5&gt;=4,Z102/1000000,0)+IF($D$5&gt;=5,AA102/10000000,0)+IF($D$5&gt;=6,AB102/100000000,0)</f>
        <v>146.14599999999999</v>
      </c>
      <c r="U102" s="35">
        <f>1-(S102=T102)</f>
        <v>0</v>
      </c>
      <c r="V102" s="35">
        <f>K102+W102/1000+X102/10000+Y102/100000+Z102/1000000+AA102/10000000+AB102/100000000</f>
        <v>146.14599999999999</v>
      </c>
      <c r="W102" s="27">
        <v>146</v>
      </c>
      <c r="X102" s="29"/>
      <c r="Y102" s="27"/>
      <c r="Z102" s="27"/>
      <c r="AA102" s="27"/>
      <c r="AB102" s="27"/>
      <c r="AH102" s="26"/>
      <c r="AI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>
      <c r="A103" s="1">
        <v>16</v>
      </c>
      <c r="B103" s="1">
        <v>16</v>
      </c>
      <c r="C103" s="1" t="s">
        <v>444</v>
      </c>
      <c r="D103" s="29" t="s">
        <v>66</v>
      </c>
      <c r="E103" s="29">
        <v>61</v>
      </c>
      <c r="F103" s="27">
        <v>84</v>
      </c>
      <c r="G103" s="27"/>
      <c r="H103" s="27"/>
      <c r="I103" s="27"/>
      <c r="J103" s="27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145</v>
      </c>
      <c r="L103" s="32" t="s">
        <v>898</v>
      </c>
      <c r="M103" s="32"/>
      <c r="N103" s="33">
        <f>K103+(ROW(K103)-ROW(K$6))/10000</f>
        <v>145.00970000000001</v>
      </c>
      <c r="O103" s="32">
        <f>COUNT(E103:J103)</f>
        <v>2</v>
      </c>
      <c r="P103" s="32">
        <f ca="1">IF(AND(O103=1,OFFSET(D103,0,P$3)&gt;0),"Y",0)</f>
        <v>0</v>
      </c>
      <c r="Q103" s="34" t="s">
        <v>171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145.09009999999998</v>
      </c>
      <c r="T103" s="36">
        <f>K103+W103/1000+IF($D$5&gt;=2,X103/10000,0)+IF($D$5&gt;=3,Y103/100000,0)+IF($D$5&gt;=4,Z103/1000000,0)+IF($D$5&gt;=5,AA103/10000000,0)+IF($D$5&gt;=6,AB103/100000000,0)</f>
        <v>145.09010000000001</v>
      </c>
      <c r="U103" s="35">
        <f>1-(S103=T103)</f>
        <v>0</v>
      </c>
      <c r="V103" s="35">
        <f>K103+W103/1000+X103/10000+Y103/100000+Z103/1000000+AA103/10000000+AB103/100000000</f>
        <v>145.09010000000001</v>
      </c>
      <c r="W103" s="27">
        <v>84</v>
      </c>
      <c r="X103" s="29">
        <v>61</v>
      </c>
      <c r="Y103" s="27"/>
      <c r="Z103" s="27"/>
      <c r="AA103" s="27"/>
      <c r="AB103" s="27"/>
      <c r="AH103" s="26"/>
      <c r="AI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>
      <c r="A104" s="1">
        <v>17</v>
      </c>
      <c r="B104" s="1">
        <v>17</v>
      </c>
      <c r="C104" s="1" t="s">
        <v>674</v>
      </c>
      <c r="D104" s="29" t="s">
        <v>47</v>
      </c>
      <c r="E104" s="29">
        <v>143</v>
      </c>
      <c r="F104" s="27"/>
      <c r="G104" s="27"/>
      <c r="H104" s="27"/>
      <c r="I104" s="27"/>
      <c r="J104" s="27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143</v>
      </c>
      <c r="L104" s="32" t="s">
        <v>898</v>
      </c>
      <c r="M104" s="32"/>
      <c r="N104" s="33">
        <f>K104+(ROW(K104)-ROW(K$6))/10000</f>
        <v>143.00980000000001</v>
      </c>
      <c r="O104" s="32">
        <f>COUNT(E104:J104)</f>
        <v>1</v>
      </c>
      <c r="P104" s="32">
        <f ca="1">IF(AND(O104=1,OFFSET(D104,0,P$3)&gt;0),"Y",0)</f>
        <v>0</v>
      </c>
      <c r="Q104" s="34" t="s">
        <v>171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143.14299999999997</v>
      </c>
      <c r="T104" s="36">
        <f>K104+W104/1000+IF($D$5&gt;=2,X104/10000,0)+IF($D$5&gt;=3,Y104/100000,0)+IF($D$5&gt;=4,Z104/1000000,0)+IF($D$5&gt;=5,AA104/10000000,0)+IF($D$5&gt;=6,AB104/100000000,0)</f>
        <v>143.143</v>
      </c>
      <c r="U104" s="35">
        <f>1-(S104=T104)</f>
        <v>0</v>
      </c>
      <c r="V104" s="35">
        <f>K104+W104/1000+X104/10000+Y104/100000+Z104/1000000+AA104/10000000+AB104/100000000</f>
        <v>143.143</v>
      </c>
      <c r="W104" s="29">
        <v>143</v>
      </c>
      <c r="X104" s="27"/>
      <c r="Y104" s="27"/>
      <c r="Z104" s="27"/>
      <c r="AA104" s="27"/>
      <c r="AB104" s="27"/>
      <c r="AH104" s="26"/>
      <c r="AI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>
      <c r="A105" s="1">
        <v>18</v>
      </c>
      <c r="B105" s="1">
        <v>18</v>
      </c>
      <c r="C105" s="1" t="s">
        <v>455</v>
      </c>
      <c r="D105" s="29" t="s">
        <v>104</v>
      </c>
      <c r="E105" s="29">
        <v>67</v>
      </c>
      <c r="F105" s="27">
        <v>74</v>
      </c>
      <c r="G105" s="27"/>
      <c r="H105" s="27"/>
      <c r="I105" s="27"/>
      <c r="J105" s="27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141</v>
      </c>
      <c r="L105" s="32" t="s">
        <v>898</v>
      </c>
      <c r="M105" s="32"/>
      <c r="N105" s="33">
        <f>K105+(ROW(K105)-ROW(K$6))/10000</f>
        <v>141.00989999999999</v>
      </c>
      <c r="O105" s="32">
        <f>COUNT(E105:J105)</f>
        <v>2</v>
      </c>
      <c r="P105" s="32">
        <f ca="1">IF(AND(O105=1,OFFSET(D105,0,P$3)&gt;0),"Y",0)</f>
        <v>0</v>
      </c>
      <c r="Q105" s="34" t="s">
        <v>171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141.08069999999998</v>
      </c>
      <c r="T105" s="36">
        <f>K105+W105/1000+IF($D$5&gt;=2,X105/10000,0)+IF($D$5&gt;=3,Y105/100000,0)+IF($D$5&gt;=4,Z105/1000000,0)+IF($D$5&gt;=5,AA105/10000000,0)+IF($D$5&gt;=6,AB105/100000000,0)</f>
        <v>141.08070000000001</v>
      </c>
      <c r="U105" s="35">
        <f>1-(S105=T105)</f>
        <v>0</v>
      </c>
      <c r="V105" s="35">
        <f>K105+W105/1000+X105/10000+Y105/100000+Z105/1000000+AA105/10000000+AB105/100000000</f>
        <v>141.08070000000001</v>
      </c>
      <c r="W105" s="27">
        <v>74</v>
      </c>
      <c r="X105" s="29">
        <v>67</v>
      </c>
      <c r="Y105" s="27"/>
      <c r="Z105" s="27"/>
      <c r="AA105" s="27"/>
      <c r="AB105" s="27"/>
      <c r="AH105" s="26"/>
      <c r="AI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>
      <c r="A106" s="1">
        <v>19</v>
      </c>
      <c r="B106" s="1">
        <v>19</v>
      </c>
      <c r="C106" s="1" t="s">
        <v>675</v>
      </c>
      <c r="D106" s="29" t="s">
        <v>47</v>
      </c>
      <c r="E106" s="29">
        <v>135</v>
      </c>
      <c r="F106" s="27"/>
      <c r="G106" s="27"/>
      <c r="H106" s="27"/>
      <c r="I106" s="27"/>
      <c r="J106" s="27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135</v>
      </c>
      <c r="L106" s="32" t="s">
        <v>898</v>
      </c>
      <c r="M106" s="32"/>
      <c r="N106" s="33">
        <f>K106+(ROW(K106)-ROW(K$6))/10000</f>
        <v>135.01</v>
      </c>
      <c r="O106" s="32">
        <f>COUNT(E106:J106)</f>
        <v>1</v>
      </c>
      <c r="P106" s="32">
        <f ca="1">IF(AND(O106=1,OFFSET(D106,0,P$3)&gt;0),"Y",0)</f>
        <v>0</v>
      </c>
      <c r="Q106" s="34" t="s">
        <v>171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135.13499999999999</v>
      </c>
      <c r="T106" s="36">
        <f>K106+W106/1000+IF($D$5&gt;=2,X106/10000,0)+IF($D$5&gt;=3,Y106/100000,0)+IF($D$5&gt;=4,Z106/1000000,0)+IF($D$5&gt;=5,AA106/10000000,0)+IF($D$5&gt;=6,AB106/100000000,0)</f>
        <v>135.13499999999999</v>
      </c>
      <c r="U106" s="35">
        <f>1-(S106=T106)</f>
        <v>0</v>
      </c>
      <c r="V106" s="35">
        <f>K106+W106/1000+X106/10000+Y106/100000+Z106/1000000+AA106/10000000+AB106/100000000</f>
        <v>135.13499999999999</v>
      </c>
      <c r="W106" s="29">
        <v>135</v>
      </c>
      <c r="X106" s="27"/>
      <c r="Y106" s="27"/>
      <c r="Z106" s="27"/>
      <c r="AA106" s="27"/>
      <c r="AB106" s="27"/>
      <c r="AH106" s="26"/>
      <c r="AI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>
      <c r="A107" s="1">
        <v>20</v>
      </c>
      <c r="B107" s="1">
        <v>20</v>
      </c>
      <c r="C107" s="1" t="s">
        <v>676</v>
      </c>
      <c r="D107" s="29" t="s">
        <v>50</v>
      </c>
      <c r="E107" s="29">
        <v>134</v>
      </c>
      <c r="F107" s="27"/>
      <c r="G107" s="27"/>
      <c r="H107" s="27"/>
      <c r="I107" s="27"/>
      <c r="J107" s="27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134</v>
      </c>
      <c r="L107" s="32" t="s">
        <v>898</v>
      </c>
      <c r="M107" s="32"/>
      <c r="N107" s="33">
        <f>K107+(ROW(K107)-ROW(K$6))/10000</f>
        <v>134.01009999999999</v>
      </c>
      <c r="O107" s="32">
        <f>COUNT(E107:J107)</f>
        <v>1</v>
      </c>
      <c r="P107" s="32">
        <f ca="1">IF(AND(O107=1,OFFSET(D107,0,P$3)&gt;0),"Y",0)</f>
        <v>0</v>
      </c>
      <c r="Q107" s="34" t="s">
        <v>171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134.13399999999999</v>
      </c>
      <c r="T107" s="36">
        <f>K107+W107/1000+IF($D$5&gt;=2,X107/10000,0)+IF($D$5&gt;=3,Y107/100000,0)+IF($D$5&gt;=4,Z107/1000000,0)+IF($D$5&gt;=5,AA107/10000000,0)+IF($D$5&gt;=6,AB107/100000000,0)</f>
        <v>134.13399999999999</v>
      </c>
      <c r="U107" s="35">
        <f>1-(S107=T107)</f>
        <v>0</v>
      </c>
      <c r="V107" s="35">
        <f>K107+W107/1000+X107/10000+Y107/100000+Z107/1000000+AA107/10000000+AB107/100000000</f>
        <v>134.13399999999999</v>
      </c>
      <c r="W107" s="29">
        <v>134</v>
      </c>
      <c r="X107" s="27"/>
      <c r="Y107" s="27"/>
      <c r="Z107" s="27"/>
      <c r="AA107" s="27"/>
      <c r="AB107" s="27"/>
      <c r="AH107" s="26"/>
      <c r="AI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>
      <c r="A108" s="1">
        <v>21</v>
      </c>
      <c r="B108" s="1">
        <v>21</v>
      </c>
      <c r="C108" s="1" t="s">
        <v>449</v>
      </c>
      <c r="D108" s="29" t="s">
        <v>104</v>
      </c>
      <c r="E108" s="29">
        <v>53</v>
      </c>
      <c r="F108" s="27">
        <v>79</v>
      </c>
      <c r="G108" s="27"/>
      <c r="H108" s="27"/>
      <c r="I108" s="27"/>
      <c r="J108" s="27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132</v>
      </c>
      <c r="L108" s="32" t="s">
        <v>898</v>
      </c>
      <c r="M108" s="32"/>
      <c r="N108" s="33">
        <f>K108+(ROW(K108)-ROW(K$6))/10000</f>
        <v>132.0102</v>
      </c>
      <c r="O108" s="32">
        <f>COUNT(E108:J108)</f>
        <v>2</v>
      </c>
      <c r="P108" s="32">
        <f ca="1">IF(AND(O108=1,OFFSET(D108,0,P$3)&gt;0),"Y",0)</f>
        <v>0</v>
      </c>
      <c r="Q108" s="34" t="s">
        <v>171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132.08429999999998</v>
      </c>
      <c r="T108" s="36">
        <f>K108+W108/1000+IF($D$5&gt;=2,X108/10000,0)+IF($D$5&gt;=3,Y108/100000,0)+IF($D$5&gt;=4,Z108/1000000,0)+IF($D$5&gt;=5,AA108/10000000,0)+IF($D$5&gt;=6,AB108/100000000,0)</f>
        <v>132.08430000000001</v>
      </c>
      <c r="U108" s="35">
        <f>1-(S108=T108)</f>
        <v>0</v>
      </c>
      <c r="V108" s="35">
        <f>K108+W108/1000+X108/10000+Y108/100000+Z108/1000000+AA108/10000000+AB108/100000000</f>
        <v>132.08430000000001</v>
      </c>
      <c r="W108" s="27">
        <v>79</v>
      </c>
      <c r="X108" s="29">
        <v>53</v>
      </c>
      <c r="Y108" s="27"/>
      <c r="Z108" s="27"/>
      <c r="AA108" s="27"/>
      <c r="AB108" s="27"/>
      <c r="AH108" s="26"/>
      <c r="AI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>
      <c r="A109" s="1">
        <v>22</v>
      </c>
      <c r="B109" s="1">
        <v>22</v>
      </c>
      <c r="C109" s="1" t="s">
        <v>453</v>
      </c>
      <c r="D109" s="29" t="s">
        <v>125</v>
      </c>
      <c r="E109" s="29">
        <v>49</v>
      </c>
      <c r="F109" s="27">
        <v>76</v>
      </c>
      <c r="G109" s="27"/>
      <c r="H109" s="27"/>
      <c r="I109" s="27"/>
      <c r="J109" s="27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125</v>
      </c>
      <c r="L109" s="32" t="s">
        <v>898</v>
      </c>
      <c r="M109" s="32"/>
      <c r="N109" s="33">
        <f>K109+(ROW(K109)-ROW(K$6))/10000</f>
        <v>125.0103</v>
      </c>
      <c r="O109" s="32">
        <f>COUNT(E109:J109)</f>
        <v>2</v>
      </c>
      <c r="P109" s="32">
        <f ca="1">IF(AND(O109=1,OFFSET(D109,0,P$3)&gt;0),"Y",0)</f>
        <v>0</v>
      </c>
      <c r="Q109" s="34" t="s">
        <v>171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125.08089999999999</v>
      </c>
      <c r="T109" s="36">
        <f>K109+W109/1000+IF($D$5&gt;=2,X109/10000,0)+IF($D$5&gt;=3,Y109/100000,0)+IF($D$5&gt;=4,Z109/1000000,0)+IF($D$5&gt;=5,AA109/10000000,0)+IF($D$5&gt;=6,AB109/100000000,0)</f>
        <v>125.0809</v>
      </c>
      <c r="U109" s="35">
        <f>1-(S109=T109)</f>
        <v>0</v>
      </c>
      <c r="V109" s="35">
        <f>K109+W109/1000+X109/10000+Y109/100000+Z109/1000000+AA109/10000000+AB109/100000000</f>
        <v>125.0809</v>
      </c>
      <c r="W109" s="27">
        <v>76</v>
      </c>
      <c r="X109" s="29">
        <v>49</v>
      </c>
      <c r="Y109" s="27"/>
      <c r="Z109" s="27"/>
      <c r="AA109" s="27"/>
      <c r="AB109" s="27"/>
      <c r="AH109" s="26"/>
      <c r="AI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>
      <c r="A110" s="1">
        <v>23</v>
      </c>
      <c r="B110" s="1">
        <v>23</v>
      </c>
      <c r="C110" s="1" t="s">
        <v>677</v>
      </c>
      <c r="D110" s="29" t="s">
        <v>91</v>
      </c>
      <c r="E110" s="29">
        <v>122</v>
      </c>
      <c r="F110" s="27"/>
      <c r="G110" s="27"/>
      <c r="H110" s="27"/>
      <c r="I110" s="27"/>
      <c r="J110" s="27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122</v>
      </c>
      <c r="L110" s="32" t="s">
        <v>898</v>
      </c>
      <c r="M110" s="32"/>
      <c r="N110" s="33">
        <f>K110+(ROW(K110)-ROW(K$6))/10000</f>
        <v>122.0104</v>
      </c>
      <c r="O110" s="32">
        <f>COUNT(E110:J110)</f>
        <v>1</v>
      </c>
      <c r="P110" s="32">
        <f ca="1">IF(AND(O110=1,OFFSET(D110,0,P$3)&gt;0),"Y",0)</f>
        <v>0</v>
      </c>
      <c r="Q110" s="34" t="s">
        <v>171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122.12199999999999</v>
      </c>
      <c r="T110" s="36">
        <f>K110+W110/1000+IF($D$5&gt;=2,X110/10000,0)+IF($D$5&gt;=3,Y110/100000,0)+IF($D$5&gt;=4,Z110/1000000,0)+IF($D$5&gt;=5,AA110/10000000,0)+IF($D$5&gt;=6,AB110/100000000,0)</f>
        <v>122.122</v>
      </c>
      <c r="U110" s="35">
        <f>1-(S110=T110)</f>
        <v>0</v>
      </c>
      <c r="V110" s="35">
        <f>K110+W110/1000+X110/10000+Y110/100000+Z110/1000000+AA110/10000000+AB110/100000000</f>
        <v>122.122</v>
      </c>
      <c r="W110" s="29">
        <v>122</v>
      </c>
      <c r="X110" s="27"/>
      <c r="Y110" s="27"/>
      <c r="Z110" s="27"/>
      <c r="AA110" s="27"/>
      <c r="AB110" s="27"/>
      <c r="AH110" s="26"/>
      <c r="AI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>
      <c r="A111" s="1">
        <v>24</v>
      </c>
      <c r="B111" s="1">
        <v>24</v>
      </c>
      <c r="C111" s="1" t="s">
        <v>390</v>
      </c>
      <c r="D111" s="29" t="s">
        <v>104</v>
      </c>
      <c r="E111" s="29"/>
      <c r="F111" s="27">
        <v>120</v>
      </c>
      <c r="G111" s="27"/>
      <c r="H111" s="27"/>
      <c r="I111" s="27"/>
      <c r="J111" s="27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120</v>
      </c>
      <c r="L111" s="32" t="s">
        <v>898</v>
      </c>
      <c r="M111" s="32"/>
      <c r="N111" s="33">
        <f>K111+(ROW(K111)-ROW(K$6))/10000</f>
        <v>120.01049999999999</v>
      </c>
      <c r="O111" s="32">
        <f>COUNT(E111:J111)</f>
        <v>1</v>
      </c>
      <c r="P111" s="32" t="str">
        <f ca="1">IF(AND(O111=1,OFFSET(D111,0,P$3)&gt;0),"Y",0)</f>
        <v>Y</v>
      </c>
      <c r="Q111" s="34" t="s">
        <v>171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120.11999999999999</v>
      </c>
      <c r="T111" s="36">
        <f>K111+W111/1000+IF($D$5&gt;=2,X111/10000,0)+IF($D$5&gt;=3,Y111/100000,0)+IF($D$5&gt;=4,Z111/1000000,0)+IF($D$5&gt;=5,AA111/10000000,0)+IF($D$5&gt;=6,AB111/100000000,0)</f>
        <v>120.12</v>
      </c>
      <c r="U111" s="35">
        <f>1-(S111=T111)</f>
        <v>0</v>
      </c>
      <c r="V111" s="35">
        <f>K111+W111/1000+X111/10000+Y111/100000+Z111/1000000+AA111/10000000+AB111/100000000</f>
        <v>120.12</v>
      </c>
      <c r="W111" s="27">
        <v>120</v>
      </c>
      <c r="X111" s="29"/>
      <c r="Y111" s="27"/>
      <c r="Z111" s="27"/>
      <c r="AA111" s="27"/>
      <c r="AB111" s="27"/>
      <c r="AH111" s="26"/>
      <c r="AI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>
      <c r="A112" s="1">
        <v>25</v>
      </c>
      <c r="B112" s="1">
        <v>25</v>
      </c>
      <c r="C112" s="1" t="s">
        <v>678</v>
      </c>
      <c r="D112" s="29" t="s">
        <v>88</v>
      </c>
      <c r="E112" s="29">
        <v>117</v>
      </c>
      <c r="F112" s="27"/>
      <c r="G112" s="27"/>
      <c r="H112" s="27"/>
      <c r="I112" s="27"/>
      <c r="J112" s="27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117</v>
      </c>
      <c r="L112" s="32" t="s">
        <v>898</v>
      </c>
      <c r="M112" s="32"/>
      <c r="N112" s="33">
        <f>K112+(ROW(K112)-ROW(K$6))/10000</f>
        <v>117.0106</v>
      </c>
      <c r="O112" s="32">
        <f>COUNT(E112:J112)</f>
        <v>1</v>
      </c>
      <c r="P112" s="32">
        <f ca="1">IF(AND(O112=1,OFFSET(D112,0,P$3)&gt;0),"Y",0)</f>
        <v>0</v>
      </c>
      <c r="Q112" s="34" t="s">
        <v>171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117.11699999999999</v>
      </c>
      <c r="T112" s="36">
        <f>K112+W112/1000+IF($D$5&gt;=2,X112/10000,0)+IF($D$5&gt;=3,Y112/100000,0)+IF($D$5&gt;=4,Z112/1000000,0)+IF($D$5&gt;=5,AA112/10000000,0)+IF($D$5&gt;=6,AB112/100000000,0)</f>
        <v>117.117</v>
      </c>
      <c r="U112" s="35">
        <f>1-(S112=T112)</f>
        <v>0</v>
      </c>
      <c r="V112" s="35">
        <f>K112+W112/1000+X112/10000+Y112/100000+Z112/1000000+AA112/10000000+AB112/100000000</f>
        <v>117.117</v>
      </c>
      <c r="W112" s="29">
        <v>117</v>
      </c>
      <c r="X112" s="27"/>
      <c r="Y112" s="27"/>
      <c r="Z112" s="27"/>
      <c r="AA112" s="27"/>
      <c r="AB112" s="27"/>
      <c r="AH112" s="26"/>
      <c r="AI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>
      <c r="A113" s="1">
        <v>26</v>
      </c>
      <c r="B113" s="1">
        <v>26</v>
      </c>
      <c r="C113" s="1" t="s">
        <v>395</v>
      </c>
      <c r="D113" s="29" t="s">
        <v>44</v>
      </c>
      <c r="E113" s="29"/>
      <c r="F113" s="27">
        <v>117</v>
      </c>
      <c r="G113" s="27"/>
      <c r="H113" s="27"/>
      <c r="I113" s="27"/>
      <c r="J113" s="27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117</v>
      </c>
      <c r="L113" s="32" t="s">
        <v>898</v>
      </c>
      <c r="M113" s="32"/>
      <c r="N113" s="33">
        <f>K113+(ROW(K113)-ROW(K$6))/10000</f>
        <v>117.0107</v>
      </c>
      <c r="O113" s="32">
        <f>COUNT(E113:J113)</f>
        <v>1</v>
      </c>
      <c r="P113" s="32" t="str">
        <f ca="1">IF(AND(O113=1,OFFSET(D113,0,P$3)&gt;0),"Y",0)</f>
        <v>Y</v>
      </c>
      <c r="Q113" s="34" t="s">
        <v>171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117.11699999999999</v>
      </c>
      <c r="T113" s="36">
        <f>K113+W113/1000+IF($D$5&gt;=2,X113/10000,0)+IF($D$5&gt;=3,Y113/100000,0)+IF($D$5&gt;=4,Z113/1000000,0)+IF($D$5&gt;=5,AA113/10000000,0)+IF($D$5&gt;=6,AB113/100000000,0)</f>
        <v>117.117</v>
      </c>
      <c r="U113" s="35">
        <f>1-(S113=T113)</f>
        <v>0</v>
      </c>
      <c r="V113" s="35">
        <f>K113+W113/1000+X113/10000+Y113/100000+Z113/1000000+AA113/10000000+AB113/100000000</f>
        <v>117.117</v>
      </c>
      <c r="W113" s="27">
        <v>117</v>
      </c>
      <c r="X113" s="29"/>
      <c r="Y113" s="27"/>
      <c r="Z113" s="27"/>
      <c r="AA113" s="27"/>
      <c r="AB113" s="27"/>
      <c r="AH113" s="26"/>
      <c r="AI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>
      <c r="A114" s="1">
        <v>27</v>
      </c>
      <c r="B114" s="1">
        <v>27</v>
      </c>
      <c r="C114" s="1" t="s">
        <v>679</v>
      </c>
      <c r="D114" s="29" t="s">
        <v>41</v>
      </c>
      <c r="E114" s="29">
        <v>116</v>
      </c>
      <c r="F114" s="27"/>
      <c r="G114" s="27"/>
      <c r="H114" s="27"/>
      <c r="I114" s="27"/>
      <c r="J114" s="27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116</v>
      </c>
      <c r="L114" s="32" t="s">
        <v>898</v>
      </c>
      <c r="M114" s="32"/>
      <c r="N114" s="33">
        <f>K114+(ROW(K114)-ROW(K$6))/10000</f>
        <v>116.0108</v>
      </c>
      <c r="O114" s="32">
        <f>COUNT(E114:J114)</f>
        <v>1</v>
      </c>
      <c r="P114" s="32">
        <f ca="1">IF(AND(O114=1,OFFSET(D114,0,P$3)&gt;0),"Y",0)</f>
        <v>0</v>
      </c>
      <c r="Q114" s="34" t="s">
        <v>171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116.11599999999999</v>
      </c>
      <c r="T114" s="36">
        <f>K114+W114/1000+IF($D$5&gt;=2,X114/10000,0)+IF($D$5&gt;=3,Y114/100000,0)+IF($D$5&gt;=4,Z114/1000000,0)+IF($D$5&gt;=5,AA114/10000000,0)+IF($D$5&gt;=6,AB114/100000000,0)</f>
        <v>116.116</v>
      </c>
      <c r="U114" s="35">
        <f>1-(S114=T114)</f>
        <v>0</v>
      </c>
      <c r="V114" s="35">
        <f>K114+W114/1000+X114/10000+Y114/100000+Z114/1000000+AA114/10000000+AB114/100000000</f>
        <v>116.116</v>
      </c>
      <c r="W114" s="29">
        <v>116</v>
      </c>
      <c r="X114" s="27"/>
      <c r="Y114" s="27"/>
      <c r="Z114" s="27"/>
      <c r="AA114" s="27"/>
      <c r="AB114" s="27"/>
      <c r="AH114" s="26"/>
      <c r="AI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>
      <c r="A115" s="1">
        <v>28</v>
      </c>
      <c r="B115" s="1">
        <v>28</v>
      </c>
      <c r="C115" s="1" t="s">
        <v>397</v>
      </c>
      <c r="D115" s="29" t="s">
        <v>60</v>
      </c>
      <c r="E115" s="29"/>
      <c r="F115" s="27">
        <v>116</v>
      </c>
      <c r="G115" s="27"/>
      <c r="H115" s="27"/>
      <c r="I115" s="27"/>
      <c r="J115" s="27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116</v>
      </c>
      <c r="L115" s="32" t="s">
        <v>898</v>
      </c>
      <c r="M115" s="32"/>
      <c r="N115" s="33">
        <f>K115+(ROW(K115)-ROW(K$6))/10000</f>
        <v>116.01090000000001</v>
      </c>
      <c r="O115" s="32">
        <f>COUNT(E115:J115)</f>
        <v>1</v>
      </c>
      <c r="P115" s="32" t="str">
        <f ca="1">IF(AND(O115=1,OFFSET(D115,0,P$3)&gt;0),"Y",0)</f>
        <v>Y</v>
      </c>
      <c r="Q115" s="34" t="s">
        <v>171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116.11599999999999</v>
      </c>
      <c r="T115" s="36">
        <f>K115+W115/1000+IF($D$5&gt;=2,X115/10000,0)+IF($D$5&gt;=3,Y115/100000,0)+IF($D$5&gt;=4,Z115/1000000,0)+IF($D$5&gt;=5,AA115/10000000,0)+IF($D$5&gt;=6,AB115/100000000,0)</f>
        <v>116.116</v>
      </c>
      <c r="U115" s="35">
        <f>1-(S115=T115)</f>
        <v>0</v>
      </c>
      <c r="V115" s="35">
        <f>K115+W115/1000+X115/10000+Y115/100000+Z115/1000000+AA115/10000000+AB115/100000000</f>
        <v>116.116</v>
      </c>
      <c r="W115" s="27">
        <v>116</v>
      </c>
      <c r="X115" s="29"/>
      <c r="Y115" s="27"/>
      <c r="Z115" s="27"/>
      <c r="AA115" s="27"/>
      <c r="AB115" s="27"/>
      <c r="AH115" s="26"/>
      <c r="AI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>
      <c r="A116" s="1">
        <v>29</v>
      </c>
      <c r="B116" s="1">
        <v>29</v>
      </c>
      <c r="C116" s="1" t="s">
        <v>680</v>
      </c>
      <c r="D116" s="29" t="s">
        <v>41</v>
      </c>
      <c r="E116" s="29">
        <v>114</v>
      </c>
      <c r="F116" s="27"/>
      <c r="G116" s="27"/>
      <c r="H116" s="27"/>
      <c r="I116" s="27"/>
      <c r="J116" s="27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114</v>
      </c>
      <c r="L116" s="32" t="s">
        <v>898</v>
      </c>
      <c r="M116" s="32"/>
      <c r="N116" s="33">
        <f>K116+(ROW(K116)-ROW(K$6))/10000</f>
        <v>114.011</v>
      </c>
      <c r="O116" s="32">
        <f>COUNT(E116:J116)</f>
        <v>1</v>
      </c>
      <c r="P116" s="32">
        <f ca="1">IF(AND(O116=1,OFFSET(D116,0,P$3)&gt;0),"Y",0)</f>
        <v>0</v>
      </c>
      <c r="Q116" s="34" t="s">
        <v>171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114.11399999999999</v>
      </c>
      <c r="T116" s="36">
        <f>K116+W116/1000+IF($D$5&gt;=2,X116/10000,0)+IF($D$5&gt;=3,Y116/100000,0)+IF($D$5&gt;=4,Z116/1000000,0)+IF($D$5&gt;=5,AA116/10000000,0)+IF($D$5&gt;=6,AB116/100000000,0)</f>
        <v>114.114</v>
      </c>
      <c r="U116" s="35">
        <f>1-(S116=T116)</f>
        <v>0</v>
      </c>
      <c r="V116" s="35">
        <f>K116+W116/1000+X116/10000+Y116/100000+Z116/1000000+AA116/10000000+AB116/100000000</f>
        <v>114.114</v>
      </c>
      <c r="W116" s="29">
        <v>114</v>
      </c>
      <c r="X116" s="27"/>
      <c r="Y116" s="27"/>
      <c r="Z116" s="27"/>
      <c r="AA116" s="27"/>
      <c r="AB116" s="27"/>
      <c r="AH116" s="26"/>
      <c r="AI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>
      <c r="A117" s="1">
        <v>30</v>
      </c>
      <c r="B117" s="1">
        <v>30</v>
      </c>
      <c r="C117" s="1" t="s">
        <v>681</v>
      </c>
      <c r="D117" s="29" t="s">
        <v>50</v>
      </c>
      <c r="E117" s="29">
        <v>109</v>
      </c>
      <c r="F117" s="27"/>
      <c r="G117" s="27"/>
      <c r="H117" s="27"/>
      <c r="I117" s="27"/>
      <c r="J117" s="27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109</v>
      </c>
      <c r="L117" s="32" t="s">
        <v>898</v>
      </c>
      <c r="M117" s="32"/>
      <c r="N117" s="33">
        <f>K117+(ROW(K117)-ROW(K$6))/10000</f>
        <v>109.0111</v>
      </c>
      <c r="O117" s="32">
        <f>COUNT(E117:J117)</f>
        <v>1</v>
      </c>
      <c r="P117" s="32">
        <f ca="1">IF(AND(O117=1,OFFSET(D117,0,P$3)&gt;0),"Y",0)</f>
        <v>0</v>
      </c>
      <c r="Q117" s="34" t="s">
        <v>171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109.10899999999999</v>
      </c>
      <c r="T117" s="36">
        <f>K117+W117/1000+IF($D$5&gt;=2,X117/10000,0)+IF($D$5&gt;=3,Y117/100000,0)+IF($D$5&gt;=4,Z117/1000000,0)+IF($D$5&gt;=5,AA117/10000000,0)+IF($D$5&gt;=6,AB117/100000000,0)</f>
        <v>109.10899999999999</v>
      </c>
      <c r="U117" s="35">
        <f>1-(S117=T117)</f>
        <v>0</v>
      </c>
      <c r="V117" s="35">
        <f>K117+W117/1000+X117/10000+Y117/100000+Z117/1000000+AA117/10000000+AB117/100000000</f>
        <v>109.10899999999999</v>
      </c>
      <c r="W117" s="29">
        <v>109</v>
      </c>
      <c r="X117" s="27"/>
      <c r="Y117" s="27"/>
      <c r="Z117" s="27"/>
      <c r="AA117" s="27"/>
      <c r="AB117" s="27"/>
      <c r="AH117" s="26"/>
      <c r="AI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>
      <c r="A118" s="1">
        <v>31</v>
      </c>
      <c r="B118" s="1">
        <v>31</v>
      </c>
      <c r="C118" s="1" t="s">
        <v>682</v>
      </c>
      <c r="D118" s="29" t="s">
        <v>63</v>
      </c>
      <c r="E118" s="29">
        <v>75</v>
      </c>
      <c r="F118" s="27"/>
      <c r="G118" s="27"/>
      <c r="H118" s="27"/>
      <c r="I118" s="27"/>
      <c r="J118" s="27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75</v>
      </c>
      <c r="L118" s="32" t="s">
        <v>898</v>
      </c>
      <c r="M118" s="32"/>
      <c r="N118" s="33">
        <f>K118+(ROW(K118)-ROW(K$6))/10000</f>
        <v>75.011200000000002</v>
      </c>
      <c r="O118" s="32">
        <f>COUNT(E118:J118)</f>
        <v>1</v>
      </c>
      <c r="P118" s="32">
        <f ca="1">IF(AND(O118=1,OFFSET(D118,0,P$3)&gt;0),"Y",0)</f>
        <v>0</v>
      </c>
      <c r="Q118" s="34" t="s">
        <v>171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75.074999999999989</v>
      </c>
      <c r="T118" s="36">
        <f>K118+W118/1000+IF($D$5&gt;=2,X118/10000,0)+IF($D$5&gt;=3,Y118/100000,0)+IF($D$5&gt;=4,Z118/1000000,0)+IF($D$5&gt;=5,AA118/10000000,0)+IF($D$5&gt;=6,AB118/100000000,0)</f>
        <v>75.075000000000003</v>
      </c>
      <c r="U118" s="35">
        <f>1-(S118=T118)</f>
        <v>0</v>
      </c>
      <c r="V118" s="35">
        <f>K118+W118/1000+X118/10000+Y118/100000+Z118/1000000+AA118/10000000+AB118/100000000</f>
        <v>75.075000000000003</v>
      </c>
      <c r="W118" s="29">
        <v>75</v>
      </c>
      <c r="X118" s="27"/>
      <c r="Y118" s="27"/>
      <c r="Z118" s="27"/>
      <c r="AA118" s="27"/>
      <c r="AB118" s="27"/>
      <c r="AH118" s="26"/>
      <c r="AI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>
      <c r="A119" s="1">
        <v>32</v>
      </c>
      <c r="B119" s="1">
        <v>32</v>
      </c>
      <c r="C119" s="1" t="s">
        <v>683</v>
      </c>
      <c r="D119" s="29" t="s">
        <v>60</v>
      </c>
      <c r="E119" s="29">
        <v>72</v>
      </c>
      <c r="F119" s="27"/>
      <c r="G119" s="27"/>
      <c r="H119" s="27"/>
      <c r="I119" s="27"/>
      <c r="J119" s="27"/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72</v>
      </c>
      <c r="L119" s="32" t="s">
        <v>898</v>
      </c>
      <c r="M119" s="32"/>
      <c r="N119" s="33">
        <f>K119+(ROW(K119)-ROW(K$6))/10000</f>
        <v>72.011300000000006</v>
      </c>
      <c r="O119" s="32">
        <f>COUNT(E119:J119)</f>
        <v>1</v>
      </c>
      <c r="P119" s="32">
        <f ca="1">IF(AND(O119=1,OFFSET(D119,0,P$3)&gt;0),"Y",0)</f>
        <v>0</v>
      </c>
      <c r="Q119" s="34" t="s">
        <v>171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72.071999999999989</v>
      </c>
      <c r="T119" s="36">
        <f>K119+W119/1000+IF($D$5&gt;=2,X119/10000,0)+IF($D$5&gt;=3,Y119/100000,0)+IF($D$5&gt;=4,Z119/1000000,0)+IF($D$5&gt;=5,AA119/10000000,0)+IF($D$5&gt;=6,AB119/100000000,0)</f>
        <v>72.072000000000003</v>
      </c>
      <c r="U119" s="35">
        <f>1-(S119=T119)</f>
        <v>0</v>
      </c>
      <c r="V119" s="35">
        <f>K119+W119/1000+X119/10000+Y119/100000+Z119/1000000+AA119/10000000+AB119/100000000</f>
        <v>72.072000000000003</v>
      </c>
      <c r="W119" s="29">
        <v>72</v>
      </c>
      <c r="X119" s="27"/>
      <c r="Y119" s="27"/>
      <c r="Z119" s="27"/>
      <c r="AA119" s="27"/>
      <c r="AB119" s="27"/>
      <c r="AH119" s="26"/>
      <c r="AI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>
      <c r="A120" s="1">
        <v>33</v>
      </c>
      <c r="B120" s="1">
        <v>33</v>
      </c>
      <c r="C120" s="1" t="s">
        <v>684</v>
      </c>
      <c r="D120" s="29" t="s">
        <v>41</v>
      </c>
      <c r="E120" s="29">
        <v>63</v>
      </c>
      <c r="F120" s="27"/>
      <c r="G120" s="27"/>
      <c r="H120" s="27"/>
      <c r="I120" s="27"/>
      <c r="J120" s="27"/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63</v>
      </c>
      <c r="L120" s="32" t="s">
        <v>898</v>
      </c>
      <c r="M120" s="32"/>
      <c r="N120" s="33">
        <f>K120+(ROW(K120)-ROW(K$6))/10000</f>
        <v>63.011400000000002</v>
      </c>
      <c r="O120" s="32">
        <f>COUNT(E120:J120)</f>
        <v>1</v>
      </c>
      <c r="P120" s="32">
        <f ca="1">IF(AND(O120=1,OFFSET(D120,0,P$3)&gt;0),"Y",0)</f>
        <v>0</v>
      </c>
      <c r="Q120" s="34" t="s">
        <v>171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63.062999999999995</v>
      </c>
      <c r="T120" s="36">
        <f>K120+W120/1000+IF($D$5&gt;=2,X120/10000,0)+IF($D$5&gt;=3,Y120/100000,0)+IF($D$5&gt;=4,Z120/1000000,0)+IF($D$5&gt;=5,AA120/10000000,0)+IF($D$5&gt;=6,AB120/100000000,0)</f>
        <v>63.063000000000002</v>
      </c>
      <c r="U120" s="35">
        <f>1-(S120=T120)</f>
        <v>0</v>
      </c>
      <c r="V120" s="35">
        <f>K120+W120/1000+X120/10000+Y120/100000+Z120/1000000+AA120/10000000+AB120/100000000</f>
        <v>63.063000000000002</v>
      </c>
      <c r="W120" s="29">
        <v>63</v>
      </c>
      <c r="X120" s="27"/>
      <c r="Y120" s="27"/>
      <c r="Z120" s="27"/>
      <c r="AA120" s="27"/>
      <c r="AB120" s="27"/>
      <c r="AH120" s="26"/>
      <c r="AI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>
      <c r="A121" s="1">
        <v>34</v>
      </c>
      <c r="B121" s="1">
        <v>34</v>
      </c>
      <c r="C121" s="1" t="s">
        <v>685</v>
      </c>
      <c r="D121" s="29" t="s">
        <v>104</v>
      </c>
      <c r="E121" s="29">
        <v>43</v>
      </c>
      <c r="F121" s="27"/>
      <c r="G121" s="27"/>
      <c r="H121" s="27"/>
      <c r="I121" s="27"/>
      <c r="J121" s="27"/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43</v>
      </c>
      <c r="L121" s="32" t="s">
        <v>898</v>
      </c>
      <c r="M121" s="32"/>
      <c r="N121" s="33">
        <f>K121+(ROW(K121)-ROW(K$6))/10000</f>
        <v>43.011499999999998</v>
      </c>
      <c r="O121" s="32">
        <f>COUNT(E121:J121)</f>
        <v>1</v>
      </c>
      <c r="P121" s="32">
        <f ca="1">IF(AND(O121=1,OFFSET(D121,0,P$3)&gt;0),"Y",0)</f>
        <v>0</v>
      </c>
      <c r="Q121" s="34" t="s">
        <v>171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43.042999999999992</v>
      </c>
      <c r="T121" s="36">
        <f>K121+W121/1000+IF($D$5&gt;=2,X121/10000,0)+IF($D$5&gt;=3,Y121/100000,0)+IF($D$5&gt;=4,Z121/1000000,0)+IF($D$5&gt;=5,AA121/10000000,0)+IF($D$5&gt;=6,AB121/100000000,0)</f>
        <v>43.042999999999999</v>
      </c>
      <c r="U121" s="35">
        <f>1-(S121=T121)</f>
        <v>0</v>
      </c>
      <c r="V121" s="35">
        <f>K121+W121/1000+X121/10000+Y121/100000+Z121/1000000+AA121/10000000+AB121/100000000</f>
        <v>43.042999999999999</v>
      </c>
      <c r="W121" s="29">
        <v>43</v>
      </c>
      <c r="X121" s="27"/>
      <c r="Y121" s="27"/>
      <c r="Z121" s="27"/>
      <c r="AA121" s="27"/>
      <c r="AB121" s="27"/>
      <c r="AH121" s="26"/>
      <c r="AI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>
      <c r="A122" s="1">
        <v>35</v>
      </c>
      <c r="B122" s="1">
        <v>35</v>
      </c>
      <c r="C122" s="1" t="s">
        <v>686</v>
      </c>
      <c r="D122" s="29" t="s">
        <v>104</v>
      </c>
      <c r="E122" s="29">
        <v>42</v>
      </c>
      <c r="F122" s="27"/>
      <c r="G122" s="27"/>
      <c r="H122" s="27"/>
      <c r="I122" s="27"/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42</v>
      </c>
      <c r="L122" s="32" t="s">
        <v>898</v>
      </c>
      <c r="M122" s="32"/>
      <c r="N122" s="33">
        <f>K122+(ROW(K122)-ROW(K$6))/10000</f>
        <v>42.011600000000001</v>
      </c>
      <c r="O122" s="32">
        <f>COUNT(E122:J122)</f>
        <v>1</v>
      </c>
      <c r="P122" s="32">
        <f ca="1">IF(AND(O122=1,OFFSET(D122,0,P$3)&gt;0),"Y",0)</f>
        <v>0</v>
      </c>
      <c r="Q122" s="34" t="s">
        <v>171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42.041999999999994</v>
      </c>
      <c r="T122" s="36">
        <f>K122+W122/1000+IF($D$5&gt;=2,X122/10000,0)+IF($D$5&gt;=3,Y122/100000,0)+IF($D$5&gt;=4,Z122/1000000,0)+IF($D$5&gt;=5,AA122/10000000,0)+IF($D$5&gt;=6,AB122/100000000,0)</f>
        <v>42.042000000000002</v>
      </c>
      <c r="U122" s="35">
        <f>1-(S122=T122)</f>
        <v>0</v>
      </c>
      <c r="V122" s="35">
        <f>K122+W122/1000+X122/10000+Y122/100000+Z122/1000000+AA122/10000000+AB122/100000000</f>
        <v>42.042000000000002</v>
      </c>
      <c r="W122" s="29">
        <v>42</v>
      </c>
      <c r="X122" s="27"/>
      <c r="Y122" s="27"/>
      <c r="Z122" s="27"/>
      <c r="AA122" s="27"/>
      <c r="AB122" s="27"/>
      <c r="AH122" s="26"/>
      <c r="AI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 ht="3" customHeight="1">
      <c r="D123" s="54"/>
      <c r="E123" s="54"/>
      <c r="F123" s="54"/>
      <c r="G123" s="54"/>
      <c r="H123" s="54"/>
      <c r="I123" s="54"/>
      <c r="J123" s="54"/>
      <c r="K123" s="32"/>
      <c r="L123" s="27"/>
      <c r="M123" s="27"/>
      <c r="N123" s="42"/>
      <c r="O123" s="27"/>
      <c r="P123" s="27"/>
      <c r="R123" s="60"/>
      <c r="S123" s="60"/>
      <c r="T123" s="60"/>
      <c r="U123" s="60"/>
      <c r="V123" s="35"/>
      <c r="W123" s="54"/>
      <c r="X123" s="54"/>
      <c r="Y123" s="54"/>
      <c r="Z123" s="54"/>
      <c r="AA123" s="54"/>
      <c r="AB123" s="54"/>
      <c r="AH123" s="26"/>
      <c r="AI123" s="26"/>
      <c r="AK123" s="26"/>
      <c r="AL123" s="40"/>
      <c r="AM123" s="40"/>
      <c r="AN123" s="40"/>
      <c r="AO123" s="40"/>
      <c r="AP123" s="40"/>
      <c r="AQ123" s="40"/>
      <c r="AR123" s="30"/>
      <c r="AS123" s="26"/>
      <c r="AT123" s="1"/>
    </row>
    <row r="124" spans="1:46">
      <c r="D124" s="27"/>
      <c r="E124" s="27"/>
      <c r="F124" s="27"/>
      <c r="G124" s="27"/>
      <c r="H124" s="27"/>
      <c r="I124" s="27"/>
      <c r="J124" s="27"/>
      <c r="K124" s="32"/>
      <c r="L124" s="27"/>
      <c r="M124" s="27"/>
      <c r="N124" s="42"/>
      <c r="O124" s="27"/>
      <c r="P124" s="27"/>
      <c r="R124" s="63"/>
      <c r="S124" s="63"/>
      <c r="T124" s="63"/>
      <c r="U124" s="63"/>
      <c r="V124" s="35"/>
      <c r="W124" s="27"/>
      <c r="X124" s="27"/>
      <c r="Y124" s="27"/>
      <c r="Z124" s="27"/>
      <c r="AA124" s="27"/>
      <c r="AB124" s="27"/>
      <c r="AH124" s="26"/>
      <c r="AI124" s="26"/>
      <c r="AK124" s="26"/>
      <c r="AL124" s="40"/>
      <c r="AM124" s="40"/>
      <c r="AN124" s="40"/>
      <c r="AO124" s="40"/>
      <c r="AP124" s="40"/>
      <c r="AQ124" s="40"/>
      <c r="AR124" s="30"/>
      <c r="AS124" s="26"/>
      <c r="AT124" s="1"/>
    </row>
    <row r="125" spans="1:46" ht="15">
      <c r="A125" s="61"/>
      <c r="B125" s="61"/>
      <c r="C125" s="26" t="s">
        <v>223</v>
      </c>
      <c r="D125" s="27"/>
      <c r="E125" s="27"/>
      <c r="F125" s="27"/>
      <c r="G125" s="27"/>
      <c r="H125" s="27"/>
      <c r="I125" s="27"/>
      <c r="J125" s="27"/>
      <c r="K125" s="32"/>
      <c r="L125" s="27"/>
      <c r="M125" s="27"/>
      <c r="N125" s="42"/>
      <c r="O125" s="27"/>
      <c r="P125" s="27"/>
      <c r="Q125" s="54" t="str">
        <f>C125</f>
        <v>F50</v>
      </c>
      <c r="R125" s="60"/>
      <c r="S125" s="60"/>
      <c r="T125" s="60"/>
      <c r="U125" s="60"/>
      <c r="V125" s="35"/>
      <c r="W125" s="27"/>
      <c r="X125" s="54"/>
      <c r="Y125" s="54"/>
      <c r="Z125" s="54"/>
      <c r="AA125" s="54"/>
      <c r="AB125" s="54"/>
      <c r="AH125" s="26"/>
      <c r="AI125" s="26"/>
      <c r="AK125" s="26"/>
      <c r="AL125" s="40"/>
      <c r="AM125" s="40"/>
      <c r="AN125" s="40"/>
      <c r="AO125" s="38">
        <v>555</v>
      </c>
      <c r="AP125" s="38">
        <v>545</v>
      </c>
      <c r="AQ125" s="38">
        <v>504</v>
      </c>
      <c r="AR125" s="30"/>
      <c r="AS125" s="26"/>
      <c r="AT125" s="1"/>
    </row>
    <row r="126" spans="1:46" ht="15">
      <c r="A126" s="62">
        <v>1</v>
      </c>
      <c r="B126" s="62">
        <v>1</v>
      </c>
      <c r="C126" s="1" t="s">
        <v>222</v>
      </c>
      <c r="D126" s="29" t="s">
        <v>104</v>
      </c>
      <c r="E126" s="29">
        <v>180</v>
      </c>
      <c r="F126" s="27">
        <v>183</v>
      </c>
      <c r="G126" s="27"/>
      <c r="H126" s="27"/>
      <c r="I126" s="27"/>
      <c r="J126" s="27"/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363</v>
      </c>
      <c r="L126" s="32" t="s">
        <v>898</v>
      </c>
      <c r="M126" s="32" t="s">
        <v>209</v>
      </c>
      <c r="N126" s="33">
        <f>K126+(ROW(K126)-ROW(K$6))/10000</f>
        <v>363.012</v>
      </c>
      <c r="O126" s="32">
        <f>COUNT(E126:J126)</f>
        <v>2</v>
      </c>
      <c r="P126" s="32">
        <f ca="1">IF(AND(O126=1,OFFSET(D126,0,P$3)&gt;0),"Y",0)</f>
        <v>0</v>
      </c>
      <c r="Q126" s="34" t="s">
        <v>223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363.20100000000002</v>
      </c>
      <c r="T126" s="36">
        <f>K126+W126/1000+IF($D$5&gt;=2,X126/10000,0)+IF($D$5&gt;=3,Y126/100000,0)+IF($D$5&gt;=4,Z126/1000000,0)+IF($D$5&gt;=5,AA126/10000000,0)+IF($D$5&gt;=6,AB126/100000000,0)</f>
        <v>363.20099999999996</v>
      </c>
      <c r="U126" s="35">
        <f>1-(S126=T126)</f>
        <v>0</v>
      </c>
      <c r="V126" s="35">
        <f>K126+W126/1000+X126/10000+Y126/100000+Z126/1000000+AA126/10000000+AB126/100000000</f>
        <v>363.20099999999996</v>
      </c>
      <c r="W126" s="27">
        <v>183</v>
      </c>
      <c r="X126" s="29">
        <v>180</v>
      </c>
      <c r="Y126" s="27"/>
      <c r="Z126" s="27"/>
      <c r="AA126" s="27"/>
      <c r="AB126" s="27"/>
      <c r="AH126" s="26"/>
      <c r="AI126" s="26"/>
      <c r="AK126" s="26"/>
      <c r="AL126" s="40"/>
      <c r="AM126" s="40"/>
      <c r="AN126" s="40"/>
      <c r="AO126" s="59"/>
      <c r="AP126" s="59"/>
      <c r="AQ126" s="59"/>
      <c r="AR126" s="30"/>
      <c r="AS126" s="26"/>
      <c r="AT126" s="1"/>
    </row>
    <row r="127" spans="1:46" ht="15">
      <c r="A127" s="62">
        <v>2</v>
      </c>
      <c r="B127" s="62">
        <v>2</v>
      </c>
      <c r="C127" s="1" t="s">
        <v>230</v>
      </c>
      <c r="D127" s="29" t="s">
        <v>119</v>
      </c>
      <c r="E127" s="29">
        <v>178</v>
      </c>
      <c r="F127" s="27">
        <v>181</v>
      </c>
      <c r="G127" s="27"/>
      <c r="H127" s="27"/>
      <c r="I127" s="27"/>
      <c r="J127" s="27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359</v>
      </c>
      <c r="L127" s="32" t="s">
        <v>898</v>
      </c>
      <c r="M127" s="32" t="s">
        <v>265</v>
      </c>
      <c r="N127" s="33">
        <f>K127+(ROW(K127)-ROW(K$6))/10000</f>
        <v>359.01209999999998</v>
      </c>
      <c r="O127" s="32">
        <f>COUNT(E127:J127)</f>
        <v>2</v>
      </c>
      <c r="P127" s="32">
        <f ca="1">IF(AND(O127=1,OFFSET(D127,0,P$3)&gt;0),"Y",0)</f>
        <v>0</v>
      </c>
      <c r="Q127" s="34" t="s">
        <v>223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359.19880000000001</v>
      </c>
      <c r="T127" s="36">
        <f>K127+W127/1000+IF($D$5&gt;=2,X127/10000,0)+IF($D$5&gt;=3,Y127/100000,0)+IF($D$5&gt;=4,Z127/1000000,0)+IF($D$5&gt;=5,AA127/10000000,0)+IF($D$5&gt;=6,AB127/100000000,0)</f>
        <v>359.19880000000001</v>
      </c>
      <c r="U127" s="35">
        <f>1-(S127=T127)</f>
        <v>0</v>
      </c>
      <c r="V127" s="35">
        <f>K127+W127/1000+X127/10000+Y127/100000+Z127/1000000+AA127/10000000+AB127/100000000</f>
        <v>359.19880000000001</v>
      </c>
      <c r="W127" s="27">
        <v>181</v>
      </c>
      <c r="X127" s="29">
        <v>178</v>
      </c>
      <c r="Y127" s="27"/>
      <c r="Z127" s="27"/>
      <c r="AA127" s="27"/>
      <c r="AB127" s="27"/>
      <c r="AH127" s="26"/>
      <c r="AI127" s="26"/>
      <c r="AK127" s="26"/>
      <c r="AL127" s="40"/>
      <c r="AM127" s="40"/>
      <c r="AN127" s="40"/>
      <c r="AO127" s="59"/>
      <c r="AP127" s="59"/>
      <c r="AQ127" s="59"/>
      <c r="AR127" s="30"/>
      <c r="AS127" s="26"/>
      <c r="AT127" s="1"/>
    </row>
    <row r="128" spans="1:46" ht="15">
      <c r="A128" s="62">
        <v>3</v>
      </c>
      <c r="B128" s="62">
        <v>3</v>
      </c>
      <c r="C128" s="1" t="s">
        <v>272</v>
      </c>
      <c r="D128" s="29" t="s">
        <v>60</v>
      </c>
      <c r="E128" s="29">
        <v>172</v>
      </c>
      <c r="F128" s="27">
        <v>168</v>
      </c>
      <c r="G128" s="27"/>
      <c r="H128" s="27"/>
      <c r="I128" s="27"/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340</v>
      </c>
      <c r="L128" s="32" t="s">
        <v>898</v>
      </c>
      <c r="M128" s="32" t="s">
        <v>687</v>
      </c>
      <c r="N128" s="33">
        <f>K128+(ROW(K128)-ROW(K$6))/10000</f>
        <v>340.01220000000001</v>
      </c>
      <c r="O128" s="32">
        <f>COUNT(E128:J128)</f>
        <v>2</v>
      </c>
      <c r="P128" s="32">
        <f ca="1">IF(AND(O128=1,OFFSET(D128,0,P$3)&gt;0),"Y",0)</f>
        <v>0</v>
      </c>
      <c r="Q128" s="34" t="s">
        <v>223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340.18879999999996</v>
      </c>
      <c r="T128" s="36">
        <f>K128+W128/1000+IF($D$5&gt;=2,X128/10000,0)+IF($D$5&gt;=3,Y128/100000,0)+IF($D$5&gt;=4,Z128/1000000,0)+IF($D$5&gt;=5,AA128/10000000,0)+IF($D$5&gt;=6,AB128/100000000,0)</f>
        <v>340.18880000000001</v>
      </c>
      <c r="U128" s="35">
        <f>1-(S128=T128)</f>
        <v>0</v>
      </c>
      <c r="V128" s="35">
        <f>K128+W128/1000+X128/10000+Y128/100000+Z128/1000000+AA128/10000000+AB128/100000000</f>
        <v>340.18880000000001</v>
      </c>
      <c r="W128" s="29">
        <v>172</v>
      </c>
      <c r="X128" s="27">
        <v>168</v>
      </c>
      <c r="Y128" s="27"/>
      <c r="Z128" s="27"/>
      <c r="AA128" s="27"/>
      <c r="AB128" s="27"/>
      <c r="AH128" s="26"/>
      <c r="AI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 ht="15">
      <c r="A129" s="62">
        <v>4</v>
      </c>
      <c r="B129" s="62">
        <v>4</v>
      </c>
      <c r="C129" s="1" t="s">
        <v>264</v>
      </c>
      <c r="D129" s="29" t="s">
        <v>119</v>
      </c>
      <c r="E129" s="29">
        <v>159</v>
      </c>
      <c r="F129" s="27">
        <v>170</v>
      </c>
      <c r="G129" s="27"/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329</v>
      </c>
      <c r="L129" s="32" t="s">
        <v>898</v>
      </c>
      <c r="M129" s="32"/>
      <c r="N129" s="33">
        <f>K129+(ROW(K129)-ROW(K$6))/10000</f>
        <v>329.01229999999998</v>
      </c>
      <c r="O129" s="32">
        <f>COUNT(E129:J129)</f>
        <v>2</v>
      </c>
      <c r="P129" s="32">
        <f ca="1">IF(AND(O129=1,OFFSET(D129,0,P$3)&gt;0),"Y",0)</f>
        <v>0</v>
      </c>
      <c r="Q129" s="34" t="s">
        <v>223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329.18589999999995</v>
      </c>
      <c r="T129" s="36">
        <f>K129+W129/1000+IF($D$5&gt;=2,X129/10000,0)+IF($D$5&gt;=3,Y129/100000,0)+IF($D$5&gt;=4,Z129/1000000,0)+IF($D$5&gt;=5,AA129/10000000,0)+IF($D$5&gt;=6,AB129/100000000,0)</f>
        <v>329.1859</v>
      </c>
      <c r="U129" s="35">
        <f>1-(S129=T129)</f>
        <v>0</v>
      </c>
      <c r="V129" s="35">
        <f>K129+W129/1000+X129/10000+Y129/100000+Z129/1000000+AA129/10000000+AB129/100000000</f>
        <v>329.1859</v>
      </c>
      <c r="W129" s="27">
        <v>170</v>
      </c>
      <c r="X129" s="29">
        <v>159</v>
      </c>
      <c r="Y129" s="27"/>
      <c r="Z129" s="27"/>
      <c r="AA129" s="27"/>
      <c r="AB129" s="27"/>
      <c r="AH129" s="26"/>
      <c r="AI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ht="15">
      <c r="A130" s="62">
        <v>5</v>
      </c>
      <c r="B130" s="62">
        <v>5</v>
      </c>
      <c r="C130" s="1" t="s">
        <v>324</v>
      </c>
      <c r="D130" s="29" t="s">
        <v>88</v>
      </c>
      <c r="E130" s="29">
        <v>150</v>
      </c>
      <c r="F130" s="27">
        <v>154</v>
      </c>
      <c r="G130" s="27"/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304</v>
      </c>
      <c r="L130" s="32" t="s">
        <v>898</v>
      </c>
      <c r="M130" s="32"/>
      <c r="N130" s="33">
        <f>K130+(ROW(K130)-ROW(K$6))/10000</f>
        <v>304.01240000000001</v>
      </c>
      <c r="O130" s="32">
        <f>COUNT(E130:J130)</f>
        <v>2</v>
      </c>
      <c r="P130" s="32">
        <f ca="1">IF(AND(O130=1,OFFSET(D130,0,P$3)&gt;0),"Y",0)</f>
        <v>0</v>
      </c>
      <c r="Q130" s="34" t="s">
        <v>223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304.16899999999998</v>
      </c>
      <c r="T130" s="36">
        <f>K130+W130/1000+IF($D$5&gt;=2,X130/10000,0)+IF($D$5&gt;=3,Y130/100000,0)+IF($D$5&gt;=4,Z130/1000000,0)+IF($D$5&gt;=5,AA130/10000000,0)+IF($D$5&gt;=6,AB130/100000000,0)</f>
        <v>304.16899999999998</v>
      </c>
      <c r="U130" s="35">
        <f>1-(S130=T130)</f>
        <v>0</v>
      </c>
      <c r="V130" s="35">
        <f>K130+W130/1000+X130/10000+Y130/100000+Z130/1000000+AA130/10000000+AB130/100000000</f>
        <v>304.16899999999998</v>
      </c>
      <c r="W130" s="27">
        <v>154</v>
      </c>
      <c r="X130" s="29">
        <v>150</v>
      </c>
      <c r="Y130" s="27"/>
      <c r="Z130" s="27"/>
      <c r="AA130" s="27"/>
      <c r="AB130" s="27"/>
      <c r="AH130" s="26"/>
      <c r="AI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ht="15">
      <c r="A131" s="62">
        <v>6</v>
      </c>
      <c r="B131" s="62">
        <v>6</v>
      </c>
      <c r="C131" s="1" t="s">
        <v>329</v>
      </c>
      <c r="D131" s="29" t="s">
        <v>36</v>
      </c>
      <c r="E131" s="29">
        <v>145</v>
      </c>
      <c r="F131" s="27">
        <v>152</v>
      </c>
      <c r="G131" s="27"/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297</v>
      </c>
      <c r="L131" s="32" t="s">
        <v>898</v>
      </c>
      <c r="M131" s="32"/>
      <c r="N131" s="33">
        <f>K131+(ROW(K131)-ROW(K$6))/10000</f>
        <v>297.01249999999999</v>
      </c>
      <c r="O131" s="32">
        <f>COUNT(E131:J131)</f>
        <v>2</v>
      </c>
      <c r="P131" s="32">
        <f ca="1">IF(AND(O131=1,OFFSET(D131,0,P$3)&gt;0),"Y",0)</f>
        <v>0</v>
      </c>
      <c r="Q131" s="34" t="s">
        <v>223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297.16649999999998</v>
      </c>
      <c r="T131" s="36">
        <f>K131+W131/1000+IF($D$5&gt;=2,X131/10000,0)+IF($D$5&gt;=3,Y131/100000,0)+IF($D$5&gt;=4,Z131/1000000,0)+IF($D$5&gt;=5,AA131/10000000,0)+IF($D$5&gt;=6,AB131/100000000,0)</f>
        <v>297.16649999999998</v>
      </c>
      <c r="U131" s="35">
        <f>1-(S131=T131)</f>
        <v>0</v>
      </c>
      <c r="V131" s="35">
        <f>K131+W131/1000+X131/10000+Y131/100000+Z131/1000000+AA131/10000000+AB131/100000000</f>
        <v>297.16649999999998</v>
      </c>
      <c r="W131" s="27">
        <v>152</v>
      </c>
      <c r="X131" s="29">
        <v>145</v>
      </c>
      <c r="Y131" s="27"/>
      <c r="Z131" s="27"/>
      <c r="AA131" s="27"/>
      <c r="AB131" s="27"/>
      <c r="AH131" s="26"/>
      <c r="AI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ht="15">
      <c r="A132" s="62">
        <v>7</v>
      </c>
      <c r="B132" s="62">
        <v>7</v>
      </c>
      <c r="C132" s="1" t="s">
        <v>359</v>
      </c>
      <c r="D132" s="29" t="s">
        <v>91</v>
      </c>
      <c r="E132" s="29">
        <v>126</v>
      </c>
      <c r="F132" s="27">
        <v>138</v>
      </c>
      <c r="G132" s="27"/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264</v>
      </c>
      <c r="L132" s="32" t="s">
        <v>898</v>
      </c>
      <c r="M132" s="32"/>
      <c r="N132" s="33">
        <f>K132+(ROW(K132)-ROW(K$6))/10000</f>
        <v>264.01260000000002</v>
      </c>
      <c r="O132" s="32">
        <f>COUNT(E132:J132)</f>
        <v>2</v>
      </c>
      <c r="P132" s="32">
        <f ca="1">IF(AND(O132=1,OFFSET(D132,0,P$3)&gt;0),"Y",0)</f>
        <v>0</v>
      </c>
      <c r="Q132" s="34" t="s">
        <v>223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264.15059999999994</v>
      </c>
      <c r="T132" s="36">
        <f>K132+W132/1000+IF($D$5&gt;=2,X132/10000,0)+IF($D$5&gt;=3,Y132/100000,0)+IF($D$5&gt;=4,Z132/1000000,0)+IF($D$5&gt;=5,AA132/10000000,0)+IF($D$5&gt;=6,AB132/100000000,0)</f>
        <v>264.1506</v>
      </c>
      <c r="U132" s="35">
        <f>1-(S132=T132)</f>
        <v>0</v>
      </c>
      <c r="V132" s="35">
        <f>K132+W132/1000+X132/10000+Y132/100000+Z132/1000000+AA132/10000000+AB132/100000000</f>
        <v>264.1506</v>
      </c>
      <c r="W132" s="27">
        <v>138</v>
      </c>
      <c r="X132" s="29">
        <v>126</v>
      </c>
      <c r="Y132" s="27"/>
      <c r="Z132" s="27"/>
      <c r="AA132" s="27"/>
      <c r="AB132" s="27"/>
      <c r="AH132" s="26"/>
      <c r="AI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ht="15">
      <c r="A133" s="62">
        <v>8</v>
      </c>
      <c r="B133" s="62">
        <v>8</v>
      </c>
      <c r="C133" s="1" t="s">
        <v>375</v>
      </c>
      <c r="D133" s="29" t="s">
        <v>66</v>
      </c>
      <c r="E133" s="29">
        <v>129</v>
      </c>
      <c r="F133" s="27">
        <v>129</v>
      </c>
      <c r="G133" s="27"/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258</v>
      </c>
      <c r="L133" s="32" t="s">
        <v>898</v>
      </c>
      <c r="M133" s="32"/>
      <c r="N133" s="33">
        <f>K133+(ROW(K133)-ROW(K$6))/10000</f>
        <v>258.0127</v>
      </c>
      <c r="O133" s="32">
        <f>COUNT(E133:J133)</f>
        <v>2</v>
      </c>
      <c r="P133" s="32">
        <f ca="1">IF(AND(O133=1,OFFSET(D133,0,P$3)&gt;0),"Y",0)</f>
        <v>0</v>
      </c>
      <c r="Q133" s="34" t="s">
        <v>223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258.14189999999996</v>
      </c>
      <c r="T133" s="36">
        <f>K133+W133/1000+IF($D$5&gt;=2,X133/10000,0)+IF($D$5&gt;=3,Y133/100000,0)+IF($D$5&gt;=4,Z133/1000000,0)+IF($D$5&gt;=5,AA133/10000000,0)+IF($D$5&gt;=6,AB133/100000000,0)</f>
        <v>258.14190000000002</v>
      </c>
      <c r="U133" s="35">
        <f>1-(S133=T133)</f>
        <v>0</v>
      </c>
      <c r="V133" s="35">
        <f>K133+W133/1000+X133/10000+Y133/100000+Z133/1000000+AA133/10000000+AB133/100000000</f>
        <v>258.14190000000002</v>
      </c>
      <c r="W133" s="29">
        <v>129</v>
      </c>
      <c r="X133" s="27">
        <v>129</v>
      </c>
      <c r="Y133" s="27"/>
      <c r="Z133" s="27"/>
      <c r="AA133" s="27"/>
      <c r="AB133" s="27"/>
      <c r="AH133" s="26"/>
      <c r="AI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ht="15">
      <c r="A134" s="62">
        <v>9</v>
      </c>
      <c r="B134" s="62">
        <v>9</v>
      </c>
      <c r="C134" s="1" t="s">
        <v>381</v>
      </c>
      <c r="D134" s="29" t="s">
        <v>47</v>
      </c>
      <c r="E134" s="29">
        <v>99</v>
      </c>
      <c r="F134" s="27">
        <v>127</v>
      </c>
      <c r="G134" s="27"/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226</v>
      </c>
      <c r="L134" s="32" t="s">
        <v>898</v>
      </c>
      <c r="M134" s="32"/>
      <c r="N134" s="33">
        <f>K134+(ROW(K134)-ROW(K$6))/10000</f>
        <v>226.0128</v>
      </c>
      <c r="O134" s="32">
        <f>COUNT(E134:J134)</f>
        <v>2</v>
      </c>
      <c r="P134" s="32">
        <f ca="1">IF(AND(O134=1,OFFSET(D134,0,P$3)&gt;0),"Y",0)</f>
        <v>0</v>
      </c>
      <c r="Q134" s="34" t="s">
        <v>223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226.13689999999997</v>
      </c>
      <c r="T134" s="36">
        <f>K134+W134/1000+IF($D$5&gt;=2,X134/10000,0)+IF($D$5&gt;=3,Y134/100000,0)+IF($D$5&gt;=4,Z134/1000000,0)+IF($D$5&gt;=5,AA134/10000000,0)+IF($D$5&gt;=6,AB134/100000000,0)</f>
        <v>226.1369</v>
      </c>
      <c r="U134" s="35">
        <f>1-(S134=T134)</f>
        <v>0</v>
      </c>
      <c r="V134" s="35">
        <f>K134+W134/1000+X134/10000+Y134/100000+Z134/1000000+AA134/10000000+AB134/100000000</f>
        <v>226.1369</v>
      </c>
      <c r="W134" s="27">
        <v>127</v>
      </c>
      <c r="X134" s="29">
        <v>99</v>
      </c>
      <c r="Y134" s="27"/>
      <c r="Z134" s="27"/>
      <c r="AA134" s="27"/>
      <c r="AB134" s="27"/>
      <c r="AH134" s="26"/>
      <c r="AI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ht="15">
      <c r="A135" s="62">
        <v>10</v>
      </c>
      <c r="B135" s="62">
        <v>10</v>
      </c>
      <c r="C135" s="1" t="s">
        <v>388</v>
      </c>
      <c r="D135" s="29" t="s">
        <v>104</v>
      </c>
      <c r="E135" s="29">
        <v>103</v>
      </c>
      <c r="F135" s="27">
        <v>122</v>
      </c>
      <c r="G135" s="27"/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225</v>
      </c>
      <c r="L135" s="32" t="s">
        <v>898</v>
      </c>
      <c r="M135" s="32"/>
      <c r="N135" s="33">
        <f>K135+(ROW(K135)-ROW(K$6))/10000</f>
        <v>225.0129</v>
      </c>
      <c r="O135" s="32">
        <f>COUNT(E135:J135)</f>
        <v>2</v>
      </c>
      <c r="P135" s="32">
        <f ca="1">IF(AND(O135=1,OFFSET(D135,0,P$3)&gt;0),"Y",0)</f>
        <v>0</v>
      </c>
      <c r="Q135" s="34" t="s">
        <v>223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225.13229999999999</v>
      </c>
      <c r="T135" s="36">
        <f>K135+W135/1000+IF($D$5&gt;=2,X135/10000,0)+IF($D$5&gt;=3,Y135/100000,0)+IF($D$5&gt;=4,Z135/1000000,0)+IF($D$5&gt;=5,AA135/10000000,0)+IF($D$5&gt;=6,AB135/100000000,0)</f>
        <v>225.13230000000001</v>
      </c>
      <c r="U135" s="35">
        <f>1-(S135=T135)</f>
        <v>0</v>
      </c>
      <c r="V135" s="35">
        <f>K135+W135/1000+X135/10000+Y135/100000+Z135/1000000+AA135/10000000+AB135/100000000</f>
        <v>225.13230000000001</v>
      </c>
      <c r="W135" s="27">
        <v>122</v>
      </c>
      <c r="X135" s="29">
        <v>103</v>
      </c>
      <c r="Y135" s="27"/>
      <c r="Z135" s="27"/>
      <c r="AA135" s="27"/>
      <c r="AB135" s="27"/>
      <c r="AH135" s="26"/>
      <c r="AI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ht="15">
      <c r="A136" s="62">
        <v>11</v>
      </c>
      <c r="B136" s="62">
        <v>11</v>
      </c>
      <c r="C136" s="1" t="s">
        <v>398</v>
      </c>
      <c r="D136" s="29" t="s">
        <v>60</v>
      </c>
      <c r="E136" s="29">
        <v>90</v>
      </c>
      <c r="F136" s="27">
        <v>115</v>
      </c>
      <c r="G136" s="27"/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205</v>
      </c>
      <c r="L136" s="32" t="s">
        <v>898</v>
      </c>
      <c r="M136" s="32"/>
      <c r="N136" s="33">
        <f>K136+(ROW(K136)-ROW(K$6))/10000</f>
        <v>205.01300000000001</v>
      </c>
      <c r="O136" s="32">
        <f>COUNT(E136:J136)</f>
        <v>2</v>
      </c>
      <c r="P136" s="32">
        <f ca="1">IF(AND(O136=1,OFFSET(D136,0,P$3)&gt;0),"Y",0)</f>
        <v>0</v>
      </c>
      <c r="Q136" s="34" t="s">
        <v>223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205.12399999999997</v>
      </c>
      <c r="T136" s="36">
        <f>K136+W136/1000+IF($D$5&gt;=2,X136/10000,0)+IF($D$5&gt;=3,Y136/100000,0)+IF($D$5&gt;=4,Z136/1000000,0)+IF($D$5&gt;=5,AA136/10000000,0)+IF($D$5&gt;=6,AB136/100000000,0)</f>
        <v>205.124</v>
      </c>
      <c r="U136" s="35">
        <f>1-(S136=T136)</f>
        <v>0</v>
      </c>
      <c r="V136" s="35">
        <f>K136+W136/1000+X136/10000+Y136/100000+Z136/1000000+AA136/10000000+AB136/100000000</f>
        <v>205.124</v>
      </c>
      <c r="W136" s="27">
        <v>115</v>
      </c>
      <c r="X136" s="29">
        <v>90</v>
      </c>
      <c r="Y136" s="27"/>
      <c r="Z136" s="27"/>
      <c r="AA136" s="27"/>
      <c r="AB136" s="27"/>
      <c r="AH136" s="26"/>
      <c r="AI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ht="15">
      <c r="A137" s="62">
        <v>12</v>
      </c>
      <c r="B137" s="62">
        <v>12</v>
      </c>
      <c r="C137" s="1" t="s">
        <v>688</v>
      </c>
      <c r="D137" s="29" t="s">
        <v>25</v>
      </c>
      <c r="E137" s="29">
        <v>194</v>
      </c>
      <c r="F137" s="27"/>
      <c r="G137" s="27"/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194</v>
      </c>
      <c r="L137" s="32" t="s">
        <v>898</v>
      </c>
      <c r="M137" s="32"/>
      <c r="N137" s="33">
        <f>K137+(ROW(K137)-ROW(K$6))/10000</f>
        <v>194.01310000000001</v>
      </c>
      <c r="O137" s="32">
        <f>COUNT(E137:J137)</f>
        <v>1</v>
      </c>
      <c r="P137" s="32">
        <f ca="1">IF(AND(O137=1,OFFSET(D137,0,P$3)&gt;0),"Y",0)</f>
        <v>0</v>
      </c>
      <c r="Q137" s="34" t="s">
        <v>223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194.19399999999999</v>
      </c>
      <c r="T137" s="36">
        <f>K137+W137/1000+IF($D$5&gt;=2,X137/10000,0)+IF($D$5&gt;=3,Y137/100000,0)+IF($D$5&gt;=4,Z137/1000000,0)+IF($D$5&gt;=5,AA137/10000000,0)+IF($D$5&gt;=6,AB137/100000000,0)</f>
        <v>194.19399999999999</v>
      </c>
      <c r="U137" s="35">
        <f>1-(S137=T137)</f>
        <v>0</v>
      </c>
      <c r="V137" s="35">
        <f>K137+W137/1000+X137/10000+Y137/100000+Z137/1000000+AA137/10000000+AB137/100000000</f>
        <v>194.19399999999999</v>
      </c>
      <c r="W137" s="29">
        <v>194</v>
      </c>
      <c r="X137" s="27"/>
      <c r="Y137" s="27"/>
      <c r="Z137" s="27"/>
      <c r="AA137" s="27"/>
      <c r="AB137" s="27"/>
      <c r="AH137" s="26"/>
      <c r="AI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ht="15">
      <c r="A138" s="62">
        <v>13</v>
      </c>
      <c r="B138" s="62">
        <v>13</v>
      </c>
      <c r="C138" s="1" t="s">
        <v>421</v>
      </c>
      <c r="D138" s="29" t="s">
        <v>104</v>
      </c>
      <c r="E138" s="29">
        <v>89</v>
      </c>
      <c r="F138" s="27">
        <v>98</v>
      </c>
      <c r="G138" s="27"/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187</v>
      </c>
      <c r="L138" s="32" t="s">
        <v>898</v>
      </c>
      <c r="M138" s="32"/>
      <c r="N138" s="33">
        <f>K138+(ROW(K138)-ROW(K$6))/10000</f>
        <v>187.01320000000001</v>
      </c>
      <c r="O138" s="32">
        <f>COUNT(E138:J138)</f>
        <v>2</v>
      </c>
      <c r="P138" s="32">
        <f ca="1">IF(AND(O138=1,OFFSET(D138,0,P$3)&gt;0),"Y",0)</f>
        <v>0</v>
      </c>
      <c r="Q138" s="34" t="s">
        <v>223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187.1069</v>
      </c>
      <c r="T138" s="36">
        <f>K138+W138/1000+IF($D$5&gt;=2,X138/10000,0)+IF($D$5&gt;=3,Y138/100000,0)+IF($D$5&gt;=4,Z138/1000000,0)+IF($D$5&gt;=5,AA138/10000000,0)+IF($D$5&gt;=6,AB138/100000000,0)</f>
        <v>187.10690000000002</v>
      </c>
      <c r="U138" s="35">
        <f>1-(S138=T138)</f>
        <v>0</v>
      </c>
      <c r="V138" s="35">
        <f>K138+W138/1000+X138/10000+Y138/100000+Z138/1000000+AA138/10000000+AB138/100000000</f>
        <v>187.10690000000002</v>
      </c>
      <c r="W138" s="27">
        <v>98</v>
      </c>
      <c r="X138" s="29">
        <v>89</v>
      </c>
      <c r="Y138" s="27"/>
      <c r="Z138" s="27"/>
      <c r="AA138" s="27"/>
      <c r="AB138" s="27"/>
      <c r="AH138" s="26"/>
      <c r="AI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ht="15">
      <c r="A139" s="62">
        <v>14</v>
      </c>
      <c r="B139" s="62">
        <v>14</v>
      </c>
      <c r="C139" s="1" t="s">
        <v>689</v>
      </c>
      <c r="D139" s="29" t="s">
        <v>112</v>
      </c>
      <c r="E139" s="29">
        <v>186</v>
      </c>
      <c r="F139" s="27"/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186</v>
      </c>
      <c r="L139" s="32" t="s">
        <v>898</v>
      </c>
      <c r="M139" s="32"/>
      <c r="N139" s="33">
        <f>K139+(ROW(K139)-ROW(K$6))/10000</f>
        <v>186.01329999999999</v>
      </c>
      <c r="O139" s="32">
        <f>COUNT(E139:J139)</f>
        <v>1</v>
      </c>
      <c r="P139" s="32">
        <f ca="1">IF(AND(O139=1,OFFSET(D139,0,P$3)&gt;0),"Y",0)</f>
        <v>0</v>
      </c>
      <c r="Q139" s="34" t="s">
        <v>223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186.18599999999998</v>
      </c>
      <c r="T139" s="36">
        <f>K139+W139/1000+IF($D$5&gt;=2,X139/10000,0)+IF($D$5&gt;=3,Y139/100000,0)+IF($D$5&gt;=4,Z139/1000000,0)+IF($D$5&gt;=5,AA139/10000000,0)+IF($D$5&gt;=6,AB139/100000000,0)</f>
        <v>186.18600000000001</v>
      </c>
      <c r="U139" s="35">
        <f>1-(S139=T139)</f>
        <v>0</v>
      </c>
      <c r="V139" s="35">
        <f>K139+W139/1000+X139/10000+Y139/100000+Z139/1000000+AA139/10000000+AB139/100000000</f>
        <v>186.18600000000001</v>
      </c>
      <c r="W139" s="29">
        <v>186</v>
      </c>
      <c r="X139" s="27"/>
      <c r="Y139" s="27"/>
      <c r="Z139" s="27"/>
      <c r="AA139" s="27"/>
      <c r="AB139" s="27"/>
      <c r="AH139" s="26"/>
      <c r="AI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ht="15">
      <c r="A140" s="62">
        <v>15</v>
      </c>
      <c r="B140" s="62">
        <v>15</v>
      </c>
      <c r="C140" s="1" t="s">
        <v>439</v>
      </c>
      <c r="D140" s="29" t="s">
        <v>60</v>
      </c>
      <c r="E140" s="29">
        <v>71</v>
      </c>
      <c r="F140" s="27">
        <v>88</v>
      </c>
      <c r="G140" s="27"/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159</v>
      </c>
      <c r="L140" s="32" t="s">
        <v>898</v>
      </c>
      <c r="M140" s="32"/>
      <c r="N140" s="33">
        <f>K140+(ROW(K140)-ROW(K$6))/10000</f>
        <v>159.01339999999999</v>
      </c>
      <c r="O140" s="32">
        <f>COUNT(E140:J140)</f>
        <v>2</v>
      </c>
      <c r="P140" s="32">
        <f ca="1">IF(AND(O140=1,OFFSET(D140,0,P$3)&gt;0),"Y",0)</f>
        <v>0</v>
      </c>
      <c r="Q140" s="34" t="s">
        <v>223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159.0951</v>
      </c>
      <c r="T140" s="36">
        <f>K140+W140/1000+IF($D$5&gt;=2,X140/10000,0)+IF($D$5&gt;=3,Y140/100000,0)+IF($D$5&gt;=4,Z140/1000000,0)+IF($D$5&gt;=5,AA140/10000000,0)+IF($D$5&gt;=6,AB140/100000000,0)</f>
        <v>159.0951</v>
      </c>
      <c r="U140" s="35">
        <f>1-(S140=T140)</f>
        <v>0</v>
      </c>
      <c r="V140" s="35">
        <f>K140+W140/1000+X140/10000+Y140/100000+Z140/1000000+AA140/10000000+AB140/100000000</f>
        <v>159.0951</v>
      </c>
      <c r="W140" s="27">
        <v>88</v>
      </c>
      <c r="X140" s="29">
        <v>71</v>
      </c>
      <c r="Y140" s="27"/>
      <c r="Z140" s="27"/>
      <c r="AA140" s="27"/>
      <c r="AB140" s="27"/>
      <c r="AH140" s="26"/>
      <c r="AI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ht="15">
      <c r="A141" s="62">
        <v>16</v>
      </c>
      <c r="B141" s="62">
        <v>16</v>
      </c>
      <c r="C141" s="1" t="s">
        <v>690</v>
      </c>
      <c r="D141" s="29" t="s">
        <v>25</v>
      </c>
      <c r="E141" s="29">
        <v>151</v>
      </c>
      <c r="F141" s="27"/>
      <c r="G141" s="27"/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151</v>
      </c>
      <c r="L141" s="32" t="s">
        <v>898</v>
      </c>
      <c r="M141" s="32"/>
      <c r="N141" s="33">
        <f>K141+(ROW(K141)-ROW(K$6))/10000</f>
        <v>151.01349999999999</v>
      </c>
      <c r="O141" s="32">
        <f>COUNT(E141:J141)</f>
        <v>1</v>
      </c>
      <c r="P141" s="32">
        <f ca="1">IF(AND(O141=1,OFFSET(D141,0,P$3)&gt;0),"Y",0)</f>
        <v>0</v>
      </c>
      <c r="Q141" s="34" t="s">
        <v>223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151.15099999999998</v>
      </c>
      <c r="T141" s="36">
        <f>K141+W141/1000+IF($D$5&gt;=2,X141/10000,0)+IF($D$5&gt;=3,Y141/100000,0)+IF($D$5&gt;=4,Z141/1000000,0)+IF($D$5&gt;=5,AA141/10000000,0)+IF($D$5&gt;=6,AB141/100000000,0)</f>
        <v>151.15100000000001</v>
      </c>
      <c r="U141" s="35">
        <f>1-(S141=T141)</f>
        <v>0</v>
      </c>
      <c r="V141" s="35">
        <f>K141+W141/1000+X141/10000+Y141/100000+Z141/1000000+AA141/10000000+AB141/100000000</f>
        <v>151.15100000000001</v>
      </c>
      <c r="W141" s="29">
        <v>151</v>
      </c>
      <c r="X141" s="27"/>
      <c r="Y141" s="27"/>
      <c r="Z141" s="27"/>
      <c r="AA141" s="27"/>
      <c r="AB141" s="27"/>
      <c r="AH141" s="26"/>
      <c r="AI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ht="15">
      <c r="A142" s="62">
        <v>17</v>
      </c>
      <c r="B142" s="62">
        <v>17</v>
      </c>
      <c r="C142" s="1" t="s">
        <v>452</v>
      </c>
      <c r="D142" s="29" t="s">
        <v>30</v>
      </c>
      <c r="E142" s="29">
        <v>74</v>
      </c>
      <c r="F142" s="27">
        <v>77</v>
      </c>
      <c r="G142" s="27"/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151</v>
      </c>
      <c r="L142" s="32" t="s">
        <v>898</v>
      </c>
      <c r="M142" s="32"/>
      <c r="N142" s="33">
        <f>K142+(ROW(K142)-ROW(K$6))/10000</f>
        <v>151.0136</v>
      </c>
      <c r="O142" s="32">
        <f>COUNT(E142:J142)</f>
        <v>2</v>
      </c>
      <c r="P142" s="32">
        <f ca="1">IF(AND(O142=1,OFFSET(D142,0,P$3)&gt;0),"Y",0)</f>
        <v>0</v>
      </c>
      <c r="Q142" s="34" t="s">
        <v>223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151.08440000000002</v>
      </c>
      <c r="T142" s="36">
        <f>K142+W142/1000+IF($D$5&gt;=2,X142/10000,0)+IF($D$5&gt;=3,Y142/100000,0)+IF($D$5&gt;=4,Z142/1000000,0)+IF($D$5&gt;=5,AA142/10000000,0)+IF($D$5&gt;=6,AB142/100000000,0)</f>
        <v>151.08439999999999</v>
      </c>
      <c r="U142" s="35">
        <f>1-(S142=T142)</f>
        <v>0</v>
      </c>
      <c r="V142" s="35">
        <f>K142+W142/1000+X142/10000+Y142/100000+Z142/1000000+AA142/10000000+AB142/100000000</f>
        <v>151.08439999999999</v>
      </c>
      <c r="W142" s="27">
        <v>77</v>
      </c>
      <c r="X142" s="29">
        <v>74</v>
      </c>
      <c r="Y142" s="27"/>
      <c r="Z142" s="27"/>
      <c r="AA142" s="27"/>
      <c r="AB142" s="27"/>
      <c r="AH142" s="26"/>
      <c r="AI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15">
      <c r="A143" s="62">
        <v>18</v>
      </c>
      <c r="B143" s="62">
        <v>18</v>
      </c>
      <c r="C143" s="1" t="s">
        <v>691</v>
      </c>
      <c r="D143" s="29" t="s">
        <v>36</v>
      </c>
      <c r="E143" s="29">
        <v>148</v>
      </c>
      <c r="F143" s="27"/>
      <c r="G143" s="27"/>
      <c r="H143" s="27"/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148</v>
      </c>
      <c r="L143" s="32" t="s">
        <v>898</v>
      </c>
      <c r="M143" s="32"/>
      <c r="N143" s="33">
        <f>K143+(ROW(K143)-ROW(K$6))/10000</f>
        <v>148.0137</v>
      </c>
      <c r="O143" s="32">
        <f>COUNT(E143:J143)</f>
        <v>1</v>
      </c>
      <c r="P143" s="32">
        <f ca="1">IF(AND(O143=1,OFFSET(D143,0,P$3)&gt;0),"Y",0)</f>
        <v>0</v>
      </c>
      <c r="Q143" s="34" t="s">
        <v>223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148.148</v>
      </c>
      <c r="T143" s="36">
        <f>K143+W143/1000+IF($D$5&gt;=2,X143/10000,0)+IF($D$5&gt;=3,Y143/100000,0)+IF($D$5&gt;=4,Z143/1000000,0)+IF($D$5&gt;=5,AA143/10000000,0)+IF($D$5&gt;=6,AB143/100000000,0)</f>
        <v>148.148</v>
      </c>
      <c r="U143" s="35">
        <f>1-(S143=T143)</f>
        <v>0</v>
      </c>
      <c r="V143" s="35">
        <f>K143+W143/1000+X143/10000+Y143/100000+Z143/1000000+AA143/10000000+AB143/100000000</f>
        <v>148.148</v>
      </c>
      <c r="W143" s="29">
        <v>148</v>
      </c>
      <c r="X143" s="27"/>
      <c r="Y143" s="27"/>
      <c r="Z143" s="27"/>
      <c r="AA143" s="27"/>
      <c r="AB143" s="27"/>
      <c r="AH143" s="26"/>
      <c r="AI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>
      <c r="A144" s="62">
        <v>19</v>
      </c>
      <c r="B144" s="62">
        <v>19</v>
      </c>
      <c r="C144" s="1" t="s">
        <v>435</v>
      </c>
      <c r="D144" s="29" t="s">
        <v>36</v>
      </c>
      <c r="E144" s="29">
        <v>56</v>
      </c>
      <c r="F144" s="27">
        <v>91</v>
      </c>
      <c r="G144" s="27"/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147</v>
      </c>
      <c r="L144" s="32" t="s">
        <v>898</v>
      </c>
      <c r="M144" s="32"/>
      <c r="N144" s="33">
        <f>K144+(ROW(K144)-ROW(K$6))/10000</f>
        <v>147.0138</v>
      </c>
      <c r="O144" s="32">
        <f>COUNT(E144:J144)</f>
        <v>2</v>
      </c>
      <c r="P144" s="32">
        <f ca="1">IF(AND(O144=1,OFFSET(D144,0,P$3)&gt;0),"Y",0)</f>
        <v>0</v>
      </c>
      <c r="Q144" s="34" t="s">
        <v>223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147.0966</v>
      </c>
      <c r="T144" s="36">
        <f>K144+W144/1000+IF($D$5&gt;=2,X144/10000,0)+IF($D$5&gt;=3,Y144/100000,0)+IF($D$5&gt;=4,Z144/1000000,0)+IF($D$5&gt;=5,AA144/10000000,0)+IF($D$5&gt;=6,AB144/100000000,0)</f>
        <v>147.0966</v>
      </c>
      <c r="U144" s="35">
        <f>1-(S144=T144)</f>
        <v>0</v>
      </c>
      <c r="V144" s="35">
        <f>K144+W144/1000+X144/10000+Y144/100000+Z144/1000000+AA144/10000000+AB144/100000000</f>
        <v>147.0966</v>
      </c>
      <c r="W144" s="27">
        <v>91</v>
      </c>
      <c r="X144" s="29">
        <v>56</v>
      </c>
      <c r="Y144" s="27"/>
      <c r="Z144" s="27"/>
      <c r="AA144" s="27"/>
      <c r="AB144" s="27"/>
      <c r="AH144" s="26"/>
      <c r="AI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>
      <c r="A145" s="62">
        <v>20</v>
      </c>
      <c r="B145" s="62">
        <v>20</v>
      </c>
      <c r="C145" s="1" t="s">
        <v>448</v>
      </c>
      <c r="D145" s="29" t="s">
        <v>104</v>
      </c>
      <c r="E145" s="29">
        <v>65</v>
      </c>
      <c r="F145" s="27">
        <v>80</v>
      </c>
      <c r="G145" s="27"/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145</v>
      </c>
      <c r="L145" s="32" t="s">
        <v>898</v>
      </c>
      <c r="M145" s="32"/>
      <c r="N145" s="33">
        <f>K145+(ROW(K145)-ROW(K$6))/10000</f>
        <v>145.01390000000001</v>
      </c>
      <c r="O145" s="32">
        <f>COUNT(E145:J145)</f>
        <v>2</v>
      </c>
      <c r="P145" s="32">
        <f ca="1">IF(AND(O145=1,OFFSET(D145,0,P$3)&gt;0),"Y",0)</f>
        <v>0</v>
      </c>
      <c r="Q145" s="34" t="s">
        <v>223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145.0865</v>
      </c>
      <c r="T145" s="36">
        <f>K145+W145/1000+IF($D$5&gt;=2,X145/10000,0)+IF($D$5&gt;=3,Y145/100000,0)+IF($D$5&gt;=4,Z145/1000000,0)+IF($D$5&gt;=5,AA145/10000000,0)+IF($D$5&gt;=6,AB145/100000000,0)</f>
        <v>145.0865</v>
      </c>
      <c r="U145" s="35">
        <f>1-(S145=T145)</f>
        <v>0</v>
      </c>
      <c r="V145" s="35">
        <f>K145+W145/1000+X145/10000+Y145/100000+Z145/1000000+AA145/10000000+AB145/100000000</f>
        <v>145.0865</v>
      </c>
      <c r="W145" s="27">
        <v>80</v>
      </c>
      <c r="X145" s="29">
        <v>65</v>
      </c>
      <c r="Y145" s="27"/>
      <c r="Z145" s="27"/>
      <c r="AA145" s="27"/>
      <c r="AB145" s="27"/>
      <c r="AH145" s="26"/>
      <c r="AI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>
      <c r="A146" s="62">
        <v>21</v>
      </c>
      <c r="B146" s="62">
        <v>21</v>
      </c>
      <c r="C146" s="1" t="s">
        <v>363</v>
      </c>
      <c r="D146" s="29" t="s">
        <v>60</v>
      </c>
      <c r="E146" s="29"/>
      <c r="F146" s="27">
        <v>136</v>
      </c>
      <c r="G146" s="27"/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136</v>
      </c>
      <c r="L146" s="32" t="s">
        <v>898</v>
      </c>
      <c r="M146" s="32"/>
      <c r="N146" s="33">
        <f>K146+(ROW(K146)-ROW(K$6))/10000</f>
        <v>136.01400000000001</v>
      </c>
      <c r="O146" s="32">
        <f>COUNT(E146:J146)</f>
        <v>1</v>
      </c>
      <c r="P146" s="32" t="str">
        <f ca="1">IF(AND(O146=1,OFFSET(D146,0,P$3)&gt;0),"Y",0)</f>
        <v>Y</v>
      </c>
      <c r="Q146" s="34" t="s">
        <v>223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136.136</v>
      </c>
      <c r="T146" s="36">
        <f>K146+W146/1000+IF($D$5&gt;=2,X146/10000,0)+IF($D$5&gt;=3,Y146/100000,0)+IF($D$5&gt;=4,Z146/1000000,0)+IF($D$5&gt;=5,AA146/10000000,0)+IF($D$5&gt;=6,AB146/100000000,0)</f>
        <v>136.136</v>
      </c>
      <c r="U146" s="35">
        <f>1-(S146=T146)</f>
        <v>0</v>
      </c>
      <c r="V146" s="35">
        <f>K146+W146/1000+X146/10000+Y146/100000+Z146/1000000+AA146/10000000+AB146/100000000</f>
        <v>136.136</v>
      </c>
      <c r="W146" s="27">
        <v>136</v>
      </c>
      <c r="X146" s="29"/>
      <c r="Y146" s="27"/>
      <c r="Z146" s="27"/>
      <c r="AA146" s="27"/>
      <c r="AB146" s="27"/>
      <c r="AH146" s="26"/>
      <c r="AI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>
      <c r="A147" s="62">
        <v>22</v>
      </c>
      <c r="B147" s="62">
        <v>22</v>
      </c>
      <c r="C147" s="1" t="s">
        <v>366</v>
      </c>
      <c r="D147" s="29" t="s">
        <v>25</v>
      </c>
      <c r="E147" s="29"/>
      <c r="F147" s="27">
        <v>134</v>
      </c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134</v>
      </c>
      <c r="L147" s="32" t="s">
        <v>898</v>
      </c>
      <c r="M147" s="32"/>
      <c r="N147" s="33">
        <f>K147+(ROW(K147)-ROW(K$6))/10000</f>
        <v>134.01410000000001</v>
      </c>
      <c r="O147" s="32">
        <f>COUNT(E147:J147)</f>
        <v>1</v>
      </c>
      <c r="P147" s="32" t="str">
        <f ca="1">IF(AND(O147=1,OFFSET(D147,0,P$3)&gt;0),"Y",0)</f>
        <v>Y</v>
      </c>
      <c r="Q147" s="34" t="s">
        <v>223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134.13399999999999</v>
      </c>
      <c r="T147" s="36">
        <f>K147+W147/1000+IF($D$5&gt;=2,X147/10000,0)+IF($D$5&gt;=3,Y147/100000,0)+IF($D$5&gt;=4,Z147/1000000,0)+IF($D$5&gt;=5,AA147/10000000,0)+IF($D$5&gt;=6,AB147/100000000,0)</f>
        <v>134.13399999999999</v>
      </c>
      <c r="U147" s="35">
        <f>1-(S147=T147)</f>
        <v>0</v>
      </c>
      <c r="V147" s="35">
        <f>K147+W147/1000+X147/10000+Y147/100000+Z147/1000000+AA147/10000000+AB147/100000000</f>
        <v>134.13399999999999</v>
      </c>
      <c r="W147" s="27">
        <v>134</v>
      </c>
      <c r="X147" s="29"/>
      <c r="Y147" s="27"/>
      <c r="Z147" s="27"/>
      <c r="AA147" s="27"/>
      <c r="AB147" s="27"/>
      <c r="AH147" s="26"/>
      <c r="AI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>
      <c r="A148" s="62">
        <v>23</v>
      </c>
      <c r="B148" s="62">
        <v>23</v>
      </c>
      <c r="C148" s="1" t="s">
        <v>692</v>
      </c>
      <c r="D148" s="29" t="s">
        <v>50</v>
      </c>
      <c r="E148" s="29">
        <v>130</v>
      </c>
      <c r="F148" s="27"/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130</v>
      </c>
      <c r="L148" s="32" t="s">
        <v>898</v>
      </c>
      <c r="M148" s="32"/>
      <c r="N148" s="33">
        <f>K148+(ROW(K148)-ROW(K$6))/10000</f>
        <v>130.01419999999999</v>
      </c>
      <c r="O148" s="32">
        <f>COUNT(E148:J148)</f>
        <v>1</v>
      </c>
      <c r="P148" s="32">
        <f ca="1">IF(AND(O148=1,OFFSET(D148,0,P$3)&gt;0),"Y",0)</f>
        <v>0</v>
      </c>
      <c r="Q148" s="34" t="s">
        <v>223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130.13</v>
      </c>
      <c r="T148" s="36">
        <f>K148+W148/1000+IF($D$5&gt;=2,X148/10000,0)+IF($D$5&gt;=3,Y148/100000,0)+IF($D$5&gt;=4,Z148/1000000,0)+IF($D$5&gt;=5,AA148/10000000,0)+IF($D$5&gt;=6,AB148/100000000,0)</f>
        <v>130.13</v>
      </c>
      <c r="U148" s="35">
        <f>1-(S148=T148)</f>
        <v>0</v>
      </c>
      <c r="V148" s="35">
        <f>K148+W148/1000+X148/10000+Y148/100000+Z148/1000000+AA148/10000000+AB148/100000000</f>
        <v>130.13</v>
      </c>
      <c r="W148" s="29">
        <v>130</v>
      </c>
      <c r="X148" s="27"/>
      <c r="Y148" s="27"/>
      <c r="Z148" s="27"/>
      <c r="AA148" s="27"/>
      <c r="AB148" s="27"/>
      <c r="AH148" s="26"/>
      <c r="AI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>
      <c r="A149" s="62">
        <v>24</v>
      </c>
      <c r="B149" s="62">
        <v>24</v>
      </c>
      <c r="C149" s="1" t="s">
        <v>461</v>
      </c>
      <c r="D149" s="29" t="s">
        <v>91</v>
      </c>
      <c r="E149" s="29">
        <v>52</v>
      </c>
      <c r="F149" s="27">
        <v>70</v>
      </c>
      <c r="G149" s="27"/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122</v>
      </c>
      <c r="L149" s="32" t="s">
        <v>898</v>
      </c>
      <c r="M149" s="32"/>
      <c r="N149" s="33">
        <f>K149+(ROW(K149)-ROW(K$6))/10000</f>
        <v>122.01430000000001</v>
      </c>
      <c r="O149" s="32">
        <f>COUNT(E149:J149)</f>
        <v>2</v>
      </c>
      <c r="P149" s="32">
        <f ca="1">IF(AND(O149=1,OFFSET(D149,0,P$3)&gt;0),"Y",0)</f>
        <v>0</v>
      </c>
      <c r="Q149" s="34" t="s">
        <v>223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122.0752</v>
      </c>
      <c r="T149" s="36">
        <f>K149+W149/1000+IF($D$5&gt;=2,X149/10000,0)+IF($D$5&gt;=3,Y149/100000,0)+IF($D$5&gt;=4,Z149/1000000,0)+IF($D$5&gt;=5,AA149/10000000,0)+IF($D$5&gt;=6,AB149/100000000,0)</f>
        <v>122.0752</v>
      </c>
      <c r="U149" s="35">
        <f>1-(S149=T149)</f>
        <v>0</v>
      </c>
      <c r="V149" s="35">
        <f>K149+W149/1000+X149/10000+Y149/100000+Z149/1000000+AA149/10000000+AB149/100000000</f>
        <v>122.0752</v>
      </c>
      <c r="W149" s="27">
        <v>70</v>
      </c>
      <c r="X149" s="29">
        <v>52</v>
      </c>
      <c r="Y149" s="27"/>
      <c r="Z149" s="27"/>
      <c r="AA149" s="27"/>
      <c r="AB149" s="27"/>
      <c r="AH149" s="26"/>
      <c r="AI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>
      <c r="A150" s="62">
        <v>25</v>
      </c>
      <c r="B150" s="62">
        <v>25</v>
      </c>
      <c r="C150" s="1" t="s">
        <v>693</v>
      </c>
      <c r="D150" s="29" t="s">
        <v>104</v>
      </c>
      <c r="E150" s="29">
        <v>119</v>
      </c>
      <c r="F150" s="27"/>
      <c r="G150" s="27"/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119</v>
      </c>
      <c r="L150" s="32" t="s">
        <v>898</v>
      </c>
      <c r="M150" s="32"/>
      <c r="N150" s="33">
        <f>K150+(ROW(K150)-ROW(K$6))/10000</f>
        <v>119.01439999999999</v>
      </c>
      <c r="O150" s="32">
        <f>COUNT(E150:J150)</f>
        <v>1</v>
      </c>
      <c r="P150" s="32">
        <f ca="1">IF(AND(O150=1,OFFSET(D150,0,P$3)&gt;0),"Y",0)</f>
        <v>0</v>
      </c>
      <c r="Q150" s="34" t="s">
        <v>223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119.11899999999999</v>
      </c>
      <c r="T150" s="36">
        <f>K150+W150/1000+IF($D$5&gt;=2,X150/10000,0)+IF($D$5&gt;=3,Y150/100000,0)+IF($D$5&gt;=4,Z150/1000000,0)+IF($D$5&gt;=5,AA150/10000000,0)+IF($D$5&gt;=6,AB150/100000000,0)</f>
        <v>119.119</v>
      </c>
      <c r="U150" s="35">
        <f>1-(S150=T150)</f>
        <v>0</v>
      </c>
      <c r="V150" s="35">
        <f>K150+W150/1000+X150/10000+Y150/100000+Z150/1000000+AA150/10000000+AB150/100000000</f>
        <v>119.119</v>
      </c>
      <c r="W150" s="29">
        <v>119</v>
      </c>
      <c r="X150" s="27"/>
      <c r="Y150" s="27"/>
      <c r="Z150" s="27"/>
      <c r="AA150" s="27"/>
      <c r="AB150" s="27"/>
      <c r="AH150" s="26"/>
      <c r="AI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15">
      <c r="A151" s="62">
        <v>26</v>
      </c>
      <c r="B151" s="62">
        <v>26</v>
      </c>
      <c r="C151" s="1" t="s">
        <v>694</v>
      </c>
      <c r="D151" s="29" t="s">
        <v>63</v>
      </c>
      <c r="E151" s="29">
        <v>112</v>
      </c>
      <c r="F151" s="27"/>
      <c r="G151" s="27"/>
      <c r="H151" s="27"/>
      <c r="I151" s="27"/>
      <c r="J151" s="27"/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112</v>
      </c>
      <c r="L151" s="32" t="s">
        <v>898</v>
      </c>
      <c r="M151" s="32"/>
      <c r="N151" s="33">
        <f>K151+(ROW(K151)-ROW(K$6))/10000</f>
        <v>112.0145</v>
      </c>
      <c r="O151" s="32">
        <f>COUNT(E151:J151)</f>
        <v>1</v>
      </c>
      <c r="P151" s="32">
        <f ca="1">IF(AND(O151=1,OFFSET(D151,0,P$3)&gt;0),"Y",0)</f>
        <v>0</v>
      </c>
      <c r="Q151" s="34" t="s">
        <v>223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112.11199999999999</v>
      </c>
      <c r="T151" s="36">
        <f>K151+W151/1000+IF($D$5&gt;=2,X151/10000,0)+IF($D$5&gt;=3,Y151/100000,0)+IF($D$5&gt;=4,Z151/1000000,0)+IF($D$5&gt;=5,AA151/10000000,0)+IF($D$5&gt;=6,AB151/100000000,0)</f>
        <v>112.11199999999999</v>
      </c>
      <c r="U151" s="35">
        <f>1-(S151=T151)</f>
        <v>0</v>
      </c>
      <c r="V151" s="35">
        <f>K151+W151/1000+X151/10000+Y151/100000+Z151/1000000+AA151/10000000+AB151/100000000</f>
        <v>112.11199999999999</v>
      </c>
      <c r="W151" s="29">
        <v>112</v>
      </c>
      <c r="X151" s="27"/>
      <c r="Y151" s="27"/>
      <c r="Z151" s="27"/>
      <c r="AA151" s="27"/>
      <c r="AB151" s="27"/>
      <c r="AH151" s="26"/>
      <c r="AI151" s="26"/>
      <c r="AK151" s="26"/>
      <c r="AL151" s="40"/>
      <c r="AM151" s="40"/>
      <c r="AN151" s="40"/>
      <c r="AO151" s="59"/>
      <c r="AP151" s="59"/>
      <c r="AQ151" s="59"/>
      <c r="AR151" s="30"/>
      <c r="AS151" s="26"/>
      <c r="AT151" s="1"/>
    </row>
    <row r="152" spans="1:46" ht="15">
      <c r="A152" s="62">
        <v>27</v>
      </c>
      <c r="B152" s="62">
        <v>27</v>
      </c>
      <c r="C152" s="1" t="s">
        <v>695</v>
      </c>
      <c r="D152" s="29" t="s">
        <v>91</v>
      </c>
      <c r="E152" s="29">
        <v>95</v>
      </c>
      <c r="F152" s="27"/>
      <c r="G152" s="27"/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95</v>
      </c>
      <c r="L152" s="32" t="s">
        <v>898</v>
      </c>
      <c r="M152" s="32"/>
      <c r="N152" s="33">
        <f>K152+(ROW(K152)-ROW(K$6))/10000</f>
        <v>95.014600000000002</v>
      </c>
      <c r="O152" s="32">
        <f>COUNT(E152:J152)</f>
        <v>1</v>
      </c>
      <c r="P152" s="32">
        <f ca="1">IF(AND(O152=1,OFFSET(D152,0,P$3)&gt;0),"Y",0)</f>
        <v>0</v>
      </c>
      <c r="Q152" s="34" t="s">
        <v>223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95.094999999999985</v>
      </c>
      <c r="T152" s="36">
        <f>K152+W152/1000+IF($D$5&gt;=2,X152/10000,0)+IF($D$5&gt;=3,Y152/100000,0)+IF($D$5&gt;=4,Z152/1000000,0)+IF($D$5&gt;=5,AA152/10000000,0)+IF($D$5&gt;=6,AB152/100000000,0)</f>
        <v>95.094999999999999</v>
      </c>
      <c r="U152" s="35">
        <f>1-(S152=T152)</f>
        <v>0</v>
      </c>
      <c r="V152" s="35">
        <f>K152+W152/1000+X152/10000+Y152/100000+Z152/1000000+AA152/10000000+AB152/100000000</f>
        <v>95.094999999999999</v>
      </c>
      <c r="W152" s="29">
        <v>95</v>
      </c>
      <c r="X152" s="27"/>
      <c r="Y152" s="27"/>
      <c r="Z152" s="27"/>
      <c r="AA152" s="27"/>
      <c r="AB152" s="27"/>
      <c r="AH152" s="26"/>
      <c r="AI152" s="26"/>
      <c r="AK152" s="26"/>
      <c r="AL152" s="40"/>
      <c r="AM152" s="40"/>
      <c r="AN152" s="40"/>
      <c r="AO152" s="59"/>
      <c r="AP152" s="59"/>
      <c r="AQ152" s="59"/>
      <c r="AR152" s="30"/>
      <c r="AS152" s="26"/>
      <c r="AT152" s="1"/>
    </row>
    <row r="153" spans="1:46" ht="15">
      <c r="A153" s="62">
        <v>28</v>
      </c>
      <c r="B153" s="62">
        <v>28</v>
      </c>
      <c r="C153" s="1" t="s">
        <v>696</v>
      </c>
      <c r="D153" s="29" t="s">
        <v>91</v>
      </c>
      <c r="E153" s="29">
        <v>92</v>
      </c>
      <c r="F153" s="27"/>
      <c r="G153" s="27"/>
      <c r="H153" s="27"/>
      <c r="I153" s="27"/>
      <c r="J153" s="27"/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92</v>
      </c>
      <c r="L153" s="32" t="s">
        <v>898</v>
      </c>
      <c r="M153" s="32"/>
      <c r="N153" s="33">
        <f>K153+(ROW(K153)-ROW(K$6))/10000</f>
        <v>92.014700000000005</v>
      </c>
      <c r="O153" s="32">
        <f>COUNT(E153:J153)</f>
        <v>1</v>
      </c>
      <c r="P153" s="32">
        <f ca="1">IF(AND(O153=1,OFFSET(D153,0,P$3)&gt;0),"Y",0)</f>
        <v>0</v>
      </c>
      <c r="Q153" s="34" t="s">
        <v>223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92.091999999999985</v>
      </c>
      <c r="T153" s="36">
        <f>K153+W153/1000+IF($D$5&gt;=2,X153/10000,0)+IF($D$5&gt;=3,Y153/100000,0)+IF($D$5&gt;=4,Z153/1000000,0)+IF($D$5&gt;=5,AA153/10000000,0)+IF($D$5&gt;=6,AB153/100000000,0)</f>
        <v>92.091999999999999</v>
      </c>
      <c r="U153" s="35">
        <f>1-(S153=T153)</f>
        <v>0</v>
      </c>
      <c r="V153" s="35">
        <f>K153+W153/1000+X153/10000+Y153/100000+Z153/1000000+AA153/10000000+AB153/100000000</f>
        <v>92.091999999999999</v>
      </c>
      <c r="W153" s="29">
        <v>92</v>
      </c>
      <c r="X153" s="27"/>
      <c r="Y153" s="27"/>
      <c r="Z153" s="27"/>
      <c r="AA153" s="27"/>
      <c r="AB153" s="27"/>
      <c r="AH153" s="26"/>
      <c r="AI153" s="26"/>
      <c r="AK153" s="26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5">
      <c r="A154" s="62">
        <v>29</v>
      </c>
      <c r="B154" s="62">
        <v>29</v>
      </c>
      <c r="C154" s="1" t="s">
        <v>697</v>
      </c>
      <c r="D154" s="29" t="s">
        <v>19</v>
      </c>
      <c r="E154" s="29">
        <v>82</v>
      </c>
      <c r="F154" s="27"/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82</v>
      </c>
      <c r="L154" s="32" t="s">
        <v>898</v>
      </c>
      <c r="M154" s="32"/>
      <c r="N154" s="33">
        <f>K154+(ROW(K154)-ROW(K$6))/10000</f>
        <v>82.014799999999994</v>
      </c>
      <c r="O154" s="32">
        <f>COUNT(E154:J154)</f>
        <v>1</v>
      </c>
      <c r="P154" s="32">
        <f ca="1">IF(AND(O154=1,OFFSET(D154,0,P$3)&gt;0),"Y",0)</f>
        <v>0</v>
      </c>
      <c r="Q154" s="34" t="s">
        <v>223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82.081999999999994</v>
      </c>
      <c r="T154" s="36">
        <f>K154+W154/1000+IF($D$5&gt;=2,X154/10000,0)+IF($D$5&gt;=3,Y154/100000,0)+IF($D$5&gt;=4,Z154/1000000,0)+IF($D$5&gt;=5,AA154/10000000,0)+IF($D$5&gt;=6,AB154/100000000,0)</f>
        <v>82.081999999999994</v>
      </c>
      <c r="U154" s="35">
        <f>1-(S154=T154)</f>
        <v>0</v>
      </c>
      <c r="V154" s="35">
        <f>K154+W154/1000+X154/10000+Y154/100000+Z154/1000000+AA154/10000000+AB154/100000000</f>
        <v>82.081999999999994</v>
      </c>
      <c r="W154" s="29">
        <v>82</v>
      </c>
      <c r="X154" s="27"/>
      <c r="Y154" s="27"/>
      <c r="Z154" s="27"/>
      <c r="AA154" s="27"/>
      <c r="AB154" s="27"/>
      <c r="AH154" s="26"/>
      <c r="AI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>
      <c r="A155" s="62">
        <v>30</v>
      </c>
      <c r="B155" s="62">
        <v>30</v>
      </c>
      <c r="C155" s="1" t="s">
        <v>447</v>
      </c>
      <c r="D155" s="29" t="s">
        <v>119</v>
      </c>
      <c r="E155" s="29"/>
      <c r="F155" s="27">
        <v>81</v>
      </c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81</v>
      </c>
      <c r="L155" s="32" t="s">
        <v>898</v>
      </c>
      <c r="M155" s="32"/>
      <c r="N155" s="33">
        <f>K155+(ROW(K155)-ROW(K$6))/10000</f>
        <v>81.014899999999997</v>
      </c>
      <c r="O155" s="32">
        <f>COUNT(E155:J155)</f>
        <v>1</v>
      </c>
      <c r="P155" s="32" t="str">
        <f ca="1">IF(AND(O155=1,OFFSET(D155,0,P$3)&gt;0),"Y",0)</f>
        <v>Y</v>
      </c>
      <c r="Q155" s="34" t="s">
        <v>223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81.080999999999989</v>
      </c>
      <c r="T155" s="36">
        <f>K155+W155/1000+IF($D$5&gt;=2,X155/10000,0)+IF($D$5&gt;=3,Y155/100000,0)+IF($D$5&gt;=4,Z155/1000000,0)+IF($D$5&gt;=5,AA155/10000000,0)+IF($D$5&gt;=6,AB155/100000000,0)</f>
        <v>81.081000000000003</v>
      </c>
      <c r="U155" s="35">
        <f>1-(S155=T155)</f>
        <v>0</v>
      </c>
      <c r="V155" s="35">
        <f>K155+W155/1000+X155/10000+Y155/100000+Z155/1000000+AA155/10000000+AB155/100000000</f>
        <v>81.081000000000003</v>
      </c>
      <c r="W155" s="27">
        <v>81</v>
      </c>
      <c r="X155" s="29"/>
      <c r="Y155" s="27"/>
      <c r="Z155" s="27"/>
      <c r="AA155" s="27"/>
      <c r="AB155" s="27"/>
      <c r="AH155" s="26"/>
      <c r="AI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>
      <c r="A156" s="62">
        <v>31</v>
      </c>
      <c r="B156" s="62">
        <v>31</v>
      </c>
      <c r="C156" s="1" t="s">
        <v>698</v>
      </c>
      <c r="D156" s="29" t="s">
        <v>178</v>
      </c>
      <c r="E156" s="29">
        <v>78</v>
      </c>
      <c r="F156" s="27"/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78</v>
      </c>
      <c r="L156" s="32" t="s">
        <v>898</v>
      </c>
      <c r="M156" s="32"/>
      <c r="N156" s="33">
        <f>K156+(ROW(K156)-ROW(K$6))/10000</f>
        <v>78.015000000000001</v>
      </c>
      <c r="O156" s="32">
        <f>COUNT(E156:J156)</f>
        <v>1</v>
      </c>
      <c r="P156" s="32">
        <f ca="1">IF(AND(O156=1,OFFSET(D156,0,P$3)&gt;0),"Y",0)</f>
        <v>0</v>
      </c>
      <c r="Q156" s="34" t="s">
        <v>223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78.077999999999989</v>
      </c>
      <c r="T156" s="36">
        <f>K156+W156/1000+IF($D$5&gt;=2,X156/10000,0)+IF($D$5&gt;=3,Y156/100000,0)+IF($D$5&gt;=4,Z156/1000000,0)+IF($D$5&gt;=5,AA156/10000000,0)+IF($D$5&gt;=6,AB156/100000000,0)</f>
        <v>78.078000000000003</v>
      </c>
      <c r="U156" s="35">
        <f>1-(S156=T156)</f>
        <v>0</v>
      </c>
      <c r="V156" s="35">
        <f>K156+W156/1000+X156/10000+Y156/100000+Z156/1000000+AA156/10000000+AB156/100000000</f>
        <v>78.078000000000003</v>
      </c>
      <c r="W156" s="29">
        <v>78</v>
      </c>
      <c r="X156" s="27"/>
      <c r="Y156" s="27"/>
      <c r="Z156" s="27"/>
      <c r="AA156" s="27"/>
      <c r="AB156" s="27"/>
      <c r="AH156" s="26"/>
      <c r="AI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>
      <c r="A157" s="62">
        <v>32</v>
      </c>
      <c r="B157" s="62">
        <v>32</v>
      </c>
      <c r="C157" s="1" t="s">
        <v>699</v>
      </c>
      <c r="D157" s="29" t="s">
        <v>63</v>
      </c>
      <c r="E157" s="29">
        <v>69</v>
      </c>
      <c r="F157" s="27"/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69</v>
      </c>
      <c r="L157" s="32" t="s">
        <v>898</v>
      </c>
      <c r="M157" s="32"/>
      <c r="N157" s="33">
        <f>K157+(ROW(K157)-ROW(K$6))/10000</f>
        <v>69.015100000000004</v>
      </c>
      <c r="O157" s="32">
        <f>COUNT(E157:J157)</f>
        <v>1</v>
      </c>
      <c r="P157" s="32">
        <f ca="1">IF(AND(O157=1,OFFSET(D157,0,P$3)&gt;0),"Y",0)</f>
        <v>0</v>
      </c>
      <c r="Q157" s="34" t="s">
        <v>223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69.068999999999988</v>
      </c>
      <c r="T157" s="36">
        <f>K157+W157/1000+IF($D$5&gt;=2,X157/10000,0)+IF($D$5&gt;=3,Y157/100000,0)+IF($D$5&gt;=4,Z157/1000000,0)+IF($D$5&gt;=5,AA157/10000000,0)+IF($D$5&gt;=6,AB157/100000000,0)</f>
        <v>69.069000000000003</v>
      </c>
      <c r="U157" s="35">
        <f>1-(S157=T157)</f>
        <v>0</v>
      </c>
      <c r="V157" s="35">
        <f>K157+W157/1000+X157/10000+Y157/100000+Z157/1000000+AA157/10000000+AB157/100000000</f>
        <v>69.069000000000003</v>
      </c>
      <c r="W157" s="29">
        <v>69</v>
      </c>
      <c r="X157" s="27"/>
      <c r="Y157" s="27"/>
      <c r="Z157" s="27"/>
      <c r="AA157" s="27"/>
      <c r="AB157" s="27"/>
      <c r="AH157" s="26"/>
      <c r="AI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>
      <c r="A158" s="62">
        <v>33</v>
      </c>
      <c r="B158" s="62">
        <v>33</v>
      </c>
      <c r="C158" s="1" t="s">
        <v>700</v>
      </c>
      <c r="D158" s="29" t="s">
        <v>36</v>
      </c>
      <c r="E158" s="29">
        <v>55</v>
      </c>
      <c r="F158" s="27"/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55</v>
      </c>
      <c r="L158" s="32" t="s">
        <v>898</v>
      </c>
      <c r="M158" s="32"/>
      <c r="N158" s="33">
        <f>K158+(ROW(K158)-ROW(K$6))/10000</f>
        <v>55.0152</v>
      </c>
      <c r="O158" s="32">
        <f>COUNT(E158:J158)</f>
        <v>1</v>
      </c>
      <c r="P158" s="32">
        <f ca="1">IF(AND(O158=1,OFFSET(D158,0,P$3)&gt;0),"Y",0)</f>
        <v>0</v>
      </c>
      <c r="Q158" s="34" t="s">
        <v>223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55.054999999999993</v>
      </c>
      <c r="T158" s="36">
        <f>K158+W158/1000+IF($D$5&gt;=2,X158/10000,0)+IF($D$5&gt;=3,Y158/100000,0)+IF($D$5&gt;=4,Z158/1000000,0)+IF($D$5&gt;=5,AA158/10000000,0)+IF($D$5&gt;=6,AB158/100000000,0)</f>
        <v>55.055</v>
      </c>
      <c r="U158" s="35">
        <f>1-(S158=T158)</f>
        <v>0</v>
      </c>
      <c r="V158" s="35">
        <f>K158+W158/1000+X158/10000+Y158/100000+Z158/1000000+AA158/10000000+AB158/100000000</f>
        <v>55.055</v>
      </c>
      <c r="W158" s="29">
        <v>55</v>
      </c>
      <c r="X158" s="27"/>
      <c r="Y158" s="27"/>
      <c r="Z158" s="27"/>
      <c r="AA158" s="27"/>
      <c r="AB158" s="27"/>
      <c r="AH158" s="26"/>
      <c r="AI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5.0999999999999996" customHeight="1">
      <c r="A159" s="27"/>
      <c r="B159" s="27"/>
      <c r="D159" s="54"/>
      <c r="E159" s="54"/>
      <c r="F159" s="54"/>
      <c r="G159" s="54"/>
      <c r="H159" s="54"/>
      <c r="I159" s="54"/>
      <c r="J159" s="54"/>
      <c r="K159" s="32"/>
      <c r="L159" s="27"/>
      <c r="M159" s="27"/>
      <c r="N159" s="42"/>
      <c r="O159" s="27"/>
      <c r="P159" s="27"/>
      <c r="R159" s="60"/>
      <c r="S159" s="60"/>
      <c r="T159" s="60"/>
      <c r="U159" s="60"/>
      <c r="V159" s="35"/>
      <c r="W159" s="54"/>
      <c r="X159" s="54"/>
      <c r="Y159" s="54"/>
      <c r="Z159" s="54"/>
      <c r="AA159" s="54"/>
      <c r="AB159" s="54"/>
      <c r="AH159" s="26"/>
      <c r="AI159" s="26"/>
      <c r="AK159" s="26"/>
      <c r="AL159" s="40"/>
      <c r="AM159" s="40"/>
      <c r="AN159" s="40"/>
      <c r="AO159" s="40"/>
      <c r="AP159" s="40"/>
      <c r="AQ159" s="40"/>
      <c r="AR159" s="30"/>
      <c r="AS159" s="26"/>
      <c r="AT159" s="1"/>
    </row>
    <row r="160" spans="1:46">
      <c r="D160" s="27"/>
      <c r="E160" s="27"/>
      <c r="F160" s="27"/>
      <c r="G160" s="27"/>
      <c r="H160" s="27"/>
      <c r="I160" s="27"/>
      <c r="J160" s="27"/>
      <c r="K160" s="32"/>
      <c r="L160" s="27"/>
      <c r="M160" s="27"/>
      <c r="N160" s="42"/>
      <c r="O160" s="27"/>
      <c r="P160" s="27"/>
      <c r="R160" s="63"/>
      <c r="S160" s="63"/>
      <c r="T160" s="63"/>
      <c r="U160" s="63"/>
      <c r="V160" s="35"/>
      <c r="W160" s="27"/>
      <c r="X160" s="27"/>
      <c r="Y160" s="27"/>
      <c r="Z160" s="27"/>
      <c r="AA160" s="27"/>
      <c r="AB160" s="27"/>
      <c r="AH160" s="26"/>
      <c r="AI160" s="26"/>
      <c r="AK160" s="26"/>
      <c r="AL160" s="40"/>
      <c r="AM160" s="40"/>
      <c r="AN160" s="40"/>
      <c r="AO160" s="40"/>
      <c r="AP160" s="40"/>
      <c r="AQ160" s="40"/>
      <c r="AR160" s="30"/>
      <c r="AS160" s="26"/>
      <c r="AT160" s="1"/>
    </row>
    <row r="161" spans="1:46" ht="15">
      <c r="A161" s="61"/>
      <c r="B161" s="61"/>
      <c r="C161" s="26" t="s">
        <v>208</v>
      </c>
      <c r="D161" s="27"/>
      <c r="E161" s="27"/>
      <c r="F161" s="27"/>
      <c r="G161" s="27"/>
      <c r="H161" s="27"/>
      <c r="I161" s="27"/>
      <c r="J161" s="27"/>
      <c r="K161" s="32"/>
      <c r="L161" s="27"/>
      <c r="M161" s="27"/>
      <c r="N161" s="42"/>
      <c r="O161" s="27"/>
      <c r="P161" s="27"/>
      <c r="Q161" s="54" t="str">
        <f>C161</f>
        <v>F55</v>
      </c>
      <c r="R161" s="60"/>
      <c r="S161" s="60"/>
      <c r="T161" s="60"/>
      <c r="U161" s="60"/>
      <c r="V161" s="35"/>
      <c r="W161" s="27"/>
      <c r="X161" s="54"/>
      <c r="Y161" s="54"/>
      <c r="Z161" s="54"/>
      <c r="AA161" s="54"/>
      <c r="AB161" s="54"/>
      <c r="AH161" s="26"/>
      <c r="AI161" s="26"/>
      <c r="AK161" s="26"/>
      <c r="AL161" s="40"/>
      <c r="AM161" s="40"/>
      <c r="AN161" s="40"/>
      <c r="AO161" s="38">
        <v>507</v>
      </c>
      <c r="AP161" s="38">
        <v>498</v>
      </c>
      <c r="AQ161" s="38">
        <v>477</v>
      </c>
      <c r="AR161" s="30"/>
      <c r="AS161" s="26"/>
      <c r="AT161" s="1"/>
    </row>
    <row r="162" spans="1:46" ht="15">
      <c r="A162" s="62">
        <v>1</v>
      </c>
      <c r="B162" s="62">
        <v>1</v>
      </c>
      <c r="C162" s="1" t="s">
        <v>287</v>
      </c>
      <c r="D162" s="29" t="s">
        <v>19</v>
      </c>
      <c r="E162" s="29">
        <v>163</v>
      </c>
      <c r="F162" s="27">
        <v>163</v>
      </c>
      <c r="G162" s="27"/>
      <c r="H162" s="27"/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326</v>
      </c>
      <c r="L162" s="32" t="s">
        <v>898</v>
      </c>
      <c r="M162" s="32" t="s">
        <v>701</v>
      </c>
      <c r="N162" s="33">
        <f>K162+(ROW(K162)-ROW(K$6))/10000</f>
        <v>326.01560000000001</v>
      </c>
      <c r="O162" s="32">
        <f>COUNT(E162:J162)</f>
        <v>2</v>
      </c>
      <c r="P162" s="32">
        <f ca="1">IF(AND(O162=1,OFFSET(D162,0,P$3)&gt;0),"Y",0)</f>
        <v>0</v>
      </c>
      <c r="Q162" s="34" t="s">
        <v>208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326.17930000000001</v>
      </c>
      <c r="T162" s="36">
        <f>K162+W162/1000+IF($D$5&gt;=2,X162/10000,0)+IF($D$5&gt;=3,Y162/100000,0)+IF($D$5&gt;=4,Z162/1000000,0)+IF($D$5&gt;=5,AA162/10000000,0)+IF($D$5&gt;=6,AB162/100000000,0)</f>
        <v>326.17930000000001</v>
      </c>
      <c r="U162" s="35">
        <f>1-(S162=T162)</f>
        <v>0</v>
      </c>
      <c r="V162" s="35">
        <f>K162+W162/1000+X162/10000+Y162/100000+Z162/1000000+AA162/10000000+AB162/100000000</f>
        <v>326.17930000000001</v>
      </c>
      <c r="W162" s="29">
        <v>163</v>
      </c>
      <c r="X162" s="27">
        <v>163</v>
      </c>
      <c r="Y162" s="27"/>
      <c r="Z162" s="27"/>
      <c r="AA162" s="27"/>
      <c r="AB162" s="27"/>
      <c r="AH162" s="26"/>
      <c r="AI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>
      <c r="A163" s="62">
        <v>2</v>
      </c>
      <c r="B163" s="62">
        <v>2</v>
      </c>
      <c r="C163" s="1" t="s">
        <v>297</v>
      </c>
      <c r="D163" s="29" t="s">
        <v>47</v>
      </c>
      <c r="E163" s="29">
        <v>149</v>
      </c>
      <c r="F163" s="27">
        <v>160</v>
      </c>
      <c r="G163" s="27"/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309</v>
      </c>
      <c r="L163" s="32" t="s">
        <v>898</v>
      </c>
      <c r="M163" s="32" t="s">
        <v>702</v>
      </c>
      <c r="N163" s="33">
        <f>K163+(ROW(K163)-ROW(K$6))/10000</f>
        <v>309.01569999999998</v>
      </c>
      <c r="O163" s="32">
        <f>COUNT(E163:J163)</f>
        <v>2</v>
      </c>
      <c r="P163" s="32">
        <f ca="1">IF(AND(O163=1,OFFSET(D163,0,P$3)&gt;0),"Y",0)</f>
        <v>0</v>
      </c>
      <c r="Q163" s="34" t="s">
        <v>208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309.17489999999998</v>
      </c>
      <c r="T163" s="36">
        <f>K163+W163/1000+IF($D$5&gt;=2,X163/10000,0)+IF($D$5&gt;=3,Y163/100000,0)+IF($D$5&gt;=4,Z163/1000000,0)+IF($D$5&gt;=5,AA163/10000000,0)+IF($D$5&gt;=6,AB163/100000000,0)</f>
        <v>309.17490000000004</v>
      </c>
      <c r="U163" s="35">
        <f>1-(S163=T163)</f>
        <v>0</v>
      </c>
      <c r="V163" s="35">
        <f>K163+W163/1000+X163/10000+Y163/100000+Z163/1000000+AA163/10000000+AB163/100000000</f>
        <v>309.17490000000004</v>
      </c>
      <c r="W163" s="27">
        <v>160</v>
      </c>
      <c r="X163" s="29">
        <v>149</v>
      </c>
      <c r="Y163" s="27"/>
      <c r="Z163" s="27"/>
      <c r="AA163" s="27"/>
      <c r="AB163" s="27"/>
      <c r="AH163" s="26"/>
      <c r="AI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>
      <c r="A164" s="62">
        <v>3</v>
      </c>
      <c r="B164" s="62">
        <v>3</v>
      </c>
      <c r="C164" s="1" t="s">
        <v>331</v>
      </c>
      <c r="D164" s="29" t="s">
        <v>47</v>
      </c>
      <c r="E164" s="29">
        <v>152</v>
      </c>
      <c r="F164" s="27">
        <v>151</v>
      </c>
      <c r="G164" s="27"/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303</v>
      </c>
      <c r="L164" s="32" t="s">
        <v>898</v>
      </c>
      <c r="M164" s="32" t="s">
        <v>703</v>
      </c>
      <c r="N164" s="33">
        <f>K164+(ROW(K164)-ROW(K$6))/10000</f>
        <v>303.01580000000001</v>
      </c>
      <c r="O164" s="32">
        <f>COUNT(E164:J164)</f>
        <v>2</v>
      </c>
      <c r="P164" s="32">
        <f ca="1">IF(AND(O164=1,OFFSET(D164,0,P$3)&gt;0),"Y",0)</f>
        <v>0</v>
      </c>
      <c r="Q164" s="34" t="s">
        <v>208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303.1671</v>
      </c>
      <c r="T164" s="36">
        <f>K164+W164/1000+IF($D$5&gt;=2,X164/10000,0)+IF($D$5&gt;=3,Y164/100000,0)+IF($D$5&gt;=4,Z164/1000000,0)+IF($D$5&gt;=5,AA164/10000000,0)+IF($D$5&gt;=6,AB164/100000000,0)</f>
        <v>303.1671</v>
      </c>
      <c r="U164" s="35">
        <f>1-(S164=T164)</f>
        <v>0</v>
      </c>
      <c r="V164" s="35">
        <f>K164+W164/1000+X164/10000+Y164/100000+Z164/1000000+AA164/10000000+AB164/100000000</f>
        <v>303.1671</v>
      </c>
      <c r="W164" s="29">
        <v>152</v>
      </c>
      <c r="X164" s="27">
        <v>151</v>
      </c>
      <c r="Y164" s="27"/>
      <c r="Z164" s="27"/>
      <c r="AA164" s="27"/>
      <c r="AB164" s="27"/>
      <c r="AH164" s="26"/>
      <c r="AI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>
      <c r="A165" s="62">
        <v>4</v>
      </c>
      <c r="B165" s="62">
        <v>4</v>
      </c>
      <c r="C165" s="1" t="s">
        <v>339</v>
      </c>
      <c r="D165" s="29" t="s">
        <v>88</v>
      </c>
      <c r="E165" s="29">
        <v>136</v>
      </c>
      <c r="F165" s="27">
        <v>148</v>
      </c>
      <c r="G165" s="27"/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284</v>
      </c>
      <c r="L165" s="32" t="s">
        <v>898</v>
      </c>
      <c r="M165" s="32"/>
      <c r="N165" s="33">
        <f>K165+(ROW(K165)-ROW(K$6))/10000</f>
        <v>284.01589999999999</v>
      </c>
      <c r="O165" s="32">
        <f>COUNT(E165:J165)</f>
        <v>2</v>
      </c>
      <c r="P165" s="32">
        <f ca="1">IF(AND(O165=1,OFFSET(D165,0,P$3)&gt;0),"Y",0)</f>
        <v>0</v>
      </c>
      <c r="Q165" s="34" t="s">
        <v>208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284.16160000000002</v>
      </c>
      <c r="T165" s="36">
        <f>K165+W165/1000+IF($D$5&gt;=2,X165/10000,0)+IF($D$5&gt;=3,Y165/100000,0)+IF($D$5&gt;=4,Z165/1000000,0)+IF($D$5&gt;=5,AA165/10000000,0)+IF($D$5&gt;=6,AB165/100000000,0)</f>
        <v>284.16160000000002</v>
      </c>
      <c r="U165" s="35">
        <f>1-(S165=T165)</f>
        <v>0</v>
      </c>
      <c r="V165" s="35">
        <f>K165+W165/1000+X165/10000+Y165/100000+Z165/1000000+AA165/10000000+AB165/100000000</f>
        <v>284.16160000000002</v>
      </c>
      <c r="W165" s="27">
        <v>148</v>
      </c>
      <c r="X165" s="29">
        <v>136</v>
      </c>
      <c r="Y165" s="27"/>
      <c r="Z165" s="27"/>
      <c r="AA165" s="27"/>
      <c r="AB165" s="27"/>
      <c r="AH165" s="26"/>
      <c r="AI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>
      <c r="A166" s="62">
        <v>5</v>
      </c>
      <c r="B166" s="62">
        <v>5</v>
      </c>
      <c r="C166" s="1" t="s">
        <v>360</v>
      </c>
      <c r="D166" s="29" t="s">
        <v>47</v>
      </c>
      <c r="E166" s="29">
        <v>127</v>
      </c>
      <c r="F166" s="27">
        <v>137</v>
      </c>
      <c r="G166" s="27"/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264</v>
      </c>
      <c r="L166" s="32" t="s">
        <v>898</v>
      </c>
      <c r="M166" s="32"/>
      <c r="N166" s="33">
        <f>K166+(ROW(K166)-ROW(K$6))/10000</f>
        <v>264.01600000000002</v>
      </c>
      <c r="O166" s="32">
        <f>COUNT(E166:J166)</f>
        <v>2</v>
      </c>
      <c r="P166" s="32">
        <f ca="1">IF(AND(O166=1,OFFSET(D166,0,P$3)&gt;0),"Y",0)</f>
        <v>0</v>
      </c>
      <c r="Q166" s="34" t="s">
        <v>208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264.14969999999994</v>
      </c>
      <c r="T166" s="36">
        <f>K166+W166/1000+IF($D$5&gt;=2,X166/10000,0)+IF($D$5&gt;=3,Y166/100000,0)+IF($D$5&gt;=4,Z166/1000000,0)+IF($D$5&gt;=5,AA166/10000000,0)+IF($D$5&gt;=6,AB166/100000000,0)</f>
        <v>264.1497</v>
      </c>
      <c r="U166" s="35">
        <f>1-(S166=T166)</f>
        <v>0</v>
      </c>
      <c r="V166" s="35">
        <f>K166+W166/1000+X166/10000+Y166/100000+Z166/1000000+AA166/10000000+AB166/100000000</f>
        <v>264.1497</v>
      </c>
      <c r="W166" s="27">
        <v>137</v>
      </c>
      <c r="X166" s="29">
        <v>127</v>
      </c>
      <c r="Y166" s="27"/>
      <c r="Z166" s="27"/>
      <c r="AA166" s="27"/>
      <c r="AB166" s="27"/>
      <c r="AH166" s="26"/>
      <c r="AI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>
      <c r="A167" s="62">
        <v>6</v>
      </c>
      <c r="B167" s="62">
        <v>6</v>
      </c>
      <c r="C167" s="1" t="s">
        <v>367</v>
      </c>
      <c r="D167" s="29" t="s">
        <v>60</v>
      </c>
      <c r="E167" s="29">
        <v>121</v>
      </c>
      <c r="F167" s="27">
        <v>133</v>
      </c>
      <c r="G167" s="27"/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254</v>
      </c>
      <c r="L167" s="32" t="s">
        <v>898</v>
      </c>
      <c r="M167" s="32"/>
      <c r="N167" s="33">
        <f>K167+(ROW(K167)-ROW(K$6))/10000</f>
        <v>254.01609999999999</v>
      </c>
      <c r="O167" s="32">
        <f>COUNT(E167:J167)</f>
        <v>2</v>
      </c>
      <c r="P167" s="32">
        <f ca="1">IF(AND(O167=1,OFFSET(D167,0,P$3)&gt;0),"Y",0)</f>
        <v>0</v>
      </c>
      <c r="Q167" s="34" t="s">
        <v>208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254.14509999999999</v>
      </c>
      <c r="T167" s="36">
        <f>K167+W167/1000+IF($D$5&gt;=2,X167/10000,0)+IF($D$5&gt;=3,Y167/100000,0)+IF($D$5&gt;=4,Z167/1000000,0)+IF($D$5&gt;=5,AA167/10000000,0)+IF($D$5&gt;=6,AB167/100000000,0)</f>
        <v>254.14510000000001</v>
      </c>
      <c r="U167" s="35">
        <f>1-(S167=T167)</f>
        <v>0</v>
      </c>
      <c r="V167" s="35">
        <f>K167+W167/1000+X167/10000+Y167/100000+Z167/1000000+AA167/10000000+AB167/100000000</f>
        <v>254.14510000000001</v>
      </c>
      <c r="W167" s="27">
        <v>133</v>
      </c>
      <c r="X167" s="29">
        <v>121</v>
      </c>
      <c r="Y167" s="27"/>
      <c r="Z167" s="27"/>
      <c r="AA167" s="27"/>
      <c r="AB167" s="27"/>
      <c r="AH167" s="26"/>
      <c r="AI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>
      <c r="A168" s="62">
        <v>7</v>
      </c>
      <c r="B168" s="62">
        <v>7</v>
      </c>
      <c r="C168" s="1" t="s">
        <v>389</v>
      </c>
      <c r="D168" s="29" t="s">
        <v>88</v>
      </c>
      <c r="E168" s="29">
        <v>110</v>
      </c>
      <c r="F168" s="27">
        <v>121</v>
      </c>
      <c r="G168" s="27"/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231</v>
      </c>
      <c r="L168" s="32" t="s">
        <v>898</v>
      </c>
      <c r="M168" s="32"/>
      <c r="N168" s="33">
        <f>K168+(ROW(K168)-ROW(K$6))/10000</f>
        <v>231.0162</v>
      </c>
      <c r="O168" s="32">
        <f>COUNT(E168:J168)</f>
        <v>2</v>
      </c>
      <c r="P168" s="32">
        <f ca="1">IF(AND(O168=1,OFFSET(D168,0,P$3)&gt;0),"Y",0)</f>
        <v>0</v>
      </c>
      <c r="Q168" s="34" t="s">
        <v>208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231.13199999999998</v>
      </c>
      <c r="T168" s="36">
        <f>K168+W168/1000+IF($D$5&gt;=2,X168/10000,0)+IF($D$5&gt;=3,Y168/100000,0)+IF($D$5&gt;=4,Z168/1000000,0)+IF($D$5&gt;=5,AA168/10000000,0)+IF($D$5&gt;=6,AB168/100000000,0)</f>
        <v>231.13200000000001</v>
      </c>
      <c r="U168" s="35">
        <f>1-(S168=T168)</f>
        <v>0</v>
      </c>
      <c r="V168" s="35">
        <f>K168+W168/1000+X168/10000+Y168/100000+Z168/1000000+AA168/10000000+AB168/100000000</f>
        <v>231.13200000000001</v>
      </c>
      <c r="W168" s="27">
        <v>121</v>
      </c>
      <c r="X168" s="29">
        <v>110</v>
      </c>
      <c r="Y168" s="27"/>
      <c r="Z168" s="27"/>
      <c r="AA168" s="27"/>
      <c r="AB168" s="27"/>
      <c r="AH168" s="26"/>
      <c r="AI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>
      <c r="A169" s="62">
        <v>8</v>
      </c>
      <c r="B169" s="62">
        <v>8</v>
      </c>
      <c r="C169" s="1" t="s">
        <v>387</v>
      </c>
      <c r="D169" s="29" t="s">
        <v>104</v>
      </c>
      <c r="E169" s="29">
        <v>105</v>
      </c>
      <c r="F169" s="27">
        <v>123</v>
      </c>
      <c r="G169" s="27"/>
      <c r="H169" s="27"/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228</v>
      </c>
      <c r="L169" s="32" t="s">
        <v>898</v>
      </c>
      <c r="M169" s="32"/>
      <c r="N169" s="33">
        <f>K169+(ROW(K169)-ROW(K$6))/10000</f>
        <v>228.0163</v>
      </c>
      <c r="O169" s="32">
        <f>COUNT(E169:J169)</f>
        <v>2</v>
      </c>
      <c r="P169" s="32">
        <f ca="1">IF(AND(O169=1,OFFSET(D169,0,P$3)&gt;0),"Y",0)</f>
        <v>0</v>
      </c>
      <c r="Q169" s="34" t="s">
        <v>208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228.13349999999997</v>
      </c>
      <c r="T169" s="36">
        <f>K169+W169/1000+IF($D$5&gt;=2,X169/10000,0)+IF($D$5&gt;=3,Y169/100000,0)+IF($D$5&gt;=4,Z169/1000000,0)+IF($D$5&gt;=5,AA169/10000000,0)+IF($D$5&gt;=6,AB169/100000000,0)</f>
        <v>228.1335</v>
      </c>
      <c r="U169" s="35">
        <f>1-(S169=T169)</f>
        <v>0</v>
      </c>
      <c r="V169" s="35">
        <f>K169+W169/1000+X169/10000+Y169/100000+Z169/1000000+AA169/10000000+AB169/100000000</f>
        <v>228.1335</v>
      </c>
      <c r="W169" s="27">
        <v>123</v>
      </c>
      <c r="X169" s="29">
        <v>105</v>
      </c>
      <c r="Y169" s="27"/>
      <c r="Z169" s="27"/>
      <c r="AA169" s="27"/>
      <c r="AB169" s="27"/>
      <c r="AH169" s="26"/>
      <c r="AI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>
      <c r="A170" s="62">
        <v>9</v>
      </c>
      <c r="B170" s="62">
        <v>9</v>
      </c>
      <c r="C170" s="1" t="s">
        <v>407</v>
      </c>
      <c r="D170" s="29" t="s">
        <v>50</v>
      </c>
      <c r="E170" s="29">
        <v>98</v>
      </c>
      <c r="F170" s="27">
        <v>109</v>
      </c>
      <c r="G170" s="27"/>
      <c r="H170" s="27"/>
      <c r="I170" s="27"/>
      <c r="J170" s="27"/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207</v>
      </c>
      <c r="L170" s="32" t="s">
        <v>898</v>
      </c>
      <c r="M170" s="32"/>
      <c r="N170" s="33">
        <f>K170+(ROW(K170)-ROW(K$6))/10000</f>
        <v>207.0164</v>
      </c>
      <c r="O170" s="32">
        <f>COUNT(E170:J170)</f>
        <v>2</v>
      </c>
      <c r="P170" s="32">
        <f ca="1">IF(AND(O170=1,OFFSET(D170,0,P$3)&gt;0),"Y",0)</f>
        <v>0</v>
      </c>
      <c r="Q170" s="34" t="s">
        <v>208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207.11879999999999</v>
      </c>
      <c r="T170" s="36">
        <f>K170+W170/1000+IF($D$5&gt;=2,X170/10000,0)+IF($D$5&gt;=3,Y170/100000,0)+IF($D$5&gt;=4,Z170/1000000,0)+IF($D$5&gt;=5,AA170/10000000,0)+IF($D$5&gt;=6,AB170/100000000,0)</f>
        <v>207.11880000000002</v>
      </c>
      <c r="U170" s="35">
        <f>1-(S170=T170)</f>
        <v>0</v>
      </c>
      <c r="V170" s="35">
        <f>K170+W170/1000+X170/10000+Y170/100000+Z170/1000000+AA170/10000000+AB170/100000000</f>
        <v>207.11880000000002</v>
      </c>
      <c r="W170" s="27">
        <v>109</v>
      </c>
      <c r="X170" s="29">
        <v>98</v>
      </c>
      <c r="Y170" s="27"/>
      <c r="Z170" s="27"/>
      <c r="AA170" s="27"/>
      <c r="AB170" s="27"/>
      <c r="AH170" s="26"/>
      <c r="AI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>
      <c r="A171" s="62">
        <v>10</v>
      </c>
      <c r="B171" s="62">
        <v>10</v>
      </c>
      <c r="C171" s="1" t="s">
        <v>415</v>
      </c>
      <c r="D171" s="29" t="s">
        <v>178</v>
      </c>
      <c r="E171" s="29">
        <v>101</v>
      </c>
      <c r="F171" s="27">
        <v>103</v>
      </c>
      <c r="G171" s="27"/>
      <c r="H171" s="27"/>
      <c r="I171" s="27"/>
      <c r="J171" s="27"/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204</v>
      </c>
      <c r="L171" s="32" t="s">
        <v>898</v>
      </c>
      <c r="M171" s="32"/>
      <c r="N171" s="33">
        <f>K171+(ROW(K171)-ROW(K$6))/10000</f>
        <v>204.01650000000001</v>
      </c>
      <c r="O171" s="32">
        <f>COUNT(E171:J171)</f>
        <v>2</v>
      </c>
      <c r="P171" s="32">
        <f ca="1">IF(AND(O171=1,OFFSET(D171,0,P$3)&gt;0),"Y",0)</f>
        <v>0</v>
      </c>
      <c r="Q171" s="34" t="s">
        <v>208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204.11309999999997</v>
      </c>
      <c r="T171" s="36">
        <f>K171+W171/1000+IF($D$5&gt;=2,X171/10000,0)+IF($D$5&gt;=3,Y171/100000,0)+IF($D$5&gt;=4,Z171/1000000,0)+IF($D$5&gt;=5,AA171/10000000,0)+IF($D$5&gt;=6,AB171/100000000,0)</f>
        <v>204.1131</v>
      </c>
      <c r="U171" s="35">
        <f>1-(S171=T171)</f>
        <v>0</v>
      </c>
      <c r="V171" s="35">
        <f>K171+W171/1000+X171/10000+Y171/100000+Z171/1000000+AA171/10000000+AB171/100000000</f>
        <v>204.1131</v>
      </c>
      <c r="W171" s="27">
        <v>103</v>
      </c>
      <c r="X171" s="29">
        <v>101</v>
      </c>
      <c r="Y171" s="27"/>
      <c r="Z171" s="27"/>
      <c r="AA171" s="27"/>
      <c r="AB171" s="27"/>
      <c r="AH171" s="26"/>
      <c r="AI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>
      <c r="A172" s="62">
        <v>11</v>
      </c>
      <c r="B172" s="62">
        <v>11</v>
      </c>
      <c r="C172" s="1" t="s">
        <v>413</v>
      </c>
      <c r="D172" s="29" t="s">
        <v>41</v>
      </c>
      <c r="E172" s="29">
        <v>94</v>
      </c>
      <c r="F172" s="27">
        <v>105</v>
      </c>
      <c r="G172" s="27"/>
      <c r="H172" s="27"/>
      <c r="I172" s="27"/>
      <c r="J172" s="27"/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199</v>
      </c>
      <c r="L172" s="32" t="s">
        <v>898</v>
      </c>
      <c r="M172" s="32"/>
      <c r="N172" s="33">
        <f>K172+(ROW(K172)-ROW(K$6))/10000</f>
        <v>199.01660000000001</v>
      </c>
      <c r="O172" s="32">
        <f>COUNT(E172:J172)</f>
        <v>2</v>
      </c>
      <c r="P172" s="32">
        <f ca="1">IF(AND(O172=1,OFFSET(D172,0,P$3)&gt;0),"Y",0)</f>
        <v>0</v>
      </c>
      <c r="Q172" s="34" t="s">
        <v>208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199.11439999999999</v>
      </c>
      <c r="T172" s="36">
        <f>K172+W172/1000+IF($D$5&gt;=2,X172/10000,0)+IF($D$5&gt;=3,Y172/100000,0)+IF($D$5&gt;=4,Z172/1000000,0)+IF($D$5&gt;=5,AA172/10000000,0)+IF($D$5&gt;=6,AB172/100000000,0)</f>
        <v>199.11439999999999</v>
      </c>
      <c r="U172" s="35">
        <f>1-(S172=T172)</f>
        <v>0</v>
      </c>
      <c r="V172" s="35">
        <f>K172+W172/1000+X172/10000+Y172/100000+Z172/1000000+AA172/10000000+AB172/100000000</f>
        <v>199.11439999999999</v>
      </c>
      <c r="W172" s="27">
        <v>105</v>
      </c>
      <c r="X172" s="29">
        <v>94</v>
      </c>
      <c r="Y172" s="27"/>
      <c r="Z172" s="27"/>
      <c r="AA172" s="27"/>
      <c r="AB172" s="27"/>
      <c r="AH172" s="26"/>
      <c r="AI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>
      <c r="A173" s="62">
        <v>12</v>
      </c>
      <c r="B173" s="62">
        <v>12</v>
      </c>
      <c r="C173" s="1" t="s">
        <v>207</v>
      </c>
      <c r="D173" s="29" t="s">
        <v>25</v>
      </c>
      <c r="E173" s="29"/>
      <c r="F173" s="27">
        <v>186</v>
      </c>
      <c r="G173" s="27"/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186</v>
      </c>
      <c r="L173" s="32" t="s">
        <v>898</v>
      </c>
      <c r="M173" s="32"/>
      <c r="N173" s="33">
        <f>K173+(ROW(K173)-ROW(K$6))/10000</f>
        <v>186.01669999999999</v>
      </c>
      <c r="O173" s="32">
        <f>COUNT(E173:J173)</f>
        <v>1</v>
      </c>
      <c r="P173" s="32" t="str">
        <f ca="1">IF(AND(O173=1,OFFSET(D173,0,P$3)&gt;0),"Y",0)</f>
        <v>Y</v>
      </c>
      <c r="Q173" s="34" t="s">
        <v>208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186.18599999999998</v>
      </c>
      <c r="T173" s="36">
        <f>K173+W173/1000+IF($D$5&gt;=2,X173/10000,0)+IF($D$5&gt;=3,Y173/100000,0)+IF($D$5&gt;=4,Z173/1000000,0)+IF($D$5&gt;=5,AA173/10000000,0)+IF($D$5&gt;=6,AB173/100000000,0)</f>
        <v>186.18600000000001</v>
      </c>
      <c r="U173" s="35">
        <f>1-(S173=T173)</f>
        <v>0</v>
      </c>
      <c r="V173" s="35">
        <f>K173+W173/1000+X173/10000+Y173/100000+Z173/1000000+AA173/10000000+AB173/100000000</f>
        <v>186.18600000000001</v>
      </c>
      <c r="W173" s="27">
        <v>186</v>
      </c>
      <c r="X173" s="29"/>
      <c r="Y173" s="27"/>
      <c r="Z173" s="27"/>
      <c r="AA173" s="27"/>
      <c r="AB173" s="27"/>
      <c r="AH173" s="26"/>
      <c r="AI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>
      <c r="A174" s="62">
        <v>13</v>
      </c>
      <c r="B174" s="62">
        <v>13</v>
      </c>
      <c r="C174" s="1" t="s">
        <v>704</v>
      </c>
      <c r="D174" s="29" t="s">
        <v>25</v>
      </c>
      <c r="E174" s="29">
        <v>179</v>
      </c>
      <c r="F174" s="27"/>
      <c r="G174" s="27"/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179</v>
      </c>
      <c r="L174" s="32" t="s">
        <v>898</v>
      </c>
      <c r="M174" s="32"/>
      <c r="N174" s="33">
        <f>K174+(ROW(K174)-ROW(K$6))/10000</f>
        <v>179.01679999999999</v>
      </c>
      <c r="O174" s="32">
        <f>COUNT(E174:J174)</f>
        <v>1</v>
      </c>
      <c r="P174" s="32">
        <f ca="1">IF(AND(O174=1,OFFSET(D174,0,P$3)&gt;0),"Y",0)</f>
        <v>0</v>
      </c>
      <c r="Q174" s="34" t="s">
        <v>208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179.17899999999997</v>
      </c>
      <c r="T174" s="36">
        <f>K174+W174/1000+IF($D$5&gt;=2,X174/10000,0)+IF($D$5&gt;=3,Y174/100000,0)+IF($D$5&gt;=4,Z174/1000000,0)+IF($D$5&gt;=5,AA174/10000000,0)+IF($D$5&gt;=6,AB174/100000000,0)</f>
        <v>179.179</v>
      </c>
      <c r="U174" s="35">
        <f>1-(S174=T174)</f>
        <v>0</v>
      </c>
      <c r="V174" s="35">
        <f>K174+W174/1000+X174/10000+Y174/100000+Z174/1000000+AA174/10000000+AB174/100000000</f>
        <v>179.179</v>
      </c>
      <c r="W174" s="29">
        <v>179</v>
      </c>
      <c r="X174" s="27"/>
      <c r="Y174" s="27"/>
      <c r="Z174" s="27"/>
      <c r="AA174" s="27"/>
      <c r="AB174" s="27"/>
      <c r="AH174" s="26"/>
      <c r="AI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>
      <c r="A175" s="62">
        <v>14</v>
      </c>
      <c r="B175" s="62">
        <v>14</v>
      </c>
      <c r="C175" s="1" t="s">
        <v>256</v>
      </c>
      <c r="D175" s="29" t="s">
        <v>122</v>
      </c>
      <c r="E175" s="29"/>
      <c r="F175" s="27">
        <v>173</v>
      </c>
      <c r="G175" s="27"/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173</v>
      </c>
      <c r="L175" s="32" t="s">
        <v>898</v>
      </c>
      <c r="M175" s="32"/>
      <c r="N175" s="33">
        <f>K175+(ROW(K175)-ROW(K$6))/10000</f>
        <v>173.01689999999999</v>
      </c>
      <c r="O175" s="32">
        <f>COUNT(E175:J175)</f>
        <v>1</v>
      </c>
      <c r="P175" s="32" t="str">
        <f ca="1">IF(AND(O175=1,OFFSET(D175,0,P$3)&gt;0),"Y",0)</f>
        <v>Y</v>
      </c>
      <c r="Q175" s="34" t="s">
        <v>208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173.17299999999997</v>
      </c>
      <c r="T175" s="36">
        <f>K175+W175/1000+IF($D$5&gt;=2,X175/10000,0)+IF($D$5&gt;=3,Y175/100000,0)+IF($D$5&gt;=4,Z175/1000000,0)+IF($D$5&gt;=5,AA175/10000000,0)+IF($D$5&gt;=6,AB175/100000000,0)</f>
        <v>173.173</v>
      </c>
      <c r="U175" s="35">
        <f>1-(S175=T175)</f>
        <v>0</v>
      </c>
      <c r="V175" s="35">
        <f>K175+W175/1000+X175/10000+Y175/100000+Z175/1000000+AA175/10000000+AB175/100000000</f>
        <v>173.173</v>
      </c>
      <c r="W175" s="27">
        <v>173</v>
      </c>
      <c r="X175" s="29"/>
      <c r="Y175" s="27"/>
      <c r="Z175" s="27"/>
      <c r="AA175" s="27"/>
      <c r="AB175" s="27"/>
      <c r="AH175" s="26"/>
      <c r="AI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>
      <c r="A176" s="62">
        <v>15</v>
      </c>
      <c r="B176" s="62">
        <v>15</v>
      </c>
      <c r="C176" s="1" t="s">
        <v>705</v>
      </c>
      <c r="D176" s="29" t="s">
        <v>119</v>
      </c>
      <c r="E176" s="29">
        <v>141</v>
      </c>
      <c r="F176" s="27"/>
      <c r="G176" s="27"/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141</v>
      </c>
      <c r="L176" s="32" t="s">
        <v>898</v>
      </c>
      <c r="M176" s="32"/>
      <c r="N176" s="33">
        <f>K176+(ROW(K176)-ROW(K$6))/10000</f>
        <v>141.017</v>
      </c>
      <c r="O176" s="32">
        <f>COUNT(E176:J176)</f>
        <v>1</v>
      </c>
      <c r="P176" s="32">
        <f ca="1">IF(AND(O176=1,OFFSET(D176,0,P$3)&gt;0),"Y",0)</f>
        <v>0</v>
      </c>
      <c r="Q176" s="34" t="s">
        <v>208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141.14099999999999</v>
      </c>
      <c r="T176" s="36">
        <f>K176+W176/1000+IF($D$5&gt;=2,X176/10000,0)+IF($D$5&gt;=3,Y176/100000,0)+IF($D$5&gt;=4,Z176/1000000,0)+IF($D$5&gt;=5,AA176/10000000,0)+IF($D$5&gt;=6,AB176/100000000,0)</f>
        <v>141.14099999999999</v>
      </c>
      <c r="U176" s="35">
        <f>1-(S176=T176)</f>
        <v>0</v>
      </c>
      <c r="V176" s="35">
        <f>K176+W176/1000+X176/10000+Y176/100000+Z176/1000000+AA176/10000000+AB176/100000000</f>
        <v>141.14099999999999</v>
      </c>
      <c r="W176" s="29">
        <v>141</v>
      </c>
      <c r="X176" s="27"/>
      <c r="Y176" s="27"/>
      <c r="Z176" s="27"/>
      <c r="AA176" s="27"/>
      <c r="AB176" s="27"/>
      <c r="AH176" s="26"/>
      <c r="AI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>
      <c r="A177" s="62">
        <v>16</v>
      </c>
      <c r="B177" s="62">
        <v>16</v>
      </c>
      <c r="C177" s="1" t="s">
        <v>706</v>
      </c>
      <c r="D177" s="29" t="s">
        <v>50</v>
      </c>
      <c r="E177" s="29">
        <v>123</v>
      </c>
      <c r="F177" s="27"/>
      <c r="G177" s="27"/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123</v>
      </c>
      <c r="L177" s="32" t="s">
        <v>898</v>
      </c>
      <c r="M177" s="32"/>
      <c r="N177" s="33">
        <f>K177+(ROW(K177)-ROW(K$6))/10000</f>
        <v>123.0171</v>
      </c>
      <c r="O177" s="32">
        <f>COUNT(E177:J177)</f>
        <v>1</v>
      </c>
      <c r="P177" s="32">
        <f ca="1">IF(AND(O177=1,OFFSET(D177,0,P$3)&gt;0),"Y",0)</f>
        <v>0</v>
      </c>
      <c r="Q177" s="34" t="s">
        <v>208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123.12299999999999</v>
      </c>
      <c r="T177" s="36">
        <f>K177+W177/1000+IF($D$5&gt;=2,X177/10000,0)+IF($D$5&gt;=3,Y177/100000,0)+IF($D$5&gt;=4,Z177/1000000,0)+IF($D$5&gt;=5,AA177/10000000,0)+IF($D$5&gt;=6,AB177/100000000,0)</f>
        <v>123.123</v>
      </c>
      <c r="U177" s="35">
        <f>1-(S177=T177)</f>
        <v>0</v>
      </c>
      <c r="V177" s="35">
        <f>K177+W177/1000+X177/10000+Y177/100000+Z177/1000000+AA177/10000000+AB177/100000000</f>
        <v>123.123</v>
      </c>
      <c r="W177" s="29">
        <v>123</v>
      </c>
      <c r="X177" s="27"/>
      <c r="Y177" s="27"/>
      <c r="Z177" s="27"/>
      <c r="AA177" s="27"/>
      <c r="AB177" s="27"/>
      <c r="AH177" s="26"/>
      <c r="AI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>
      <c r="A178" s="62">
        <v>17</v>
      </c>
      <c r="B178" s="62">
        <v>17</v>
      </c>
      <c r="C178" s="1" t="s">
        <v>707</v>
      </c>
      <c r="D178" s="29" t="s">
        <v>50</v>
      </c>
      <c r="E178" s="29">
        <v>113</v>
      </c>
      <c r="F178" s="27"/>
      <c r="G178" s="27"/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113</v>
      </c>
      <c r="L178" s="32" t="s">
        <v>898</v>
      </c>
      <c r="M178" s="32"/>
      <c r="N178" s="33">
        <f>K178+(ROW(K178)-ROW(K$6))/10000</f>
        <v>113.0172</v>
      </c>
      <c r="O178" s="32">
        <f>COUNT(E178:J178)</f>
        <v>1</v>
      </c>
      <c r="P178" s="32">
        <f ca="1">IF(AND(O178=1,OFFSET(D178,0,P$3)&gt;0),"Y",0)</f>
        <v>0</v>
      </c>
      <c r="Q178" s="34" t="s">
        <v>208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113.11299999999999</v>
      </c>
      <c r="T178" s="36">
        <f>K178+W178/1000+IF($D$5&gt;=2,X178/10000,0)+IF($D$5&gt;=3,Y178/100000,0)+IF($D$5&gt;=4,Z178/1000000,0)+IF($D$5&gt;=5,AA178/10000000,0)+IF($D$5&gt;=6,AB178/100000000,0)</f>
        <v>113.113</v>
      </c>
      <c r="U178" s="35">
        <f>1-(S178=T178)</f>
        <v>0</v>
      </c>
      <c r="V178" s="35">
        <f>K178+W178/1000+X178/10000+Y178/100000+Z178/1000000+AA178/10000000+AB178/100000000</f>
        <v>113.113</v>
      </c>
      <c r="W178" s="29">
        <v>113</v>
      </c>
      <c r="X178" s="27"/>
      <c r="Y178" s="27"/>
      <c r="Z178" s="27"/>
      <c r="AA178" s="27"/>
      <c r="AB178" s="27"/>
      <c r="AH178" s="26"/>
      <c r="AI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>
      <c r="A179" s="62">
        <v>18</v>
      </c>
      <c r="B179" s="62">
        <v>18</v>
      </c>
      <c r="C179" s="1" t="s">
        <v>404</v>
      </c>
      <c r="D179" s="29" t="s">
        <v>41</v>
      </c>
      <c r="E179" s="29"/>
      <c r="F179" s="27">
        <v>111</v>
      </c>
      <c r="G179" s="27"/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111</v>
      </c>
      <c r="L179" s="32" t="s">
        <v>898</v>
      </c>
      <c r="M179" s="32"/>
      <c r="N179" s="33">
        <f>K179+(ROW(K179)-ROW(K$6))/10000</f>
        <v>111.01730000000001</v>
      </c>
      <c r="O179" s="32">
        <f>COUNT(E179:J179)</f>
        <v>1</v>
      </c>
      <c r="P179" s="32" t="str">
        <f ca="1">IF(AND(O179=1,OFFSET(D179,0,P$3)&gt;0),"Y",0)</f>
        <v>Y</v>
      </c>
      <c r="Q179" s="34" t="s">
        <v>208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111.11099999999999</v>
      </c>
      <c r="T179" s="36">
        <f>K179+W179/1000+IF($D$5&gt;=2,X179/10000,0)+IF($D$5&gt;=3,Y179/100000,0)+IF($D$5&gt;=4,Z179/1000000,0)+IF($D$5&gt;=5,AA179/10000000,0)+IF($D$5&gt;=6,AB179/100000000,0)</f>
        <v>111.111</v>
      </c>
      <c r="U179" s="35">
        <f>1-(S179=T179)</f>
        <v>0</v>
      </c>
      <c r="V179" s="35">
        <f>K179+W179/1000+X179/10000+Y179/100000+Z179/1000000+AA179/10000000+AB179/100000000</f>
        <v>111.111</v>
      </c>
      <c r="W179" s="27">
        <v>111</v>
      </c>
      <c r="X179" s="29"/>
      <c r="Y179" s="27"/>
      <c r="Z179" s="27"/>
      <c r="AA179" s="27"/>
      <c r="AB179" s="27"/>
      <c r="AH179" s="26"/>
      <c r="AI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>
      <c r="A180" s="62">
        <v>19</v>
      </c>
      <c r="B180" s="62">
        <v>19</v>
      </c>
      <c r="C180" s="1" t="s">
        <v>708</v>
      </c>
      <c r="D180" s="29" t="s">
        <v>50</v>
      </c>
      <c r="E180" s="29">
        <v>106</v>
      </c>
      <c r="F180" s="27"/>
      <c r="G180" s="27"/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106</v>
      </c>
      <c r="L180" s="32" t="s">
        <v>898</v>
      </c>
      <c r="M180" s="32"/>
      <c r="N180" s="33">
        <f>K180+(ROW(K180)-ROW(K$6))/10000</f>
        <v>106.01739999999999</v>
      </c>
      <c r="O180" s="32">
        <f>COUNT(E180:J180)</f>
        <v>1</v>
      </c>
      <c r="P180" s="32">
        <f ca="1">IF(AND(O180=1,OFFSET(D180,0,P$3)&gt;0),"Y",0)</f>
        <v>0</v>
      </c>
      <c r="Q180" s="34" t="s">
        <v>208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106.10599999999999</v>
      </c>
      <c r="T180" s="36">
        <f>K180+W180/1000+IF($D$5&gt;=2,X180/10000,0)+IF($D$5&gt;=3,Y180/100000,0)+IF($D$5&gt;=4,Z180/1000000,0)+IF($D$5&gt;=5,AA180/10000000,0)+IF($D$5&gt;=6,AB180/100000000,0)</f>
        <v>106.10599999999999</v>
      </c>
      <c r="U180" s="35">
        <f>1-(S180=T180)</f>
        <v>0</v>
      </c>
      <c r="V180" s="35">
        <f>K180+W180/1000+X180/10000+Y180/100000+Z180/1000000+AA180/10000000+AB180/100000000</f>
        <v>106.10599999999999</v>
      </c>
      <c r="W180" s="29">
        <v>106</v>
      </c>
      <c r="X180" s="27"/>
      <c r="Y180" s="27"/>
      <c r="Z180" s="27"/>
      <c r="AA180" s="27"/>
      <c r="AB180" s="27"/>
      <c r="AH180" s="26"/>
      <c r="AI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>
      <c r="A181" s="62">
        <v>20</v>
      </c>
      <c r="B181" s="62">
        <v>20</v>
      </c>
      <c r="C181" s="1" t="s">
        <v>709</v>
      </c>
      <c r="D181" s="29" t="s">
        <v>178</v>
      </c>
      <c r="E181" s="29">
        <v>96</v>
      </c>
      <c r="F181" s="27"/>
      <c r="G181" s="27"/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96</v>
      </c>
      <c r="L181" s="32" t="s">
        <v>898</v>
      </c>
      <c r="M181" s="32"/>
      <c r="N181" s="33">
        <f>K181+(ROW(K181)-ROW(K$6))/10000</f>
        <v>96.017499999999998</v>
      </c>
      <c r="O181" s="32">
        <f>COUNT(E181:J181)</f>
        <v>1</v>
      </c>
      <c r="P181" s="32">
        <f ca="1">IF(AND(O181=1,OFFSET(D181,0,P$3)&gt;0),"Y",0)</f>
        <v>0</v>
      </c>
      <c r="Q181" s="34" t="s">
        <v>208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96.095999999999989</v>
      </c>
      <c r="T181" s="36">
        <f>K181+W181/1000+IF($D$5&gt;=2,X181/10000,0)+IF($D$5&gt;=3,Y181/100000,0)+IF($D$5&gt;=4,Z181/1000000,0)+IF($D$5&gt;=5,AA181/10000000,0)+IF($D$5&gt;=6,AB181/100000000,0)</f>
        <v>96.096000000000004</v>
      </c>
      <c r="U181" s="35">
        <f>1-(S181=T181)</f>
        <v>0</v>
      </c>
      <c r="V181" s="35">
        <f>K181+W181/1000+X181/10000+Y181/100000+Z181/1000000+AA181/10000000+AB181/100000000</f>
        <v>96.096000000000004</v>
      </c>
      <c r="W181" s="29">
        <v>96</v>
      </c>
      <c r="X181" s="27"/>
      <c r="Y181" s="27"/>
      <c r="Z181" s="27"/>
      <c r="AA181" s="27"/>
      <c r="AB181" s="27"/>
      <c r="AH181" s="26"/>
      <c r="AI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>
      <c r="A182" s="62">
        <v>21</v>
      </c>
      <c r="B182" s="62">
        <v>21</v>
      </c>
      <c r="C182" s="1" t="s">
        <v>710</v>
      </c>
      <c r="D182" s="29" t="s">
        <v>55</v>
      </c>
      <c r="E182" s="29">
        <v>91</v>
      </c>
      <c r="F182" s="27"/>
      <c r="G182" s="27"/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91</v>
      </c>
      <c r="L182" s="32" t="s">
        <v>898</v>
      </c>
      <c r="M182" s="32"/>
      <c r="N182" s="33">
        <f>K182+(ROW(K182)-ROW(K$6))/10000</f>
        <v>91.017600000000002</v>
      </c>
      <c r="O182" s="32">
        <f>COUNT(E182:J182)</f>
        <v>1</v>
      </c>
      <c r="P182" s="32">
        <f ca="1">IF(AND(O182=1,OFFSET(D182,0,P$3)&gt;0),"Y",0)</f>
        <v>0</v>
      </c>
      <c r="Q182" s="34" t="s">
        <v>208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91.090999999999994</v>
      </c>
      <c r="T182" s="36">
        <f>K182+W182/1000+IF($D$5&gt;=2,X182/10000,0)+IF($D$5&gt;=3,Y182/100000,0)+IF($D$5&gt;=4,Z182/1000000,0)+IF($D$5&gt;=5,AA182/10000000,0)+IF($D$5&gt;=6,AB182/100000000,0)</f>
        <v>91.090999999999994</v>
      </c>
      <c r="U182" s="35">
        <f>1-(S182=T182)</f>
        <v>0</v>
      </c>
      <c r="V182" s="35">
        <f>K182+W182/1000+X182/10000+Y182/100000+Z182/1000000+AA182/10000000+AB182/100000000</f>
        <v>91.090999999999994</v>
      </c>
      <c r="W182" s="29">
        <v>91</v>
      </c>
      <c r="X182" s="27"/>
      <c r="Y182" s="27"/>
      <c r="Z182" s="27"/>
      <c r="AA182" s="27"/>
      <c r="AB182" s="27"/>
      <c r="AH182" s="26"/>
      <c r="AI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>
      <c r="A183" s="62">
        <v>22</v>
      </c>
      <c r="B183" s="62">
        <v>22</v>
      </c>
      <c r="C183" s="1" t="s">
        <v>441</v>
      </c>
      <c r="D183" s="29" t="s">
        <v>88</v>
      </c>
      <c r="E183" s="29"/>
      <c r="F183" s="27">
        <v>87</v>
      </c>
      <c r="G183" s="27"/>
      <c r="H183" s="27"/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87</v>
      </c>
      <c r="L183" s="32" t="s">
        <v>898</v>
      </c>
      <c r="M183" s="32"/>
      <c r="N183" s="33">
        <f>K183+(ROW(K183)-ROW(K$6))/10000</f>
        <v>87.017700000000005</v>
      </c>
      <c r="O183" s="32">
        <f>COUNT(E183:J183)</f>
        <v>1</v>
      </c>
      <c r="P183" s="32" t="str">
        <f ca="1">IF(AND(O183=1,OFFSET(D183,0,P$3)&gt;0),"Y",0)</f>
        <v>Y</v>
      </c>
      <c r="Q183" s="34" t="s">
        <v>208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87.086999999999989</v>
      </c>
      <c r="T183" s="36">
        <f>K183+W183/1000+IF($D$5&gt;=2,X183/10000,0)+IF($D$5&gt;=3,Y183/100000,0)+IF($D$5&gt;=4,Z183/1000000,0)+IF($D$5&gt;=5,AA183/10000000,0)+IF($D$5&gt;=6,AB183/100000000,0)</f>
        <v>87.087000000000003</v>
      </c>
      <c r="U183" s="35">
        <f>1-(S183=T183)</f>
        <v>0</v>
      </c>
      <c r="V183" s="35">
        <f>K183+W183/1000+X183/10000+Y183/100000+Z183/1000000+AA183/10000000+AB183/100000000</f>
        <v>87.087000000000003</v>
      </c>
      <c r="W183" s="27">
        <v>87</v>
      </c>
      <c r="X183" s="29"/>
      <c r="Y183" s="27"/>
      <c r="Z183" s="27"/>
      <c r="AA183" s="27"/>
      <c r="AB183" s="27"/>
      <c r="AH183" s="26"/>
      <c r="AI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15">
      <c r="A184" s="62">
        <v>23</v>
      </c>
      <c r="B184" s="62">
        <v>23</v>
      </c>
      <c r="C184" s="1" t="s">
        <v>442</v>
      </c>
      <c r="D184" s="29" t="s">
        <v>104</v>
      </c>
      <c r="E184" s="29"/>
      <c r="F184" s="27">
        <v>86</v>
      </c>
      <c r="G184" s="27"/>
      <c r="H184" s="27"/>
      <c r="I184" s="27"/>
      <c r="J184" s="27"/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86</v>
      </c>
      <c r="L184" s="32" t="s">
        <v>898</v>
      </c>
      <c r="M184" s="32"/>
      <c r="N184" s="33">
        <f>K184+(ROW(K184)-ROW(K$6))/10000</f>
        <v>86.017799999999994</v>
      </c>
      <c r="O184" s="32">
        <f>COUNT(E184:J184)</f>
        <v>1</v>
      </c>
      <c r="P184" s="32" t="str">
        <f ca="1">IF(AND(O184=1,OFFSET(D184,0,P$3)&gt;0),"Y",0)</f>
        <v>Y</v>
      </c>
      <c r="Q184" s="34" t="s">
        <v>208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86.085999999999984</v>
      </c>
      <c r="T184" s="36">
        <f>K184+W184/1000+IF($D$5&gt;=2,X184/10000,0)+IF($D$5&gt;=3,Y184/100000,0)+IF($D$5&gt;=4,Z184/1000000,0)+IF($D$5&gt;=5,AA184/10000000,0)+IF($D$5&gt;=6,AB184/100000000,0)</f>
        <v>86.085999999999999</v>
      </c>
      <c r="U184" s="35">
        <f>1-(S184=T184)</f>
        <v>0</v>
      </c>
      <c r="V184" s="35">
        <f>K184+W184/1000+X184/10000+Y184/100000+Z184/1000000+AA184/10000000+AB184/100000000</f>
        <v>86.085999999999999</v>
      </c>
      <c r="W184" s="27">
        <v>86</v>
      </c>
      <c r="X184" s="29"/>
      <c r="Y184" s="27"/>
      <c r="Z184" s="27"/>
      <c r="AA184" s="27"/>
      <c r="AB184" s="27"/>
      <c r="AH184" s="26"/>
      <c r="AI184" s="26"/>
      <c r="AK184" s="26"/>
      <c r="AL184" s="40"/>
      <c r="AM184" s="40"/>
      <c r="AN184" s="40"/>
      <c r="AO184" s="59"/>
      <c r="AP184" s="59"/>
      <c r="AQ184" s="59"/>
      <c r="AR184" s="30"/>
      <c r="AS184" s="26"/>
      <c r="AT184" s="1"/>
    </row>
    <row r="185" spans="1:46" ht="15">
      <c r="A185" s="62">
        <v>24</v>
      </c>
      <c r="B185" s="62">
        <v>24</v>
      </c>
      <c r="C185" s="1" t="s">
        <v>711</v>
      </c>
      <c r="D185" s="29" t="s">
        <v>63</v>
      </c>
      <c r="E185" s="29">
        <v>83</v>
      </c>
      <c r="F185" s="27"/>
      <c r="G185" s="27"/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83</v>
      </c>
      <c r="L185" s="32" t="s">
        <v>898</v>
      </c>
      <c r="M185" s="32"/>
      <c r="N185" s="33">
        <f>K185+(ROW(K185)-ROW(K$6))/10000</f>
        <v>83.017899999999997</v>
      </c>
      <c r="O185" s="32">
        <f>COUNT(E185:J185)</f>
        <v>1</v>
      </c>
      <c r="P185" s="32">
        <f ca="1">IF(AND(O185=1,OFFSET(D185,0,P$3)&gt;0),"Y",0)</f>
        <v>0</v>
      </c>
      <c r="Q185" s="34" t="s">
        <v>208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83.082999999999984</v>
      </c>
      <c r="T185" s="36">
        <f>K185+W185/1000+IF($D$5&gt;=2,X185/10000,0)+IF($D$5&gt;=3,Y185/100000,0)+IF($D$5&gt;=4,Z185/1000000,0)+IF($D$5&gt;=5,AA185/10000000,0)+IF($D$5&gt;=6,AB185/100000000,0)</f>
        <v>83.082999999999998</v>
      </c>
      <c r="U185" s="35">
        <f>1-(S185=T185)</f>
        <v>0</v>
      </c>
      <c r="V185" s="35">
        <f>K185+W185/1000+X185/10000+Y185/100000+Z185/1000000+AA185/10000000+AB185/100000000</f>
        <v>83.082999999999998</v>
      </c>
      <c r="W185" s="29">
        <v>83</v>
      </c>
      <c r="X185" s="27"/>
      <c r="Y185" s="27"/>
      <c r="Z185" s="27"/>
      <c r="AA185" s="27"/>
      <c r="AB185" s="27"/>
      <c r="AH185" s="26"/>
      <c r="AI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>
      <c r="A186" s="62">
        <v>25</v>
      </c>
      <c r="B186" s="62">
        <v>25</v>
      </c>
      <c r="C186" s="1" t="s">
        <v>712</v>
      </c>
      <c r="D186" s="29" t="s">
        <v>50</v>
      </c>
      <c r="E186" s="29">
        <v>73</v>
      </c>
      <c r="F186" s="27"/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73</v>
      </c>
      <c r="L186" s="32" t="s">
        <v>898</v>
      </c>
      <c r="M186" s="32"/>
      <c r="N186" s="33">
        <f>K186+(ROW(K186)-ROW(K$6))/10000</f>
        <v>73.018000000000001</v>
      </c>
      <c r="O186" s="32">
        <f>COUNT(E186:J186)</f>
        <v>1</v>
      </c>
      <c r="P186" s="32">
        <f ca="1">IF(AND(O186=1,OFFSET(D186,0,P$3)&gt;0),"Y",0)</f>
        <v>0</v>
      </c>
      <c r="Q186" s="34" t="s">
        <v>208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73.072999999999993</v>
      </c>
      <c r="T186" s="36">
        <f>K186+W186/1000+IF($D$5&gt;=2,X186/10000,0)+IF($D$5&gt;=3,Y186/100000,0)+IF($D$5&gt;=4,Z186/1000000,0)+IF($D$5&gt;=5,AA186/10000000,0)+IF($D$5&gt;=6,AB186/100000000,0)</f>
        <v>73.072999999999993</v>
      </c>
      <c r="U186" s="35">
        <f>1-(S186=T186)</f>
        <v>0</v>
      </c>
      <c r="V186" s="35">
        <f>K186+W186/1000+X186/10000+Y186/100000+Z186/1000000+AA186/10000000+AB186/100000000</f>
        <v>73.072999999999993</v>
      </c>
      <c r="W186" s="29">
        <v>73</v>
      </c>
      <c r="X186" s="27"/>
      <c r="Y186" s="27"/>
      <c r="Z186" s="27"/>
      <c r="AA186" s="27"/>
      <c r="AB186" s="27"/>
      <c r="AH186" s="26"/>
      <c r="AI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>
      <c r="A187" s="62">
        <v>26</v>
      </c>
      <c r="B187" s="62">
        <v>26</v>
      </c>
      <c r="C187" s="1" t="s">
        <v>458</v>
      </c>
      <c r="D187" s="29" t="s">
        <v>91</v>
      </c>
      <c r="E187" s="29"/>
      <c r="F187" s="27">
        <v>71</v>
      </c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71</v>
      </c>
      <c r="L187" s="32" t="s">
        <v>898</v>
      </c>
      <c r="M187" s="32"/>
      <c r="N187" s="33">
        <f>K187+(ROW(K187)-ROW(K$6))/10000</f>
        <v>71.018100000000004</v>
      </c>
      <c r="O187" s="32">
        <f>COUNT(E187:J187)</f>
        <v>1</v>
      </c>
      <c r="P187" s="32" t="str">
        <f ca="1">IF(AND(O187=1,OFFSET(D187,0,P$3)&gt;0),"Y",0)</f>
        <v>Y</v>
      </c>
      <c r="Q187" s="34" t="s">
        <v>208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71.070999999999998</v>
      </c>
      <c r="T187" s="36">
        <f>K187+W187/1000+IF($D$5&gt;=2,X187/10000,0)+IF($D$5&gt;=3,Y187/100000,0)+IF($D$5&gt;=4,Z187/1000000,0)+IF($D$5&gt;=5,AA187/10000000,0)+IF($D$5&gt;=6,AB187/100000000,0)</f>
        <v>71.070999999999998</v>
      </c>
      <c r="U187" s="35">
        <f>1-(S187=T187)</f>
        <v>0</v>
      </c>
      <c r="V187" s="35">
        <f>K187+W187/1000+X187/10000+Y187/100000+Z187/1000000+AA187/10000000+AB187/100000000</f>
        <v>71.070999999999998</v>
      </c>
      <c r="W187" s="27">
        <v>71</v>
      </c>
      <c r="X187" s="29"/>
      <c r="Y187" s="27"/>
      <c r="Z187" s="27"/>
      <c r="AA187" s="27"/>
      <c r="AB187" s="27"/>
      <c r="AH187" s="26"/>
      <c r="AI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>
      <c r="A188" s="62">
        <v>27</v>
      </c>
      <c r="B188" s="62">
        <v>27</v>
      </c>
      <c r="C188" s="1" t="s">
        <v>713</v>
      </c>
      <c r="D188" s="29" t="s">
        <v>91</v>
      </c>
      <c r="E188" s="29">
        <v>70</v>
      </c>
      <c r="F188" s="27"/>
      <c r="G188" s="27"/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70</v>
      </c>
      <c r="L188" s="32" t="s">
        <v>898</v>
      </c>
      <c r="M188" s="32"/>
      <c r="N188" s="33">
        <f>K188+(ROW(K188)-ROW(K$6))/10000</f>
        <v>70.018199999999993</v>
      </c>
      <c r="O188" s="32">
        <f>COUNT(E188:J188)</f>
        <v>1</v>
      </c>
      <c r="P188" s="32">
        <f ca="1">IF(AND(O188=1,OFFSET(D188,0,P$3)&gt;0),"Y",0)</f>
        <v>0</v>
      </c>
      <c r="Q188" s="34" t="s">
        <v>208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70.069999999999993</v>
      </c>
      <c r="T188" s="36">
        <f>K188+W188/1000+IF($D$5&gt;=2,X188/10000,0)+IF($D$5&gt;=3,Y188/100000,0)+IF($D$5&gt;=4,Z188/1000000,0)+IF($D$5&gt;=5,AA188/10000000,0)+IF($D$5&gt;=6,AB188/100000000,0)</f>
        <v>70.069999999999993</v>
      </c>
      <c r="U188" s="35">
        <f>1-(S188=T188)</f>
        <v>0</v>
      </c>
      <c r="V188" s="35">
        <f>K188+W188/1000+X188/10000+Y188/100000+Z188/1000000+AA188/10000000+AB188/100000000</f>
        <v>70.069999999999993</v>
      </c>
      <c r="W188" s="29">
        <v>70</v>
      </c>
      <c r="X188" s="27"/>
      <c r="Y188" s="27"/>
      <c r="Z188" s="27"/>
      <c r="AA188" s="27"/>
      <c r="AB188" s="27"/>
      <c r="AH188" s="26"/>
      <c r="AI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>
      <c r="A189" s="62">
        <v>28</v>
      </c>
      <c r="B189" s="62">
        <v>28</v>
      </c>
      <c r="C189" s="1" t="s">
        <v>714</v>
      </c>
      <c r="D189" s="29" t="s">
        <v>88</v>
      </c>
      <c r="E189" s="29">
        <v>60</v>
      </c>
      <c r="F189" s="27"/>
      <c r="G189" s="27"/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60</v>
      </c>
      <c r="L189" s="32" t="s">
        <v>898</v>
      </c>
      <c r="M189" s="32"/>
      <c r="N189" s="33">
        <f>K189+(ROW(K189)-ROW(K$6))/10000</f>
        <v>60.018300000000004</v>
      </c>
      <c r="O189" s="32">
        <f>COUNT(E189:J189)</f>
        <v>1</v>
      </c>
      <c r="P189" s="32">
        <f ca="1">IF(AND(O189=1,OFFSET(D189,0,P$3)&gt;0),"Y",0)</f>
        <v>0</v>
      </c>
      <c r="Q189" s="34" t="s">
        <v>208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60.059999999999995</v>
      </c>
      <c r="T189" s="36">
        <f>K189+W189/1000+IF($D$5&gt;=2,X189/10000,0)+IF($D$5&gt;=3,Y189/100000,0)+IF($D$5&gt;=4,Z189/1000000,0)+IF($D$5&gt;=5,AA189/10000000,0)+IF($D$5&gt;=6,AB189/100000000,0)</f>
        <v>60.06</v>
      </c>
      <c r="U189" s="35">
        <f>1-(S189=T189)</f>
        <v>0</v>
      </c>
      <c r="V189" s="35">
        <f>K189+W189/1000+X189/10000+Y189/100000+Z189/1000000+AA189/10000000+AB189/100000000</f>
        <v>60.06</v>
      </c>
      <c r="W189" s="29">
        <v>60</v>
      </c>
      <c r="X189" s="27"/>
      <c r="Y189" s="27"/>
      <c r="Z189" s="27"/>
      <c r="AA189" s="27"/>
      <c r="AB189" s="27"/>
      <c r="AH189" s="26"/>
      <c r="AI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>
      <c r="A190" s="62">
        <v>29</v>
      </c>
      <c r="B190" s="62">
        <v>29</v>
      </c>
      <c r="C190" s="1" t="s">
        <v>715</v>
      </c>
      <c r="D190" s="29" t="s">
        <v>91</v>
      </c>
      <c r="E190" s="29">
        <v>48</v>
      </c>
      <c r="F190" s="27"/>
      <c r="G190" s="27"/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48</v>
      </c>
      <c r="L190" s="32" t="s">
        <v>898</v>
      </c>
      <c r="M190" s="32"/>
      <c r="N190" s="33">
        <f>K190+(ROW(K190)-ROW(K$6))/10000</f>
        <v>48.0184</v>
      </c>
      <c r="O190" s="32">
        <f>COUNT(E190:J190)</f>
        <v>1</v>
      </c>
      <c r="P190" s="32">
        <f ca="1">IF(AND(O190=1,OFFSET(D190,0,P$3)&gt;0),"Y",0)</f>
        <v>0</v>
      </c>
      <c r="Q190" s="34" t="s">
        <v>208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48.047999999999995</v>
      </c>
      <c r="T190" s="36">
        <f>K190+W190/1000+IF($D$5&gt;=2,X190/10000,0)+IF($D$5&gt;=3,Y190/100000,0)+IF($D$5&gt;=4,Z190/1000000,0)+IF($D$5&gt;=5,AA190/10000000,0)+IF($D$5&gt;=6,AB190/100000000,0)</f>
        <v>48.048000000000002</v>
      </c>
      <c r="U190" s="35">
        <f>1-(S190=T190)</f>
        <v>0</v>
      </c>
      <c r="V190" s="35">
        <f>K190+W190/1000+X190/10000+Y190/100000+Z190/1000000+AA190/10000000+AB190/100000000</f>
        <v>48.048000000000002</v>
      </c>
      <c r="W190" s="29">
        <v>48</v>
      </c>
      <c r="X190" s="27"/>
      <c r="Y190" s="27"/>
      <c r="Z190" s="27"/>
      <c r="AA190" s="27"/>
      <c r="AB190" s="27"/>
      <c r="AH190" s="26"/>
      <c r="AI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3" customHeight="1">
      <c r="D191" s="54"/>
      <c r="E191" s="54"/>
      <c r="F191" s="54"/>
      <c r="G191" s="54"/>
      <c r="H191" s="54"/>
      <c r="I191" s="54"/>
      <c r="J191" s="54"/>
      <c r="K191" s="32"/>
      <c r="L191" s="27"/>
      <c r="M191" s="27"/>
      <c r="N191" s="42"/>
      <c r="O191" s="27"/>
      <c r="P191" s="27"/>
      <c r="R191" s="60"/>
      <c r="S191" s="60"/>
      <c r="T191" s="60"/>
      <c r="U191" s="60"/>
      <c r="V191" s="35"/>
      <c r="W191" s="54"/>
      <c r="X191" s="54"/>
      <c r="Y191" s="54"/>
      <c r="Z191" s="54"/>
      <c r="AA191" s="54"/>
      <c r="AB191" s="54"/>
      <c r="AH191" s="26"/>
      <c r="AI191" s="26"/>
      <c r="AK191" s="26"/>
      <c r="AL191" s="40"/>
      <c r="AM191" s="40"/>
      <c r="AN191" s="40"/>
      <c r="AO191" s="40"/>
      <c r="AP191" s="40"/>
      <c r="AQ191" s="40"/>
      <c r="AR191" s="30"/>
      <c r="AS191" s="26"/>
      <c r="AT191" s="1"/>
    </row>
    <row r="192" spans="1:46">
      <c r="D192" s="27"/>
      <c r="E192" s="27"/>
      <c r="F192" s="27"/>
      <c r="G192" s="27"/>
      <c r="H192" s="27"/>
      <c r="I192" s="27"/>
      <c r="J192" s="27"/>
      <c r="K192" s="32"/>
      <c r="L192" s="27"/>
      <c r="M192" s="27"/>
      <c r="N192" s="42"/>
      <c r="O192" s="27"/>
      <c r="P192" s="27"/>
      <c r="R192" s="63"/>
      <c r="S192" s="63"/>
      <c r="T192" s="63"/>
      <c r="U192" s="63"/>
      <c r="V192" s="35"/>
      <c r="W192" s="27"/>
      <c r="X192" s="27"/>
      <c r="Y192" s="27"/>
      <c r="Z192" s="27"/>
      <c r="AA192" s="27"/>
      <c r="AB192" s="27"/>
      <c r="AH192" s="26"/>
      <c r="AI192" s="26"/>
      <c r="AK192" s="26"/>
      <c r="AL192" s="40"/>
      <c r="AM192" s="40"/>
      <c r="AN192" s="40"/>
      <c r="AO192" s="40"/>
      <c r="AP192" s="40"/>
      <c r="AQ192" s="40"/>
      <c r="AR192" s="30"/>
      <c r="AS192" s="26"/>
      <c r="AT192" s="1"/>
    </row>
    <row r="193" spans="1:46" ht="15">
      <c r="A193" s="61"/>
      <c r="B193" s="61"/>
      <c r="C193" s="26" t="s">
        <v>152</v>
      </c>
      <c r="D193" s="27"/>
      <c r="E193" s="27"/>
      <c r="F193" s="27"/>
      <c r="G193" s="27"/>
      <c r="H193" s="27"/>
      <c r="I193" s="27"/>
      <c r="J193" s="27"/>
      <c r="K193" s="32"/>
      <c r="L193" s="27"/>
      <c r="M193" s="27"/>
      <c r="N193" s="42"/>
      <c r="O193" s="27"/>
      <c r="P193" s="27"/>
      <c r="Q193" s="54" t="str">
        <f>C193</f>
        <v>F60</v>
      </c>
      <c r="R193" s="60"/>
      <c r="S193" s="60"/>
      <c r="T193" s="60"/>
      <c r="U193" s="60"/>
      <c r="V193" s="35"/>
      <c r="W193" s="27"/>
      <c r="X193" s="54"/>
      <c r="Y193" s="54"/>
      <c r="Z193" s="54"/>
      <c r="AA193" s="54"/>
      <c r="AB193" s="54"/>
      <c r="AH193" s="26"/>
      <c r="AI193" s="26"/>
      <c r="AK193" s="26"/>
      <c r="AL193" s="40"/>
      <c r="AM193" s="40"/>
      <c r="AN193" s="40"/>
      <c r="AO193" s="38">
        <v>595</v>
      </c>
      <c r="AP193" s="38">
        <v>575</v>
      </c>
      <c r="AQ193" s="38">
        <v>493</v>
      </c>
      <c r="AR193" s="30"/>
      <c r="AS193" s="26"/>
      <c r="AT193" s="1"/>
    </row>
    <row r="194" spans="1:46" ht="15">
      <c r="A194" s="62">
        <v>1</v>
      </c>
      <c r="B194" s="62">
        <v>1</v>
      </c>
      <c r="C194" s="1" t="s">
        <v>151</v>
      </c>
      <c r="D194" s="29" t="s">
        <v>50</v>
      </c>
      <c r="E194" s="29">
        <v>199</v>
      </c>
      <c r="F194" s="27">
        <v>197</v>
      </c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396</v>
      </c>
      <c r="L194" s="32" t="s">
        <v>898</v>
      </c>
      <c r="M194" s="32" t="s">
        <v>153</v>
      </c>
      <c r="N194" s="33">
        <f>K194+(ROW(K194)-ROW(K$6))/10000</f>
        <v>396.0188</v>
      </c>
      <c r="O194" s="32">
        <f>COUNT(E194:J194)</f>
        <v>2</v>
      </c>
      <c r="P194" s="32">
        <f ca="1">IF(AND(O194=1,OFFSET(D194,0,P$3)&gt;0),"Y",0)</f>
        <v>0</v>
      </c>
      <c r="Q194" s="34" t="s">
        <v>152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396.21870000000001</v>
      </c>
      <c r="T194" s="36">
        <f>K194+W194/1000+IF($D$5&gt;=2,X194/10000,0)+IF($D$5&gt;=3,Y194/100000,0)+IF($D$5&gt;=4,Z194/1000000,0)+IF($D$5&gt;=5,AA194/10000000,0)+IF($D$5&gt;=6,AB194/100000000,0)</f>
        <v>396.21870000000001</v>
      </c>
      <c r="U194" s="35">
        <f>1-(S194=T194)</f>
        <v>0</v>
      </c>
      <c r="V194" s="35">
        <f>K194+W194/1000+X194/10000+Y194/100000+Z194/1000000+AA194/10000000+AB194/100000000</f>
        <v>396.21870000000001</v>
      </c>
      <c r="W194" s="29">
        <v>199</v>
      </c>
      <c r="X194" s="27">
        <v>197</v>
      </c>
      <c r="Y194" s="27"/>
      <c r="Z194" s="27"/>
      <c r="AA194" s="27"/>
      <c r="AB194" s="27"/>
      <c r="AH194" s="26"/>
      <c r="AI194" s="26"/>
      <c r="AK194" s="26"/>
      <c r="AL194" s="40"/>
      <c r="AM194" s="40"/>
      <c r="AN194" s="40"/>
      <c r="AO194" s="59"/>
      <c r="AP194" s="59"/>
      <c r="AQ194" s="59"/>
      <c r="AR194" s="30"/>
      <c r="AS194" s="26"/>
      <c r="AT194" s="1"/>
    </row>
    <row r="195" spans="1:46" ht="15">
      <c r="A195" s="62">
        <v>2</v>
      </c>
      <c r="B195" s="62">
        <v>2</v>
      </c>
      <c r="C195" s="1" t="s">
        <v>196</v>
      </c>
      <c r="D195" s="29" t="s">
        <v>122</v>
      </c>
      <c r="E195" s="29">
        <v>189</v>
      </c>
      <c r="F195" s="27">
        <v>188</v>
      </c>
      <c r="G195" s="27"/>
      <c r="H195" s="27"/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377</v>
      </c>
      <c r="L195" s="32" t="s">
        <v>898</v>
      </c>
      <c r="M195" s="32" t="s">
        <v>309</v>
      </c>
      <c r="N195" s="33">
        <f>K195+(ROW(K195)-ROW(K$6))/10000</f>
        <v>377.01889999999997</v>
      </c>
      <c r="O195" s="32">
        <f>COUNT(E195:J195)</f>
        <v>2</v>
      </c>
      <c r="P195" s="32">
        <f ca="1">IF(AND(O195=1,OFFSET(D195,0,P$3)&gt;0),"Y",0)</f>
        <v>0</v>
      </c>
      <c r="Q195" s="34" t="s">
        <v>152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377.20780000000002</v>
      </c>
      <c r="T195" s="36">
        <f>K195+W195/1000+IF($D$5&gt;=2,X195/10000,0)+IF($D$5&gt;=3,Y195/100000,0)+IF($D$5&gt;=4,Z195/1000000,0)+IF($D$5&gt;=5,AA195/10000000,0)+IF($D$5&gt;=6,AB195/100000000,0)</f>
        <v>377.20780000000002</v>
      </c>
      <c r="U195" s="35">
        <f>1-(S195=T195)</f>
        <v>0</v>
      </c>
      <c r="V195" s="35">
        <f>K195+W195/1000+X195/10000+Y195/100000+Z195/1000000+AA195/10000000+AB195/100000000</f>
        <v>377.20780000000002</v>
      </c>
      <c r="W195" s="29">
        <v>189</v>
      </c>
      <c r="X195" s="27">
        <v>188</v>
      </c>
      <c r="Y195" s="27"/>
      <c r="Z195" s="27"/>
      <c r="AA195" s="27"/>
      <c r="AB195" s="27"/>
      <c r="AH195" s="26"/>
      <c r="AI195" s="26"/>
      <c r="AK195" s="26"/>
      <c r="AL195" s="40"/>
      <c r="AM195" s="40"/>
      <c r="AN195" s="40"/>
      <c r="AO195" s="59"/>
      <c r="AP195" s="59"/>
      <c r="AQ195" s="59"/>
      <c r="AR195" s="30"/>
      <c r="AS195" s="26"/>
      <c r="AT195" s="1"/>
    </row>
    <row r="196" spans="1:46" ht="15">
      <c r="A196" s="62">
        <v>3</v>
      </c>
      <c r="B196" s="62">
        <v>3</v>
      </c>
      <c r="C196" s="1" t="s">
        <v>364</v>
      </c>
      <c r="D196" s="29" t="s">
        <v>60</v>
      </c>
      <c r="E196" s="29">
        <v>111</v>
      </c>
      <c r="F196" s="27">
        <v>135</v>
      </c>
      <c r="G196" s="27"/>
      <c r="H196" s="27"/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246</v>
      </c>
      <c r="L196" s="32" t="s">
        <v>898</v>
      </c>
      <c r="M196" s="32" t="s">
        <v>716</v>
      </c>
      <c r="N196" s="33">
        <f>K196+(ROW(K196)-ROW(K$6))/10000</f>
        <v>246.01900000000001</v>
      </c>
      <c r="O196" s="32">
        <f>COUNT(E196:J196)</f>
        <v>2</v>
      </c>
      <c r="P196" s="32">
        <f ca="1">IF(AND(O196=1,OFFSET(D196,0,P$3)&gt;0),"Y",0)</f>
        <v>0</v>
      </c>
      <c r="Q196" s="34" t="s">
        <v>152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246.14609999999999</v>
      </c>
      <c r="T196" s="36">
        <f>K196+W196/1000+IF($D$5&gt;=2,X196/10000,0)+IF($D$5&gt;=3,Y196/100000,0)+IF($D$5&gt;=4,Z196/1000000,0)+IF($D$5&gt;=5,AA196/10000000,0)+IF($D$5&gt;=6,AB196/100000000,0)</f>
        <v>246.14609999999999</v>
      </c>
      <c r="U196" s="35">
        <f>1-(S196=T196)</f>
        <v>0</v>
      </c>
      <c r="V196" s="35">
        <f>K196+W196/1000+X196/10000+Y196/100000+Z196/1000000+AA196/10000000+AB196/100000000</f>
        <v>246.14609999999999</v>
      </c>
      <c r="W196" s="27">
        <v>135</v>
      </c>
      <c r="X196" s="29">
        <v>111</v>
      </c>
      <c r="Y196" s="27"/>
      <c r="Z196" s="27"/>
      <c r="AA196" s="27"/>
      <c r="AB196" s="27"/>
      <c r="AH196" s="26"/>
      <c r="AI196" s="26"/>
      <c r="AK196" s="26"/>
      <c r="AL196" s="40"/>
      <c r="AM196" s="40"/>
      <c r="AN196" s="40"/>
      <c r="AO196" s="59"/>
      <c r="AP196" s="59"/>
      <c r="AQ196" s="59"/>
      <c r="AR196" s="30"/>
      <c r="AS196" s="26"/>
      <c r="AT196" s="1"/>
    </row>
    <row r="197" spans="1:46" ht="15">
      <c r="A197" s="62">
        <v>4</v>
      </c>
      <c r="B197" s="62">
        <v>4</v>
      </c>
      <c r="C197" s="1" t="s">
        <v>380</v>
      </c>
      <c r="D197" s="29" t="s">
        <v>88</v>
      </c>
      <c r="E197" s="29">
        <v>118</v>
      </c>
      <c r="F197" s="27">
        <v>128</v>
      </c>
      <c r="G197" s="27"/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246</v>
      </c>
      <c r="L197" s="32" t="s">
        <v>898</v>
      </c>
      <c r="M197" s="32"/>
      <c r="N197" s="33">
        <f>K197+(ROW(K197)-ROW(K$6))/10000</f>
        <v>246.01910000000001</v>
      </c>
      <c r="O197" s="32">
        <f>COUNT(E197:J197)</f>
        <v>2</v>
      </c>
      <c r="P197" s="32">
        <f ca="1">IF(AND(O197=1,OFFSET(D197,0,P$3)&gt;0),"Y",0)</f>
        <v>0</v>
      </c>
      <c r="Q197" s="34" t="s">
        <v>152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246.13979999999998</v>
      </c>
      <c r="T197" s="36">
        <f>K197+W197/1000+IF($D$5&gt;=2,X197/10000,0)+IF($D$5&gt;=3,Y197/100000,0)+IF($D$5&gt;=4,Z197/1000000,0)+IF($D$5&gt;=5,AA197/10000000,0)+IF($D$5&gt;=6,AB197/100000000,0)</f>
        <v>246.13979999999998</v>
      </c>
      <c r="U197" s="35">
        <f>1-(S197=T197)</f>
        <v>0</v>
      </c>
      <c r="V197" s="35">
        <f>K197+W197/1000+X197/10000+Y197/100000+Z197/1000000+AA197/10000000+AB197/100000000</f>
        <v>246.13979999999998</v>
      </c>
      <c r="W197" s="27">
        <v>128</v>
      </c>
      <c r="X197" s="29">
        <v>118</v>
      </c>
      <c r="Y197" s="27"/>
      <c r="Z197" s="27"/>
      <c r="AA197" s="27"/>
      <c r="AB197" s="27"/>
      <c r="AH197" s="26"/>
      <c r="AI197" s="26"/>
      <c r="AK197" s="26"/>
      <c r="AL197" s="40"/>
      <c r="AM197" s="40"/>
      <c r="AN197" s="40"/>
      <c r="AO197" s="59"/>
      <c r="AP197" s="59"/>
      <c r="AQ197" s="59"/>
      <c r="AR197" s="30"/>
      <c r="AS197" s="26"/>
      <c r="AT197" s="1"/>
    </row>
    <row r="198" spans="1:46" ht="15">
      <c r="A198" s="62">
        <v>5</v>
      </c>
      <c r="B198" s="62">
        <v>5</v>
      </c>
      <c r="C198" s="1" t="s">
        <v>414</v>
      </c>
      <c r="D198" s="29" t="s">
        <v>47</v>
      </c>
      <c r="E198" s="29">
        <v>80</v>
      </c>
      <c r="F198" s="27">
        <v>104</v>
      </c>
      <c r="G198" s="27"/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184</v>
      </c>
      <c r="L198" s="32" t="s">
        <v>898</v>
      </c>
      <c r="M198" s="32"/>
      <c r="N198" s="33">
        <f>K198+(ROW(K198)-ROW(K$6))/10000</f>
        <v>184.01920000000001</v>
      </c>
      <c r="O198" s="32">
        <f>COUNT(E198:J198)</f>
        <v>2</v>
      </c>
      <c r="P198" s="32">
        <f ca="1">IF(AND(O198=1,OFFSET(D198,0,P$3)&gt;0),"Y",0)</f>
        <v>0</v>
      </c>
      <c r="Q198" s="34" t="s">
        <v>152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184.11199999999997</v>
      </c>
      <c r="T198" s="36">
        <f>K198+W198/1000+IF($D$5&gt;=2,X198/10000,0)+IF($D$5&gt;=3,Y198/100000,0)+IF($D$5&gt;=4,Z198/1000000,0)+IF($D$5&gt;=5,AA198/10000000,0)+IF($D$5&gt;=6,AB198/100000000,0)</f>
        <v>184.11200000000002</v>
      </c>
      <c r="U198" s="35">
        <f>1-(S198=T198)</f>
        <v>0</v>
      </c>
      <c r="V198" s="35">
        <f>K198+W198/1000+X198/10000+Y198/100000+Z198/1000000+AA198/10000000+AB198/100000000</f>
        <v>184.11200000000002</v>
      </c>
      <c r="W198" s="27">
        <v>104</v>
      </c>
      <c r="X198" s="29">
        <v>80</v>
      </c>
      <c r="Y198" s="27"/>
      <c r="Z198" s="27"/>
      <c r="AA198" s="27"/>
      <c r="AB198" s="27"/>
      <c r="AH198" s="26"/>
      <c r="AI198" s="26"/>
      <c r="AK198" s="26"/>
      <c r="AL198" s="40"/>
      <c r="AM198" s="40"/>
      <c r="AN198" s="40"/>
      <c r="AO198" s="59"/>
      <c r="AP198" s="59"/>
      <c r="AQ198" s="59"/>
      <c r="AR198" s="30"/>
      <c r="AS198" s="26"/>
      <c r="AT198" s="1"/>
    </row>
    <row r="199" spans="1:46" ht="15">
      <c r="A199" s="62">
        <v>6</v>
      </c>
      <c r="B199" s="62">
        <v>6</v>
      </c>
      <c r="C199" s="1" t="s">
        <v>249</v>
      </c>
      <c r="D199" s="29" t="s">
        <v>63</v>
      </c>
      <c r="E199" s="29"/>
      <c r="F199" s="27">
        <v>175</v>
      </c>
      <c r="G199" s="27"/>
      <c r="H199" s="27"/>
      <c r="I199" s="27"/>
      <c r="J199" s="27"/>
      <c r="K199" s="32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175</v>
      </c>
      <c r="L199" s="32" t="s">
        <v>898</v>
      </c>
      <c r="M199" s="32"/>
      <c r="N199" s="33">
        <f>K199+(ROW(K199)-ROW(K$6))/10000</f>
        <v>175.01929999999999</v>
      </c>
      <c r="O199" s="32">
        <f>COUNT(E199:J199)</f>
        <v>1</v>
      </c>
      <c r="P199" s="32" t="str">
        <f ca="1">IF(AND(O199=1,OFFSET(D199,0,P$3)&gt;0),"Y",0)</f>
        <v>Y</v>
      </c>
      <c r="Q199" s="34" t="s">
        <v>152</v>
      </c>
      <c r="R199" s="35">
        <f>1-(Q199=Q198)</f>
        <v>0</v>
      </c>
      <c r="S199" s="36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175.17499999999998</v>
      </c>
      <c r="T199" s="36">
        <f>K199+W199/1000+IF($D$5&gt;=2,X199/10000,0)+IF($D$5&gt;=3,Y199/100000,0)+IF($D$5&gt;=4,Z199/1000000,0)+IF($D$5&gt;=5,AA199/10000000,0)+IF($D$5&gt;=6,AB199/100000000,0)</f>
        <v>175.17500000000001</v>
      </c>
      <c r="U199" s="35">
        <f>1-(S199=T199)</f>
        <v>0</v>
      </c>
      <c r="V199" s="35">
        <f>K199+W199/1000+X199/10000+Y199/100000+Z199/1000000+AA199/10000000+AB199/100000000</f>
        <v>175.17500000000001</v>
      </c>
      <c r="W199" s="27">
        <v>175</v>
      </c>
      <c r="X199" s="29"/>
      <c r="Y199" s="27"/>
      <c r="Z199" s="27"/>
      <c r="AA199" s="27"/>
      <c r="AB199" s="27"/>
      <c r="AH199" s="26"/>
      <c r="AI199" s="26"/>
      <c r="AK199" s="26"/>
      <c r="AL199" s="40"/>
      <c r="AM199" s="40"/>
      <c r="AN199" s="40"/>
      <c r="AO199" s="59"/>
      <c r="AP199" s="59"/>
      <c r="AQ199" s="59"/>
      <c r="AR199" s="30"/>
      <c r="AS199" s="26"/>
      <c r="AT199" s="1"/>
    </row>
    <row r="200" spans="1:46" ht="15">
      <c r="A200" s="62">
        <v>7</v>
      </c>
      <c r="B200" s="62">
        <v>7</v>
      </c>
      <c r="C200" s="1" t="s">
        <v>717</v>
      </c>
      <c r="D200" s="29" t="s">
        <v>60</v>
      </c>
      <c r="E200" s="29">
        <v>164</v>
      </c>
      <c r="F200" s="27"/>
      <c r="G200" s="27"/>
      <c r="H200" s="27"/>
      <c r="I200" s="27"/>
      <c r="J200" s="27"/>
      <c r="K200" s="32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164</v>
      </c>
      <c r="L200" s="32" t="s">
        <v>898</v>
      </c>
      <c r="M200" s="32"/>
      <c r="N200" s="33">
        <f>K200+(ROW(K200)-ROW(K$6))/10000</f>
        <v>164.01939999999999</v>
      </c>
      <c r="O200" s="32">
        <f>COUNT(E200:J200)</f>
        <v>1</v>
      </c>
      <c r="P200" s="32">
        <f ca="1">IF(AND(O200=1,OFFSET(D200,0,P$3)&gt;0),"Y",0)</f>
        <v>0</v>
      </c>
      <c r="Q200" s="34" t="s">
        <v>152</v>
      </c>
      <c r="R200" s="35">
        <f>1-(Q200=Q199)</f>
        <v>0</v>
      </c>
      <c r="S200" s="36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164.16399999999999</v>
      </c>
      <c r="T200" s="36">
        <f>K200+W200/1000+IF($D$5&gt;=2,X200/10000,0)+IF($D$5&gt;=3,Y200/100000,0)+IF($D$5&gt;=4,Z200/1000000,0)+IF($D$5&gt;=5,AA200/10000000,0)+IF($D$5&gt;=6,AB200/100000000,0)</f>
        <v>164.16399999999999</v>
      </c>
      <c r="U200" s="35">
        <f>1-(S200=T200)</f>
        <v>0</v>
      </c>
      <c r="V200" s="35">
        <f>K200+W200/1000+X200/10000+Y200/100000+Z200/1000000+AA200/10000000+AB200/100000000</f>
        <v>164.16399999999999</v>
      </c>
      <c r="W200" s="29">
        <v>164</v>
      </c>
      <c r="X200" s="27"/>
      <c r="Y200" s="27"/>
      <c r="Z200" s="27"/>
      <c r="AA200" s="27"/>
      <c r="AB200" s="27"/>
      <c r="AH200" s="26"/>
      <c r="AI200" s="26"/>
      <c r="AK200" s="26"/>
      <c r="AL200" s="40"/>
      <c r="AM200" s="40"/>
      <c r="AN200" s="40"/>
      <c r="AO200" s="59"/>
      <c r="AP200" s="59"/>
      <c r="AQ200" s="59"/>
      <c r="AR200" s="30"/>
      <c r="AS200" s="26"/>
      <c r="AT200" s="1"/>
    </row>
    <row r="201" spans="1:46" ht="15">
      <c r="A201" s="62">
        <v>8</v>
      </c>
      <c r="B201" s="62">
        <v>8</v>
      </c>
      <c r="C201" s="1" t="s">
        <v>718</v>
      </c>
      <c r="D201" s="29" t="s">
        <v>60</v>
      </c>
      <c r="E201" s="29">
        <v>157</v>
      </c>
      <c r="F201" s="27"/>
      <c r="G201" s="27"/>
      <c r="H201" s="27"/>
      <c r="I201" s="27"/>
      <c r="J201" s="27"/>
      <c r="K201" s="32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157</v>
      </c>
      <c r="L201" s="32" t="s">
        <v>898</v>
      </c>
      <c r="M201" s="32"/>
      <c r="N201" s="33">
        <f>K201+(ROW(K201)-ROW(K$6))/10000</f>
        <v>157.01949999999999</v>
      </c>
      <c r="O201" s="32">
        <f>COUNT(E201:J201)</f>
        <v>1</v>
      </c>
      <c r="P201" s="32">
        <f ca="1">IF(AND(O201=1,OFFSET(D201,0,P$3)&gt;0),"Y",0)</f>
        <v>0</v>
      </c>
      <c r="Q201" s="34" t="s">
        <v>152</v>
      </c>
      <c r="R201" s="35">
        <f>1-(Q201=Q200)</f>
        <v>0</v>
      </c>
      <c r="S201" s="36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157.15699999999998</v>
      </c>
      <c r="T201" s="36">
        <f>K201+W201/1000+IF($D$5&gt;=2,X201/10000,0)+IF($D$5&gt;=3,Y201/100000,0)+IF($D$5&gt;=4,Z201/1000000,0)+IF($D$5&gt;=5,AA201/10000000,0)+IF($D$5&gt;=6,AB201/100000000,0)</f>
        <v>157.15700000000001</v>
      </c>
      <c r="U201" s="35">
        <f>1-(S201=T201)</f>
        <v>0</v>
      </c>
      <c r="V201" s="35">
        <f>K201+W201/1000+X201/10000+Y201/100000+Z201/1000000+AA201/10000000+AB201/100000000</f>
        <v>157.15700000000001</v>
      </c>
      <c r="W201" s="29">
        <v>157</v>
      </c>
      <c r="X201" s="27"/>
      <c r="Y201" s="27"/>
      <c r="Z201" s="27"/>
      <c r="AA201" s="27"/>
      <c r="AB201" s="27"/>
      <c r="AH201" s="26"/>
      <c r="AI201" s="26"/>
      <c r="AK201" s="26"/>
      <c r="AL201" s="40"/>
      <c r="AM201" s="40"/>
      <c r="AN201" s="40"/>
      <c r="AO201" s="59"/>
      <c r="AP201" s="59"/>
      <c r="AQ201" s="59"/>
      <c r="AR201" s="30"/>
      <c r="AS201" s="26"/>
      <c r="AT201" s="1"/>
    </row>
    <row r="202" spans="1:46" ht="15">
      <c r="A202" s="62">
        <v>9</v>
      </c>
      <c r="B202" s="62">
        <v>9</v>
      </c>
      <c r="C202" s="1" t="s">
        <v>719</v>
      </c>
      <c r="D202" s="29" t="s">
        <v>122</v>
      </c>
      <c r="E202" s="29">
        <v>156</v>
      </c>
      <c r="F202" s="27"/>
      <c r="G202" s="27"/>
      <c r="H202" s="27"/>
      <c r="I202" s="27"/>
      <c r="J202" s="27"/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156</v>
      </c>
      <c r="L202" s="32" t="s">
        <v>898</v>
      </c>
      <c r="M202" s="32"/>
      <c r="N202" s="33">
        <f>K202+(ROW(K202)-ROW(K$6))/10000</f>
        <v>156.0196</v>
      </c>
      <c r="O202" s="32">
        <f>COUNT(E202:J202)</f>
        <v>1</v>
      </c>
      <c r="P202" s="32">
        <f ca="1">IF(AND(O202=1,OFFSET(D202,0,P$3)&gt;0),"Y",0)</f>
        <v>0</v>
      </c>
      <c r="Q202" s="34" t="s">
        <v>152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156.15599999999998</v>
      </c>
      <c r="T202" s="36">
        <f>K202+W202/1000+IF($D$5&gt;=2,X202/10000,0)+IF($D$5&gt;=3,Y202/100000,0)+IF($D$5&gt;=4,Z202/1000000,0)+IF($D$5&gt;=5,AA202/10000000,0)+IF($D$5&gt;=6,AB202/100000000,0)</f>
        <v>156.15600000000001</v>
      </c>
      <c r="U202" s="35">
        <f>1-(S202=T202)</f>
        <v>0</v>
      </c>
      <c r="V202" s="35">
        <f>K202+W202/1000+X202/10000+Y202/100000+Z202/1000000+AA202/10000000+AB202/100000000</f>
        <v>156.15600000000001</v>
      </c>
      <c r="W202" s="29">
        <v>156</v>
      </c>
      <c r="X202" s="27"/>
      <c r="Y202" s="27"/>
      <c r="Z202" s="27"/>
      <c r="AA202" s="27"/>
      <c r="AB202" s="27"/>
      <c r="AH202" s="26"/>
      <c r="AI202" s="26"/>
      <c r="AK202" s="26"/>
      <c r="AL202" s="40"/>
      <c r="AM202" s="40"/>
      <c r="AN202" s="40"/>
      <c r="AO202" s="59"/>
      <c r="AP202" s="59"/>
      <c r="AQ202" s="59"/>
      <c r="AR202" s="30"/>
      <c r="AS202" s="26"/>
      <c r="AT202" s="1"/>
    </row>
    <row r="203" spans="1:46" ht="15">
      <c r="A203" s="62">
        <v>10</v>
      </c>
      <c r="B203" s="62">
        <v>10</v>
      </c>
      <c r="C203" s="1" t="s">
        <v>338</v>
      </c>
      <c r="D203" s="29" t="s">
        <v>36</v>
      </c>
      <c r="E203" s="29"/>
      <c r="F203" s="27">
        <v>149</v>
      </c>
      <c r="G203" s="27"/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149</v>
      </c>
      <c r="L203" s="32" t="s">
        <v>898</v>
      </c>
      <c r="M203" s="32"/>
      <c r="N203" s="33">
        <f>K203+(ROW(K203)-ROW(K$6))/10000</f>
        <v>149.0197</v>
      </c>
      <c r="O203" s="32">
        <f>COUNT(E203:J203)</f>
        <v>1</v>
      </c>
      <c r="P203" s="32" t="str">
        <f ca="1">IF(AND(O203=1,OFFSET(D203,0,P$3)&gt;0),"Y",0)</f>
        <v>Y</v>
      </c>
      <c r="Q203" s="34" t="s">
        <v>152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149.14899999999997</v>
      </c>
      <c r="T203" s="36">
        <f>K203+W203/1000+IF($D$5&gt;=2,X203/10000,0)+IF($D$5&gt;=3,Y203/100000,0)+IF($D$5&gt;=4,Z203/1000000,0)+IF($D$5&gt;=5,AA203/10000000,0)+IF($D$5&gt;=6,AB203/100000000,0)</f>
        <v>149.149</v>
      </c>
      <c r="U203" s="35">
        <f>1-(S203=T203)</f>
        <v>0</v>
      </c>
      <c r="V203" s="35">
        <f>K203+W203/1000+X203/10000+Y203/100000+Z203/1000000+AA203/10000000+AB203/100000000</f>
        <v>149.149</v>
      </c>
      <c r="W203" s="27">
        <v>149</v>
      </c>
      <c r="X203" s="29"/>
      <c r="Y203" s="27"/>
      <c r="Z203" s="27"/>
      <c r="AA203" s="27"/>
      <c r="AB203" s="27"/>
      <c r="AH203" s="26"/>
      <c r="AI203" s="26"/>
      <c r="AK203" s="26"/>
      <c r="AL203" s="40"/>
      <c r="AM203" s="40"/>
      <c r="AN203" s="40"/>
      <c r="AO203" s="59"/>
      <c r="AP203" s="59"/>
      <c r="AQ203" s="59"/>
      <c r="AR203" s="30"/>
      <c r="AS203" s="26"/>
      <c r="AT203" s="1"/>
    </row>
    <row r="204" spans="1:46" ht="15">
      <c r="A204" s="62">
        <v>11</v>
      </c>
      <c r="B204" s="62">
        <v>11</v>
      </c>
      <c r="C204" s="1" t="s">
        <v>450</v>
      </c>
      <c r="D204" s="29" t="s">
        <v>104</v>
      </c>
      <c r="E204" s="29">
        <v>54</v>
      </c>
      <c r="F204" s="27">
        <v>78</v>
      </c>
      <c r="G204" s="27"/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132</v>
      </c>
      <c r="L204" s="32" t="s">
        <v>898</v>
      </c>
      <c r="M204" s="32"/>
      <c r="N204" s="33">
        <f>K204+(ROW(K204)-ROW(K$6))/10000</f>
        <v>132.0198</v>
      </c>
      <c r="O204" s="32">
        <f>COUNT(E204:J204)</f>
        <v>2</v>
      </c>
      <c r="P204" s="32">
        <f ca="1">IF(AND(O204=1,OFFSET(D204,0,P$3)&gt;0),"Y",0)</f>
        <v>0</v>
      </c>
      <c r="Q204" s="34" t="s">
        <v>152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132.08339999999998</v>
      </c>
      <c r="T204" s="36">
        <f>K204+W204/1000+IF($D$5&gt;=2,X204/10000,0)+IF($D$5&gt;=3,Y204/100000,0)+IF($D$5&gt;=4,Z204/1000000,0)+IF($D$5&gt;=5,AA204/10000000,0)+IF($D$5&gt;=6,AB204/100000000,0)</f>
        <v>132.08340000000001</v>
      </c>
      <c r="U204" s="35">
        <f>1-(S204=T204)</f>
        <v>0</v>
      </c>
      <c r="V204" s="35">
        <f>K204+W204/1000+X204/10000+Y204/100000+Z204/1000000+AA204/10000000+AB204/100000000</f>
        <v>132.08340000000001</v>
      </c>
      <c r="W204" s="27">
        <v>78</v>
      </c>
      <c r="X204" s="29">
        <v>54</v>
      </c>
      <c r="Y204" s="27"/>
      <c r="Z204" s="27"/>
      <c r="AA204" s="27"/>
      <c r="AB204" s="27"/>
      <c r="AH204" s="26"/>
      <c r="AI204" s="26"/>
      <c r="AK204" s="26"/>
      <c r="AL204" s="40"/>
      <c r="AM204" s="40"/>
      <c r="AN204" s="40"/>
      <c r="AO204" s="59"/>
      <c r="AP204" s="59"/>
      <c r="AQ204" s="59"/>
      <c r="AR204" s="30"/>
      <c r="AS204" s="26"/>
      <c r="AT204" s="1"/>
    </row>
    <row r="205" spans="1:46" ht="15">
      <c r="A205" s="62">
        <v>12</v>
      </c>
      <c r="B205" s="62">
        <v>12</v>
      </c>
      <c r="C205" s="1" t="s">
        <v>372</v>
      </c>
      <c r="D205" s="29" t="s">
        <v>47</v>
      </c>
      <c r="E205" s="29"/>
      <c r="F205" s="27">
        <v>130</v>
      </c>
      <c r="G205" s="27"/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130</v>
      </c>
      <c r="L205" s="32" t="s">
        <v>898</v>
      </c>
      <c r="M205" s="32"/>
      <c r="N205" s="33">
        <f>K205+(ROW(K205)-ROW(K$6))/10000</f>
        <v>130.01990000000001</v>
      </c>
      <c r="O205" s="32">
        <f>COUNT(E205:J205)</f>
        <v>1</v>
      </c>
      <c r="P205" s="32" t="str">
        <f ca="1">IF(AND(O205=1,OFFSET(D205,0,P$3)&gt;0),"Y",0)</f>
        <v>Y</v>
      </c>
      <c r="Q205" s="34" t="s">
        <v>152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130.13</v>
      </c>
      <c r="T205" s="36">
        <f>K205+W205/1000+IF($D$5&gt;=2,X205/10000,0)+IF($D$5&gt;=3,Y205/100000,0)+IF($D$5&gt;=4,Z205/1000000,0)+IF($D$5&gt;=5,AA205/10000000,0)+IF($D$5&gt;=6,AB205/100000000,0)</f>
        <v>130.13</v>
      </c>
      <c r="U205" s="35">
        <f>1-(S205=T205)</f>
        <v>0</v>
      </c>
      <c r="V205" s="35">
        <f>K205+W205/1000+X205/10000+Y205/100000+Z205/1000000+AA205/10000000+AB205/100000000</f>
        <v>130.13</v>
      </c>
      <c r="W205" s="27">
        <v>130</v>
      </c>
      <c r="X205" s="29"/>
      <c r="Y205" s="27"/>
      <c r="Z205" s="27"/>
      <c r="AA205" s="27"/>
      <c r="AB205" s="27"/>
      <c r="AH205" s="26"/>
      <c r="AI205" s="26"/>
      <c r="AK205" s="26"/>
      <c r="AL205" s="40"/>
      <c r="AM205" s="40"/>
      <c r="AN205" s="40"/>
      <c r="AO205" s="59"/>
      <c r="AP205" s="59"/>
      <c r="AQ205" s="59"/>
      <c r="AR205" s="30"/>
      <c r="AS205" s="26"/>
      <c r="AT205" s="1"/>
    </row>
    <row r="206" spans="1:46" ht="15">
      <c r="A206" s="62">
        <v>13</v>
      </c>
      <c r="B206" s="62">
        <v>13</v>
      </c>
      <c r="C206" s="1" t="s">
        <v>720</v>
      </c>
      <c r="D206" s="29" t="s">
        <v>119</v>
      </c>
      <c r="E206" s="29">
        <v>128</v>
      </c>
      <c r="F206" s="27"/>
      <c r="G206" s="27"/>
      <c r="H206" s="27"/>
      <c r="I206" s="27"/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128</v>
      </c>
      <c r="L206" s="32" t="s">
        <v>898</v>
      </c>
      <c r="M206" s="32"/>
      <c r="N206" s="33">
        <f>K206+(ROW(K206)-ROW(K$6))/10000</f>
        <v>128.02000000000001</v>
      </c>
      <c r="O206" s="32">
        <f>COUNT(E206:J206)</f>
        <v>1</v>
      </c>
      <c r="P206" s="32">
        <f ca="1">IF(AND(O206=1,OFFSET(D206,0,P$3)&gt;0),"Y",0)</f>
        <v>0</v>
      </c>
      <c r="Q206" s="34" t="s">
        <v>152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128.12799999999999</v>
      </c>
      <c r="T206" s="36">
        <f>K206+W206/1000+IF($D$5&gt;=2,X206/10000,0)+IF($D$5&gt;=3,Y206/100000,0)+IF($D$5&gt;=4,Z206/1000000,0)+IF($D$5&gt;=5,AA206/10000000,0)+IF($D$5&gt;=6,AB206/100000000,0)</f>
        <v>128.12799999999999</v>
      </c>
      <c r="U206" s="35">
        <f>1-(S206=T206)</f>
        <v>0</v>
      </c>
      <c r="V206" s="35">
        <f>K206+W206/1000+X206/10000+Y206/100000+Z206/1000000+AA206/10000000+AB206/100000000</f>
        <v>128.12799999999999</v>
      </c>
      <c r="W206" s="29">
        <v>128</v>
      </c>
      <c r="X206" s="27"/>
      <c r="Y206" s="27"/>
      <c r="Z206" s="27"/>
      <c r="AA206" s="27"/>
      <c r="AB206" s="27"/>
      <c r="AH206" s="26"/>
      <c r="AI206" s="26"/>
      <c r="AK206" s="26"/>
      <c r="AL206" s="40"/>
      <c r="AM206" s="40"/>
      <c r="AN206" s="40"/>
      <c r="AO206" s="59"/>
      <c r="AP206" s="59"/>
      <c r="AQ206" s="59"/>
      <c r="AR206" s="30"/>
      <c r="AS206" s="26"/>
      <c r="AT206" s="1"/>
    </row>
    <row r="207" spans="1:46" ht="15">
      <c r="A207" s="62">
        <v>14</v>
      </c>
      <c r="B207" s="62">
        <v>14</v>
      </c>
      <c r="C207" s="1" t="s">
        <v>457</v>
      </c>
      <c r="D207" s="29" t="s">
        <v>47</v>
      </c>
      <c r="E207" s="29">
        <v>46</v>
      </c>
      <c r="F207" s="27">
        <v>72</v>
      </c>
      <c r="G207" s="27"/>
      <c r="H207" s="27"/>
      <c r="I207" s="27"/>
      <c r="J207" s="27"/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118</v>
      </c>
      <c r="L207" s="32" t="s">
        <v>898</v>
      </c>
      <c r="M207" s="32"/>
      <c r="N207" s="33">
        <f>K207+(ROW(K207)-ROW(K$6))/10000</f>
        <v>118.0201</v>
      </c>
      <c r="O207" s="32">
        <f>COUNT(E207:J207)</f>
        <v>2</v>
      </c>
      <c r="P207" s="32">
        <f ca="1">IF(AND(O207=1,OFFSET(D207,0,P$3)&gt;0),"Y",0)</f>
        <v>0</v>
      </c>
      <c r="Q207" s="34" t="s">
        <v>152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118.07659999999998</v>
      </c>
      <c r="T207" s="36">
        <f>K207+W207/1000+IF($D$5&gt;=2,X207/10000,0)+IF($D$5&gt;=3,Y207/100000,0)+IF($D$5&gt;=4,Z207/1000000,0)+IF($D$5&gt;=5,AA207/10000000,0)+IF($D$5&gt;=6,AB207/100000000,0)</f>
        <v>118.0766</v>
      </c>
      <c r="U207" s="35">
        <f>1-(S207=T207)</f>
        <v>0</v>
      </c>
      <c r="V207" s="35">
        <f>K207+W207/1000+X207/10000+Y207/100000+Z207/1000000+AA207/10000000+AB207/100000000</f>
        <v>118.0766</v>
      </c>
      <c r="W207" s="27">
        <v>72</v>
      </c>
      <c r="X207" s="29">
        <v>46</v>
      </c>
      <c r="Y207" s="27"/>
      <c r="Z207" s="27"/>
      <c r="AA207" s="27"/>
      <c r="AB207" s="27"/>
      <c r="AH207" s="26"/>
      <c r="AI207" s="26"/>
      <c r="AK207" s="26"/>
      <c r="AL207" s="40"/>
      <c r="AM207" s="40"/>
      <c r="AN207" s="40"/>
      <c r="AO207" s="59"/>
      <c r="AP207" s="59"/>
      <c r="AQ207" s="59"/>
      <c r="AR207" s="30"/>
      <c r="AS207" s="26"/>
      <c r="AT207" s="1"/>
    </row>
    <row r="208" spans="1:46" ht="15">
      <c r="A208" s="62">
        <v>15</v>
      </c>
      <c r="B208" s="62">
        <v>15</v>
      </c>
      <c r="C208" s="1" t="s">
        <v>721</v>
      </c>
      <c r="D208" s="29" t="s">
        <v>119</v>
      </c>
      <c r="E208" s="29">
        <v>102</v>
      </c>
      <c r="F208" s="27"/>
      <c r="G208" s="27"/>
      <c r="H208" s="27"/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102</v>
      </c>
      <c r="L208" s="32" t="s">
        <v>898</v>
      </c>
      <c r="M208" s="32"/>
      <c r="N208" s="33">
        <f>K208+(ROW(K208)-ROW(K$6))/10000</f>
        <v>102.0202</v>
      </c>
      <c r="O208" s="32">
        <f>COUNT(E208:J208)</f>
        <v>1</v>
      </c>
      <c r="P208" s="32">
        <f ca="1">IF(AND(O208=1,OFFSET(D208,0,P$3)&gt;0),"Y",0)</f>
        <v>0</v>
      </c>
      <c r="Q208" s="34" t="s">
        <v>152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102.10199999999999</v>
      </c>
      <c r="T208" s="36">
        <f>K208+W208/1000+IF($D$5&gt;=2,X208/10000,0)+IF($D$5&gt;=3,Y208/100000,0)+IF($D$5&gt;=4,Z208/1000000,0)+IF($D$5&gt;=5,AA208/10000000,0)+IF($D$5&gt;=6,AB208/100000000,0)</f>
        <v>102.102</v>
      </c>
      <c r="U208" s="35">
        <f>1-(S208=T208)</f>
        <v>0</v>
      </c>
      <c r="V208" s="35">
        <f>K208+W208/1000+X208/10000+Y208/100000+Z208/1000000+AA208/10000000+AB208/100000000</f>
        <v>102.102</v>
      </c>
      <c r="W208" s="29">
        <v>102</v>
      </c>
      <c r="X208" s="27"/>
      <c r="Y208" s="27"/>
      <c r="Z208" s="27"/>
      <c r="AA208" s="27"/>
      <c r="AB208" s="27"/>
      <c r="AH208" s="26"/>
      <c r="AI208" s="26"/>
      <c r="AK208" s="26"/>
      <c r="AL208" s="40"/>
      <c r="AM208" s="40"/>
      <c r="AN208" s="40"/>
      <c r="AO208" s="59"/>
      <c r="AP208" s="59"/>
      <c r="AQ208" s="59"/>
      <c r="AR208" s="30"/>
      <c r="AS208" s="26"/>
      <c r="AT208" s="1"/>
    </row>
    <row r="209" spans="1:46" ht="15">
      <c r="A209" s="62">
        <v>16</v>
      </c>
      <c r="B209" s="62">
        <v>16</v>
      </c>
      <c r="C209" s="1" t="s">
        <v>722</v>
      </c>
      <c r="D209" s="29" t="s">
        <v>60</v>
      </c>
      <c r="E209" s="29">
        <v>97</v>
      </c>
      <c r="F209" s="27"/>
      <c r="G209" s="27"/>
      <c r="H209" s="27"/>
      <c r="I209" s="27"/>
      <c r="J209" s="27"/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97</v>
      </c>
      <c r="L209" s="32" t="s">
        <v>898</v>
      </c>
      <c r="M209" s="32"/>
      <c r="N209" s="33">
        <f>K209+(ROW(K209)-ROW(K$6))/10000</f>
        <v>97.020300000000006</v>
      </c>
      <c r="O209" s="32">
        <f>COUNT(E209:J209)</f>
        <v>1</v>
      </c>
      <c r="P209" s="32">
        <f ca="1">IF(AND(O209=1,OFFSET(D209,0,P$3)&gt;0),"Y",0)</f>
        <v>0</v>
      </c>
      <c r="Q209" s="34" t="s">
        <v>152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97.096999999999994</v>
      </c>
      <c r="T209" s="36">
        <f>K209+W209/1000+IF($D$5&gt;=2,X209/10000,0)+IF($D$5&gt;=3,Y209/100000,0)+IF($D$5&gt;=4,Z209/1000000,0)+IF($D$5&gt;=5,AA209/10000000,0)+IF($D$5&gt;=6,AB209/100000000,0)</f>
        <v>97.096999999999994</v>
      </c>
      <c r="U209" s="35">
        <f>1-(S209=T209)</f>
        <v>0</v>
      </c>
      <c r="V209" s="35">
        <f>K209+W209/1000+X209/10000+Y209/100000+Z209/1000000+AA209/10000000+AB209/100000000</f>
        <v>97.096999999999994</v>
      </c>
      <c r="W209" s="29">
        <v>97</v>
      </c>
      <c r="X209" s="27"/>
      <c r="Y209" s="27"/>
      <c r="Z209" s="27"/>
      <c r="AA209" s="27"/>
      <c r="AB209" s="27"/>
      <c r="AH209" s="26"/>
      <c r="AI209" s="26"/>
      <c r="AK209" s="26"/>
      <c r="AL209" s="40"/>
      <c r="AM209" s="40"/>
      <c r="AN209" s="40"/>
      <c r="AO209" s="59"/>
      <c r="AP209" s="59"/>
      <c r="AQ209" s="59"/>
      <c r="AR209" s="30"/>
      <c r="AS209" s="26"/>
      <c r="AT209" s="1"/>
    </row>
    <row r="210" spans="1:46" ht="15">
      <c r="A210" s="62">
        <v>17</v>
      </c>
      <c r="B210" s="62">
        <v>17</v>
      </c>
      <c r="C210" s="1" t="s">
        <v>434</v>
      </c>
      <c r="D210" s="29" t="s">
        <v>36</v>
      </c>
      <c r="E210" s="29"/>
      <c r="F210" s="27">
        <v>92</v>
      </c>
      <c r="G210" s="27"/>
      <c r="H210" s="27"/>
      <c r="I210" s="27"/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92</v>
      </c>
      <c r="L210" s="32" t="s">
        <v>898</v>
      </c>
      <c r="M210" s="32"/>
      <c r="N210" s="33">
        <f>K210+(ROW(K210)-ROW(K$6))/10000</f>
        <v>92.020399999999995</v>
      </c>
      <c r="O210" s="32">
        <f>COUNT(E210:J210)</f>
        <v>1</v>
      </c>
      <c r="P210" s="32" t="str">
        <f ca="1">IF(AND(O210=1,OFFSET(D210,0,P$3)&gt;0),"Y",0)</f>
        <v>Y</v>
      </c>
      <c r="Q210" s="34" t="s">
        <v>152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92.091999999999985</v>
      </c>
      <c r="T210" s="36">
        <f>K210+W210/1000+IF($D$5&gt;=2,X210/10000,0)+IF($D$5&gt;=3,Y210/100000,0)+IF($D$5&gt;=4,Z210/1000000,0)+IF($D$5&gt;=5,AA210/10000000,0)+IF($D$5&gt;=6,AB210/100000000,0)</f>
        <v>92.091999999999999</v>
      </c>
      <c r="U210" s="35">
        <f>1-(S210=T210)</f>
        <v>0</v>
      </c>
      <c r="V210" s="35">
        <f>K210+W210/1000+X210/10000+Y210/100000+Z210/1000000+AA210/10000000+AB210/100000000</f>
        <v>92.091999999999999</v>
      </c>
      <c r="W210" s="27">
        <v>92</v>
      </c>
      <c r="X210" s="29"/>
      <c r="Y210" s="27"/>
      <c r="Z210" s="27"/>
      <c r="AA210" s="27"/>
      <c r="AB210" s="27"/>
      <c r="AH210" s="26"/>
      <c r="AI210" s="26"/>
      <c r="AK210" s="26"/>
      <c r="AL210" s="40"/>
      <c r="AM210" s="40"/>
      <c r="AN210" s="40"/>
      <c r="AO210" s="59"/>
      <c r="AP210" s="59"/>
      <c r="AQ210" s="59"/>
      <c r="AR210" s="30"/>
      <c r="AS210" s="26"/>
      <c r="AT210" s="1"/>
    </row>
    <row r="211" spans="1:46" ht="15">
      <c r="A211" s="62">
        <v>18</v>
      </c>
      <c r="B211" s="62">
        <v>18</v>
      </c>
      <c r="C211" s="1" t="s">
        <v>723</v>
      </c>
      <c r="D211" s="29" t="s">
        <v>91</v>
      </c>
      <c r="E211" s="29">
        <v>84</v>
      </c>
      <c r="F211" s="27"/>
      <c r="G211" s="27"/>
      <c r="H211" s="27"/>
      <c r="I211" s="27"/>
      <c r="J211" s="27"/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84</v>
      </c>
      <c r="L211" s="32" t="s">
        <v>898</v>
      </c>
      <c r="M211" s="32"/>
      <c r="N211" s="33">
        <f>K211+(ROW(K211)-ROW(K$6))/10000</f>
        <v>84.020499999999998</v>
      </c>
      <c r="O211" s="32">
        <f>COUNT(E211:J211)</f>
        <v>1</v>
      </c>
      <c r="P211" s="32">
        <f ca="1">IF(AND(O211=1,OFFSET(D211,0,P$3)&gt;0),"Y",0)</f>
        <v>0</v>
      </c>
      <c r="Q211" s="34" t="s">
        <v>152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84.083999999999989</v>
      </c>
      <c r="T211" s="36">
        <f>K211+W211/1000+IF($D$5&gt;=2,X211/10000,0)+IF($D$5&gt;=3,Y211/100000,0)+IF($D$5&gt;=4,Z211/1000000,0)+IF($D$5&gt;=5,AA211/10000000,0)+IF($D$5&gt;=6,AB211/100000000,0)</f>
        <v>84.084000000000003</v>
      </c>
      <c r="U211" s="35">
        <f>1-(S211=T211)</f>
        <v>0</v>
      </c>
      <c r="V211" s="35">
        <f>K211+W211/1000+X211/10000+Y211/100000+Z211/1000000+AA211/10000000+AB211/100000000</f>
        <v>84.084000000000003</v>
      </c>
      <c r="W211" s="29">
        <v>84</v>
      </c>
      <c r="X211" s="27"/>
      <c r="Y211" s="27"/>
      <c r="Z211" s="27"/>
      <c r="AA211" s="27"/>
      <c r="AB211" s="27"/>
      <c r="AH211" s="26"/>
      <c r="AI211" s="26"/>
      <c r="AK211" s="26"/>
      <c r="AL211" s="40"/>
      <c r="AM211" s="40"/>
      <c r="AN211" s="40"/>
      <c r="AO211" s="59"/>
      <c r="AP211" s="59"/>
      <c r="AQ211" s="59"/>
      <c r="AR211" s="30"/>
      <c r="AS211" s="26"/>
      <c r="AT211" s="1"/>
    </row>
    <row r="212" spans="1:46" ht="15">
      <c r="A212" s="62">
        <v>19</v>
      </c>
      <c r="B212" s="62">
        <v>19</v>
      </c>
      <c r="C212" s="1" t="s">
        <v>724</v>
      </c>
      <c r="D212" s="29" t="s">
        <v>41</v>
      </c>
      <c r="E212" s="29">
        <v>68</v>
      </c>
      <c r="F212" s="27"/>
      <c r="G212" s="27"/>
      <c r="H212" s="27"/>
      <c r="I212" s="27"/>
      <c r="J212" s="27"/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68</v>
      </c>
      <c r="L212" s="32" t="s">
        <v>898</v>
      </c>
      <c r="M212" s="32"/>
      <c r="N212" s="33">
        <f>K212+(ROW(K212)-ROW(K$6))/10000</f>
        <v>68.020600000000002</v>
      </c>
      <c r="O212" s="32">
        <f>COUNT(E212:J212)</f>
        <v>1</v>
      </c>
      <c r="P212" s="32">
        <f ca="1">IF(AND(O212=1,OFFSET(D212,0,P$3)&gt;0),"Y",0)</f>
        <v>0</v>
      </c>
      <c r="Q212" s="34" t="s">
        <v>152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68.067999999999998</v>
      </c>
      <c r="T212" s="36">
        <f>K212+W212/1000+IF($D$5&gt;=2,X212/10000,0)+IF($D$5&gt;=3,Y212/100000,0)+IF($D$5&gt;=4,Z212/1000000,0)+IF($D$5&gt;=5,AA212/10000000,0)+IF($D$5&gt;=6,AB212/100000000,0)</f>
        <v>68.067999999999998</v>
      </c>
      <c r="U212" s="35">
        <f>1-(S212=T212)</f>
        <v>0</v>
      </c>
      <c r="V212" s="35">
        <f>K212+W212/1000+X212/10000+Y212/100000+Z212/1000000+AA212/10000000+AB212/100000000</f>
        <v>68.067999999999998</v>
      </c>
      <c r="W212" s="29">
        <v>68</v>
      </c>
      <c r="X212" s="27"/>
      <c r="Y212" s="27"/>
      <c r="Z212" s="27"/>
      <c r="AA212" s="27"/>
      <c r="AB212" s="27"/>
      <c r="AH212" s="26"/>
      <c r="AI212" s="26"/>
      <c r="AK212" s="26"/>
      <c r="AL212" s="40"/>
      <c r="AM212" s="40"/>
      <c r="AN212" s="40"/>
      <c r="AO212" s="59"/>
      <c r="AP212" s="59"/>
      <c r="AQ212" s="59"/>
      <c r="AR212" s="30"/>
      <c r="AS212" s="26"/>
      <c r="AT212" s="1"/>
    </row>
    <row r="213" spans="1:46" ht="15">
      <c r="A213" s="62">
        <v>20</v>
      </c>
      <c r="B213" s="62">
        <v>20</v>
      </c>
      <c r="C213" s="1" t="s">
        <v>725</v>
      </c>
      <c r="D213" s="29" t="s">
        <v>88</v>
      </c>
      <c r="E213" s="29">
        <v>59</v>
      </c>
      <c r="F213" s="27"/>
      <c r="G213" s="27"/>
      <c r="H213" s="27"/>
      <c r="I213" s="27"/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59</v>
      </c>
      <c r="L213" s="32" t="s">
        <v>898</v>
      </c>
      <c r="M213" s="32"/>
      <c r="N213" s="33">
        <f>K213+(ROW(K213)-ROW(K$6))/10000</f>
        <v>59.020699999999998</v>
      </c>
      <c r="O213" s="32">
        <f>COUNT(E213:J213)</f>
        <v>1</v>
      </c>
      <c r="P213" s="32">
        <f ca="1">IF(AND(O213=1,OFFSET(D213,0,P$3)&gt;0),"Y",0)</f>
        <v>0</v>
      </c>
      <c r="Q213" s="34" t="s">
        <v>152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59.05899999999999</v>
      </c>
      <c r="T213" s="36">
        <f>K213+W213/1000+IF($D$5&gt;=2,X213/10000,0)+IF($D$5&gt;=3,Y213/100000,0)+IF($D$5&gt;=4,Z213/1000000,0)+IF($D$5&gt;=5,AA213/10000000,0)+IF($D$5&gt;=6,AB213/100000000,0)</f>
        <v>59.058999999999997</v>
      </c>
      <c r="U213" s="35">
        <f>1-(S213=T213)</f>
        <v>0</v>
      </c>
      <c r="V213" s="35">
        <f>K213+W213/1000+X213/10000+Y213/100000+Z213/1000000+AA213/10000000+AB213/100000000</f>
        <v>59.058999999999997</v>
      </c>
      <c r="W213" s="29">
        <v>59</v>
      </c>
      <c r="X213" s="27"/>
      <c r="Y213" s="27"/>
      <c r="Z213" s="27"/>
      <c r="AA213" s="27"/>
      <c r="AB213" s="27"/>
      <c r="AH213" s="26"/>
      <c r="AI213" s="26"/>
      <c r="AK213" s="26"/>
      <c r="AL213" s="40"/>
      <c r="AM213" s="40"/>
      <c r="AN213" s="40"/>
      <c r="AO213" s="59"/>
      <c r="AP213" s="59"/>
      <c r="AQ213" s="59"/>
      <c r="AR213" s="30"/>
      <c r="AS213" s="26"/>
      <c r="AT213" s="1"/>
    </row>
    <row r="214" spans="1:46" ht="5.0999999999999996" customHeight="1">
      <c r="A214" s="27"/>
      <c r="B214" s="27"/>
      <c r="D214" s="54"/>
      <c r="E214" s="54"/>
      <c r="F214" s="54"/>
      <c r="G214" s="54"/>
      <c r="H214" s="54"/>
      <c r="I214" s="54"/>
      <c r="J214" s="54"/>
      <c r="K214" s="32"/>
      <c r="L214" s="27"/>
      <c r="M214" s="27"/>
      <c r="N214" s="42"/>
      <c r="O214" s="27"/>
      <c r="P214" s="27"/>
      <c r="R214" s="60"/>
      <c r="S214" s="60"/>
      <c r="T214" s="60"/>
      <c r="U214" s="60"/>
      <c r="V214" s="35"/>
      <c r="W214" s="54"/>
      <c r="X214" s="54"/>
      <c r="Y214" s="54"/>
      <c r="Z214" s="54"/>
      <c r="AA214" s="54"/>
      <c r="AB214" s="54"/>
      <c r="AH214" s="26"/>
      <c r="AI214" s="26"/>
      <c r="AK214" s="26"/>
      <c r="AL214" s="40"/>
      <c r="AM214" s="40"/>
      <c r="AN214" s="40"/>
      <c r="AO214" s="40"/>
      <c r="AP214" s="40"/>
      <c r="AQ214" s="40"/>
      <c r="AR214" s="30"/>
      <c r="AS214" s="26"/>
      <c r="AT214" s="1"/>
    </row>
    <row r="215" spans="1:46">
      <c r="D215" s="27"/>
      <c r="E215" s="27"/>
      <c r="F215" s="27"/>
      <c r="G215" s="27"/>
      <c r="H215" s="27"/>
      <c r="I215" s="27"/>
      <c r="J215" s="27"/>
      <c r="K215" s="32"/>
      <c r="L215" s="27"/>
      <c r="M215" s="27"/>
      <c r="N215" s="42"/>
      <c r="O215" s="27"/>
      <c r="P215" s="27"/>
      <c r="R215" s="63"/>
      <c r="S215" s="63"/>
      <c r="T215" s="63"/>
      <c r="U215" s="63"/>
      <c r="V215" s="35"/>
      <c r="W215" s="27"/>
      <c r="X215" s="27"/>
      <c r="Y215" s="27"/>
      <c r="Z215" s="27"/>
      <c r="AA215" s="27"/>
      <c r="AB215" s="27"/>
      <c r="AH215" s="26"/>
      <c r="AI215" s="26"/>
      <c r="AK215" s="26"/>
      <c r="AL215" s="40"/>
      <c r="AM215" s="40"/>
      <c r="AN215" s="40"/>
      <c r="AO215" s="40"/>
      <c r="AP215" s="40"/>
      <c r="AQ215" s="40"/>
      <c r="AR215" s="30"/>
      <c r="AS215" s="26"/>
      <c r="AT215" s="1"/>
    </row>
    <row r="216" spans="1:46" ht="15">
      <c r="A216" s="61"/>
      <c r="B216" s="61"/>
      <c r="C216" s="26" t="s">
        <v>308</v>
      </c>
      <c r="D216" s="27"/>
      <c r="E216" s="27"/>
      <c r="F216" s="27"/>
      <c r="G216" s="27"/>
      <c r="H216" s="27"/>
      <c r="I216" s="27"/>
      <c r="J216" s="27"/>
      <c r="K216" s="32"/>
      <c r="L216" s="27"/>
      <c r="M216" s="27"/>
      <c r="N216" s="42"/>
      <c r="O216" s="27"/>
      <c r="P216" s="27"/>
      <c r="Q216" s="54" t="str">
        <f>C216</f>
        <v>F65</v>
      </c>
      <c r="R216" s="60"/>
      <c r="S216" s="60"/>
      <c r="T216" s="60"/>
      <c r="U216" s="60"/>
      <c r="V216" s="35"/>
      <c r="W216" s="27"/>
      <c r="X216" s="54"/>
      <c r="Y216" s="54"/>
      <c r="Z216" s="54"/>
      <c r="AA216" s="54"/>
      <c r="AB216" s="54"/>
      <c r="AH216" s="26"/>
      <c r="AI216" s="26"/>
      <c r="AK216" s="26"/>
      <c r="AL216" s="40"/>
      <c r="AM216" s="40"/>
      <c r="AN216" s="40"/>
      <c r="AO216" s="38">
        <v>454</v>
      </c>
      <c r="AP216" s="38">
        <v>447</v>
      </c>
      <c r="AQ216" s="38">
        <v>433</v>
      </c>
      <c r="AR216" s="30"/>
      <c r="AS216" s="26"/>
      <c r="AT216" s="1"/>
    </row>
    <row r="217" spans="1:46" ht="15">
      <c r="A217" s="62">
        <v>1</v>
      </c>
      <c r="B217" s="62">
        <v>1</v>
      </c>
      <c r="C217" s="1" t="s">
        <v>307</v>
      </c>
      <c r="D217" s="29" t="s">
        <v>50</v>
      </c>
      <c r="E217" s="29">
        <v>142</v>
      </c>
      <c r="F217" s="27">
        <v>158</v>
      </c>
      <c r="G217" s="27"/>
      <c r="H217" s="27"/>
      <c r="I217" s="27"/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300</v>
      </c>
      <c r="L217" s="32" t="s">
        <v>898</v>
      </c>
      <c r="M217" s="32" t="s">
        <v>726</v>
      </c>
      <c r="N217" s="33">
        <f>K217+(ROW(K217)-ROW(K$6))/10000</f>
        <v>300.02109999999999</v>
      </c>
      <c r="O217" s="32">
        <f>COUNT(E217:J217)</f>
        <v>2</v>
      </c>
      <c r="P217" s="32">
        <f ca="1">IF(AND(O217=1,OFFSET(D217,0,P$3)&gt;0),"Y",0)</f>
        <v>0</v>
      </c>
      <c r="Q217" s="34" t="s">
        <v>308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300.17219999999998</v>
      </c>
      <c r="T217" s="36">
        <f>K217+W217/1000+IF($D$5&gt;=2,X217/10000,0)+IF($D$5&gt;=3,Y217/100000,0)+IF($D$5&gt;=4,Z217/1000000,0)+IF($D$5&gt;=5,AA217/10000000,0)+IF($D$5&gt;=6,AB217/100000000,0)</f>
        <v>300.17220000000003</v>
      </c>
      <c r="U217" s="35">
        <f>1-(S217=T217)</f>
        <v>0</v>
      </c>
      <c r="V217" s="35">
        <f>K217+W217/1000+X217/10000+Y217/100000+Z217/1000000+AA217/10000000+AB217/100000000</f>
        <v>300.17220000000003</v>
      </c>
      <c r="W217" s="27">
        <v>158</v>
      </c>
      <c r="X217" s="29">
        <v>142</v>
      </c>
      <c r="Y217" s="27"/>
      <c r="Z217" s="27"/>
      <c r="AA217" s="27"/>
      <c r="AB217" s="27"/>
      <c r="AH217" s="26"/>
      <c r="AI217" s="26"/>
      <c r="AK217" s="26"/>
      <c r="AL217" s="40"/>
      <c r="AM217" s="40"/>
      <c r="AN217" s="40"/>
      <c r="AO217" s="59"/>
      <c r="AP217" s="59"/>
      <c r="AQ217" s="59"/>
      <c r="AR217" s="30"/>
      <c r="AS217" s="26"/>
      <c r="AT217" s="1"/>
    </row>
    <row r="218" spans="1:46" ht="15">
      <c r="A218" s="62">
        <v>2</v>
      </c>
      <c r="B218" s="62">
        <v>2</v>
      </c>
      <c r="C218" s="1" t="s">
        <v>345</v>
      </c>
      <c r="D218" s="29" t="s">
        <v>19</v>
      </c>
      <c r="E218" s="29">
        <v>140</v>
      </c>
      <c r="F218" s="27">
        <v>144</v>
      </c>
      <c r="G218" s="27"/>
      <c r="H218" s="27"/>
      <c r="I218" s="27"/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284</v>
      </c>
      <c r="L218" s="32" t="s">
        <v>898</v>
      </c>
      <c r="M218" s="32" t="s">
        <v>727</v>
      </c>
      <c r="N218" s="33">
        <f>K218+(ROW(K218)-ROW(K$6))/10000</f>
        <v>284.02120000000002</v>
      </c>
      <c r="O218" s="32">
        <f>COUNT(E218:J218)</f>
        <v>2</v>
      </c>
      <c r="P218" s="32">
        <f ca="1">IF(AND(O218=1,OFFSET(D218,0,P$3)&gt;0),"Y",0)</f>
        <v>0</v>
      </c>
      <c r="Q218" s="34" t="s">
        <v>308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284.15800000000002</v>
      </c>
      <c r="T218" s="36">
        <f>K218+W218/1000+IF($D$5&gt;=2,X218/10000,0)+IF($D$5&gt;=3,Y218/100000,0)+IF($D$5&gt;=4,Z218/1000000,0)+IF($D$5&gt;=5,AA218/10000000,0)+IF($D$5&gt;=6,AB218/100000000,0)</f>
        <v>284.15800000000002</v>
      </c>
      <c r="U218" s="35">
        <f>1-(S218=T218)</f>
        <v>0</v>
      </c>
      <c r="V218" s="35">
        <f>K218+W218/1000+X218/10000+Y218/100000+Z218/1000000+AA218/10000000+AB218/100000000</f>
        <v>284.15800000000002</v>
      </c>
      <c r="W218" s="27">
        <v>144</v>
      </c>
      <c r="X218" s="29">
        <v>140</v>
      </c>
      <c r="Y218" s="27"/>
      <c r="Z218" s="27"/>
      <c r="AA218" s="27"/>
      <c r="AB218" s="27"/>
      <c r="AH218" s="26"/>
      <c r="AI218" s="26"/>
      <c r="AK218" s="26"/>
      <c r="AL218" s="40"/>
      <c r="AM218" s="40"/>
      <c r="AN218" s="40"/>
      <c r="AO218" s="59"/>
      <c r="AP218" s="59"/>
      <c r="AQ218" s="59"/>
      <c r="AR218" s="30"/>
      <c r="AS218" s="26"/>
      <c r="AT218" s="1"/>
    </row>
    <row r="219" spans="1:46" ht="15">
      <c r="A219" s="62">
        <v>3</v>
      </c>
      <c r="B219" s="62">
        <v>3</v>
      </c>
      <c r="C219" s="1" t="s">
        <v>369</v>
      </c>
      <c r="D219" s="29" t="s">
        <v>122</v>
      </c>
      <c r="E219" s="29">
        <v>133</v>
      </c>
      <c r="F219" s="27">
        <v>131</v>
      </c>
      <c r="G219" s="27"/>
      <c r="H219" s="27"/>
      <c r="I219" s="27"/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264</v>
      </c>
      <c r="L219" s="32" t="s">
        <v>898</v>
      </c>
      <c r="M219" s="32" t="s">
        <v>728</v>
      </c>
      <c r="N219" s="33">
        <f>K219+(ROW(K219)-ROW(K$6))/10000</f>
        <v>264.0213</v>
      </c>
      <c r="O219" s="32">
        <f>COUNT(E219:J219)</f>
        <v>2</v>
      </c>
      <c r="P219" s="32">
        <f ca="1">IF(AND(O219=1,OFFSET(D219,0,P$3)&gt;0),"Y",0)</f>
        <v>0</v>
      </c>
      <c r="Q219" s="34" t="s">
        <v>308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264.14609999999999</v>
      </c>
      <c r="T219" s="36">
        <f>K219+W219/1000+IF($D$5&gt;=2,X219/10000,0)+IF($D$5&gt;=3,Y219/100000,0)+IF($D$5&gt;=4,Z219/1000000,0)+IF($D$5&gt;=5,AA219/10000000,0)+IF($D$5&gt;=6,AB219/100000000,0)</f>
        <v>264.14609999999999</v>
      </c>
      <c r="U219" s="35">
        <f>1-(S219=T219)</f>
        <v>0</v>
      </c>
      <c r="V219" s="35">
        <f>K219+W219/1000+X219/10000+Y219/100000+Z219/1000000+AA219/10000000+AB219/100000000</f>
        <v>264.14609999999999</v>
      </c>
      <c r="W219" s="29">
        <v>133</v>
      </c>
      <c r="X219" s="27">
        <v>131</v>
      </c>
      <c r="Y219" s="27"/>
      <c r="Z219" s="27"/>
      <c r="AA219" s="27"/>
      <c r="AB219" s="27"/>
      <c r="AH219" s="26"/>
      <c r="AI219" s="26"/>
      <c r="AK219" s="26"/>
      <c r="AL219" s="40"/>
      <c r="AM219" s="40"/>
      <c r="AN219" s="40"/>
      <c r="AO219" s="59"/>
      <c r="AP219" s="59"/>
      <c r="AQ219" s="59"/>
      <c r="AR219" s="30"/>
      <c r="AS219" s="26"/>
      <c r="AT219" s="1"/>
    </row>
    <row r="220" spans="1:46" ht="15">
      <c r="A220" s="62">
        <v>4</v>
      </c>
      <c r="B220" s="62">
        <v>4</v>
      </c>
      <c r="C220" s="1" t="s">
        <v>419</v>
      </c>
      <c r="D220" s="29" t="s">
        <v>66</v>
      </c>
      <c r="E220" s="29">
        <v>85</v>
      </c>
      <c r="F220" s="27">
        <v>100</v>
      </c>
      <c r="G220" s="27"/>
      <c r="H220" s="27"/>
      <c r="I220" s="27"/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185</v>
      </c>
      <c r="L220" s="32" t="s">
        <v>898</v>
      </c>
      <c r="M220" s="32"/>
      <c r="N220" s="33">
        <f>K220+(ROW(K220)-ROW(K$6))/10000</f>
        <v>185.0214</v>
      </c>
      <c r="O220" s="32">
        <f>COUNT(E220:J220)</f>
        <v>2</v>
      </c>
      <c r="P220" s="32">
        <f ca="1">IF(AND(O220=1,OFFSET(D220,0,P$3)&gt;0),"Y",0)</f>
        <v>0</v>
      </c>
      <c r="Q220" s="34" t="s">
        <v>308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185.10849999999999</v>
      </c>
      <c r="T220" s="36">
        <f>K220+W220/1000+IF($D$5&gt;=2,X220/10000,0)+IF($D$5&gt;=3,Y220/100000,0)+IF($D$5&gt;=4,Z220/1000000,0)+IF($D$5&gt;=5,AA220/10000000,0)+IF($D$5&gt;=6,AB220/100000000,0)</f>
        <v>185.10849999999999</v>
      </c>
      <c r="U220" s="35">
        <f>1-(S220=T220)</f>
        <v>0</v>
      </c>
      <c r="V220" s="35">
        <f>K220+W220/1000+X220/10000+Y220/100000+Z220/1000000+AA220/10000000+AB220/100000000</f>
        <v>185.10849999999999</v>
      </c>
      <c r="W220" s="27">
        <v>100</v>
      </c>
      <c r="X220" s="29">
        <v>85</v>
      </c>
      <c r="Y220" s="27"/>
      <c r="Z220" s="27"/>
      <c r="AA220" s="27"/>
      <c r="AB220" s="27"/>
      <c r="AH220" s="26"/>
      <c r="AI220" s="26"/>
      <c r="AK220" s="26"/>
      <c r="AL220" s="40"/>
      <c r="AM220" s="40"/>
      <c r="AN220" s="40"/>
      <c r="AO220" s="59"/>
      <c r="AP220" s="59"/>
      <c r="AQ220" s="59"/>
      <c r="AR220" s="30"/>
      <c r="AS220" s="26"/>
      <c r="AT220" s="1"/>
    </row>
    <row r="221" spans="1:46" ht="15">
      <c r="A221" s="62">
        <v>5</v>
      </c>
      <c r="B221" s="62">
        <v>5</v>
      </c>
      <c r="C221" s="1" t="s">
        <v>344</v>
      </c>
      <c r="D221" s="29" t="s">
        <v>119</v>
      </c>
      <c r="E221" s="29"/>
      <c r="F221" s="27">
        <v>145</v>
      </c>
      <c r="G221" s="27"/>
      <c r="H221" s="27"/>
      <c r="I221" s="27"/>
      <c r="J221" s="27"/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145</v>
      </c>
      <c r="L221" s="32" t="s">
        <v>898</v>
      </c>
      <c r="M221" s="32"/>
      <c r="N221" s="33">
        <f>K221+(ROW(K221)-ROW(K$6))/10000</f>
        <v>145.0215</v>
      </c>
      <c r="O221" s="32">
        <f>COUNT(E221:J221)</f>
        <v>1</v>
      </c>
      <c r="P221" s="32" t="str">
        <f ca="1">IF(AND(O221=1,OFFSET(D221,0,P$3)&gt;0),"Y",0)</f>
        <v>Y</v>
      </c>
      <c r="Q221" s="34" t="s">
        <v>308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145.14499999999998</v>
      </c>
      <c r="T221" s="36">
        <f>K221+W221/1000+IF($D$5&gt;=2,X221/10000,0)+IF($D$5&gt;=3,Y221/100000,0)+IF($D$5&gt;=4,Z221/1000000,0)+IF($D$5&gt;=5,AA221/10000000,0)+IF($D$5&gt;=6,AB221/100000000,0)</f>
        <v>145.14500000000001</v>
      </c>
      <c r="U221" s="35">
        <f>1-(S221=T221)</f>
        <v>0</v>
      </c>
      <c r="V221" s="35">
        <f>K221+W221/1000+X221/10000+Y221/100000+Z221/1000000+AA221/10000000+AB221/100000000</f>
        <v>145.14500000000001</v>
      </c>
      <c r="W221" s="27">
        <v>145</v>
      </c>
      <c r="X221" s="29"/>
      <c r="Y221" s="27"/>
      <c r="Z221" s="27"/>
      <c r="AA221" s="27"/>
      <c r="AB221" s="27"/>
      <c r="AH221" s="26"/>
      <c r="AI221" s="26"/>
      <c r="AK221" s="26"/>
      <c r="AL221" s="40"/>
      <c r="AM221" s="40"/>
      <c r="AN221" s="40"/>
      <c r="AO221" s="59"/>
      <c r="AP221" s="59"/>
      <c r="AQ221" s="59"/>
      <c r="AR221" s="30"/>
      <c r="AS221" s="26"/>
      <c r="AT221" s="1"/>
    </row>
    <row r="222" spans="1:46" ht="15">
      <c r="A222" s="62">
        <v>6</v>
      </c>
      <c r="B222" s="62">
        <v>6</v>
      </c>
      <c r="C222" s="1" t="s">
        <v>446</v>
      </c>
      <c r="D222" s="29" t="s">
        <v>36</v>
      </c>
      <c r="E222" s="29">
        <v>58</v>
      </c>
      <c r="F222" s="27">
        <v>82</v>
      </c>
      <c r="G222" s="27"/>
      <c r="H222" s="27"/>
      <c r="I222" s="27"/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140</v>
      </c>
      <c r="L222" s="32" t="s">
        <v>898</v>
      </c>
      <c r="M222" s="32"/>
      <c r="N222" s="33">
        <f>K222+(ROW(K222)-ROW(K$6))/10000</f>
        <v>140.02160000000001</v>
      </c>
      <c r="O222" s="32">
        <f>COUNT(E222:J222)</f>
        <v>2</v>
      </c>
      <c r="P222" s="32">
        <f ca="1">IF(AND(O222=1,OFFSET(D222,0,P$3)&gt;0),"Y",0)</f>
        <v>0</v>
      </c>
      <c r="Q222" s="34" t="s">
        <v>308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140.08779999999999</v>
      </c>
      <c r="T222" s="36">
        <f>K222+W222/1000+IF($D$5&gt;=2,X222/10000,0)+IF($D$5&gt;=3,Y222/100000,0)+IF($D$5&gt;=4,Z222/1000000,0)+IF($D$5&gt;=5,AA222/10000000,0)+IF($D$5&gt;=6,AB222/100000000,0)</f>
        <v>140.08779999999999</v>
      </c>
      <c r="U222" s="35">
        <f>1-(S222=T222)</f>
        <v>0</v>
      </c>
      <c r="V222" s="35">
        <f>K222+W222/1000+X222/10000+Y222/100000+Z222/1000000+AA222/10000000+AB222/100000000</f>
        <v>140.08779999999999</v>
      </c>
      <c r="W222" s="27">
        <v>82</v>
      </c>
      <c r="X222" s="29">
        <v>58</v>
      </c>
      <c r="Y222" s="27"/>
      <c r="Z222" s="27"/>
      <c r="AA222" s="27"/>
      <c r="AB222" s="27"/>
      <c r="AH222" s="26"/>
      <c r="AI222" s="26"/>
      <c r="AK222" s="26"/>
      <c r="AL222" s="40"/>
      <c r="AM222" s="40"/>
      <c r="AN222" s="40"/>
      <c r="AO222" s="59"/>
      <c r="AP222" s="59"/>
      <c r="AQ222" s="59"/>
      <c r="AR222" s="30"/>
      <c r="AS222" s="26"/>
      <c r="AT222" s="1"/>
    </row>
    <row r="223" spans="1:46" ht="15">
      <c r="A223" s="62">
        <v>7</v>
      </c>
      <c r="B223" s="62">
        <v>7</v>
      </c>
      <c r="C223" s="1" t="s">
        <v>386</v>
      </c>
      <c r="D223" s="29" t="s">
        <v>41</v>
      </c>
      <c r="E223" s="29"/>
      <c r="F223" s="27">
        <v>124</v>
      </c>
      <c r="G223" s="27"/>
      <c r="H223" s="27"/>
      <c r="I223" s="27"/>
      <c r="J223" s="27"/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124</v>
      </c>
      <c r="L223" s="32" t="s">
        <v>898</v>
      </c>
      <c r="M223" s="32"/>
      <c r="N223" s="33">
        <f>K223+(ROW(K223)-ROW(K$6))/10000</f>
        <v>124.0217</v>
      </c>
      <c r="O223" s="32">
        <f>COUNT(E223:J223)</f>
        <v>1</v>
      </c>
      <c r="P223" s="32" t="str">
        <f ca="1">IF(AND(O223=1,OFFSET(D223,0,P$3)&gt;0),"Y",0)</f>
        <v>Y</v>
      </c>
      <c r="Q223" s="34" t="s">
        <v>308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124.12399999999998</v>
      </c>
      <c r="T223" s="36">
        <f>K223+W223/1000+IF($D$5&gt;=2,X223/10000,0)+IF($D$5&gt;=3,Y223/100000,0)+IF($D$5&gt;=4,Z223/1000000,0)+IF($D$5&gt;=5,AA223/10000000,0)+IF($D$5&gt;=6,AB223/100000000,0)</f>
        <v>124.124</v>
      </c>
      <c r="U223" s="35">
        <f>1-(S223=T223)</f>
        <v>0</v>
      </c>
      <c r="V223" s="35">
        <f>K223+W223/1000+X223/10000+Y223/100000+Z223/1000000+AA223/10000000+AB223/100000000</f>
        <v>124.124</v>
      </c>
      <c r="W223" s="27">
        <v>124</v>
      </c>
      <c r="X223" s="29"/>
      <c r="Y223" s="27"/>
      <c r="Z223" s="27"/>
      <c r="AA223" s="27"/>
      <c r="AB223" s="27"/>
      <c r="AH223" s="26"/>
      <c r="AI223" s="26"/>
      <c r="AK223" s="26"/>
      <c r="AL223" s="40"/>
      <c r="AM223" s="40"/>
      <c r="AN223" s="40"/>
      <c r="AO223" s="59"/>
      <c r="AP223" s="59"/>
      <c r="AQ223" s="59"/>
      <c r="AR223" s="30"/>
      <c r="AS223" s="26"/>
      <c r="AT223" s="1"/>
    </row>
    <row r="224" spans="1:46" ht="15">
      <c r="A224" s="62">
        <v>8</v>
      </c>
      <c r="B224" s="62">
        <v>8</v>
      </c>
      <c r="C224" s="1" t="s">
        <v>729</v>
      </c>
      <c r="D224" s="29" t="s">
        <v>41</v>
      </c>
      <c r="E224" s="29">
        <v>120</v>
      </c>
      <c r="F224" s="27"/>
      <c r="G224" s="27"/>
      <c r="H224" s="27"/>
      <c r="I224" s="27"/>
      <c r="J224" s="27"/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120</v>
      </c>
      <c r="L224" s="32" t="s">
        <v>898</v>
      </c>
      <c r="M224" s="32"/>
      <c r="N224" s="33">
        <f>K224+(ROW(K224)-ROW(K$6))/10000</f>
        <v>120.0218</v>
      </c>
      <c r="O224" s="32">
        <f>COUNT(E224:J224)</f>
        <v>1</v>
      </c>
      <c r="P224" s="32">
        <f ca="1">IF(AND(O224=1,OFFSET(D224,0,P$3)&gt;0),"Y",0)</f>
        <v>0</v>
      </c>
      <c r="Q224" s="34" t="s">
        <v>308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120.11999999999999</v>
      </c>
      <c r="T224" s="36">
        <f>K224+W224/1000+IF($D$5&gt;=2,X224/10000,0)+IF($D$5&gt;=3,Y224/100000,0)+IF($D$5&gt;=4,Z224/1000000,0)+IF($D$5&gt;=5,AA224/10000000,0)+IF($D$5&gt;=6,AB224/100000000,0)</f>
        <v>120.12</v>
      </c>
      <c r="U224" s="35">
        <f>1-(S224=T224)</f>
        <v>0</v>
      </c>
      <c r="V224" s="35">
        <f>K224+W224/1000+X224/10000+Y224/100000+Z224/1000000+AA224/10000000+AB224/100000000</f>
        <v>120.12</v>
      </c>
      <c r="W224" s="29">
        <v>120</v>
      </c>
      <c r="X224" s="27"/>
      <c r="Y224" s="27"/>
      <c r="Z224" s="27"/>
      <c r="AA224" s="27"/>
      <c r="AB224" s="27"/>
      <c r="AH224" s="26"/>
      <c r="AI224" s="26"/>
      <c r="AK224" s="26"/>
      <c r="AL224" s="40"/>
      <c r="AM224" s="40"/>
      <c r="AN224" s="40"/>
      <c r="AO224" s="59"/>
      <c r="AP224" s="59"/>
      <c r="AQ224" s="59"/>
      <c r="AR224" s="30"/>
      <c r="AS224" s="26"/>
      <c r="AT224" s="1"/>
    </row>
    <row r="225" spans="1:46" ht="15">
      <c r="A225" s="62">
        <v>9</v>
      </c>
      <c r="B225" s="62">
        <v>9</v>
      </c>
      <c r="C225" s="1" t="s">
        <v>456</v>
      </c>
      <c r="D225" s="29" t="s">
        <v>63</v>
      </c>
      <c r="E225" s="29">
        <v>41</v>
      </c>
      <c r="F225" s="27">
        <v>73</v>
      </c>
      <c r="G225" s="27"/>
      <c r="H225" s="27"/>
      <c r="I225" s="27"/>
      <c r="J225" s="27"/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114</v>
      </c>
      <c r="L225" s="32" t="s">
        <v>898</v>
      </c>
      <c r="M225" s="32"/>
      <c r="N225" s="33">
        <f>K225+(ROW(K225)-ROW(K$6))/10000</f>
        <v>114.0219</v>
      </c>
      <c r="O225" s="32">
        <f>COUNT(E225:J225)</f>
        <v>2</v>
      </c>
      <c r="P225" s="32">
        <f ca="1">IF(AND(O225=1,OFFSET(D225,0,P$3)&gt;0),"Y",0)</f>
        <v>0</v>
      </c>
      <c r="Q225" s="34" t="s">
        <v>308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114.0771</v>
      </c>
      <c r="T225" s="36">
        <f>K225+W225/1000+IF($D$5&gt;=2,X225/10000,0)+IF($D$5&gt;=3,Y225/100000,0)+IF($D$5&gt;=4,Z225/1000000,0)+IF($D$5&gt;=5,AA225/10000000,0)+IF($D$5&gt;=6,AB225/100000000,0)</f>
        <v>114.07709999999999</v>
      </c>
      <c r="U225" s="35">
        <f>1-(S225=T225)</f>
        <v>0</v>
      </c>
      <c r="V225" s="35">
        <f>K225+W225/1000+X225/10000+Y225/100000+Z225/1000000+AA225/10000000+AB225/100000000</f>
        <v>114.07709999999999</v>
      </c>
      <c r="W225" s="27">
        <v>73</v>
      </c>
      <c r="X225" s="29">
        <v>41</v>
      </c>
      <c r="Y225" s="27"/>
      <c r="Z225" s="27"/>
      <c r="AA225" s="27"/>
      <c r="AB225" s="27"/>
      <c r="AH225" s="26"/>
      <c r="AI225" s="26"/>
      <c r="AK225" s="26"/>
      <c r="AL225" s="40"/>
      <c r="AM225" s="40"/>
      <c r="AN225" s="40"/>
      <c r="AO225" s="59"/>
      <c r="AP225" s="59"/>
      <c r="AQ225" s="59"/>
      <c r="AR225" s="30"/>
      <c r="AS225" s="26"/>
      <c r="AT225" s="1"/>
    </row>
    <row r="226" spans="1:46" ht="15">
      <c r="A226" s="62">
        <v>10</v>
      </c>
      <c r="B226" s="62">
        <v>10</v>
      </c>
      <c r="C226" s="1" t="s">
        <v>409</v>
      </c>
      <c r="D226" s="29" t="s">
        <v>30</v>
      </c>
      <c r="E226" s="29"/>
      <c r="F226" s="27">
        <v>107</v>
      </c>
      <c r="G226" s="27"/>
      <c r="H226" s="27"/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107</v>
      </c>
      <c r="L226" s="32" t="s">
        <v>898</v>
      </c>
      <c r="M226" s="32"/>
      <c r="N226" s="33">
        <f>K226+(ROW(K226)-ROW(K$6))/10000</f>
        <v>107.02200000000001</v>
      </c>
      <c r="O226" s="32">
        <f>COUNT(E226:J226)</f>
        <v>1</v>
      </c>
      <c r="P226" s="32" t="str">
        <f ca="1">IF(AND(O226=1,OFFSET(D226,0,P$3)&gt;0),"Y",0)</f>
        <v>Y</v>
      </c>
      <c r="Q226" s="34" t="s">
        <v>308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107.10699999999999</v>
      </c>
      <c r="T226" s="36">
        <f>K226+W226/1000+IF($D$5&gt;=2,X226/10000,0)+IF($D$5&gt;=3,Y226/100000,0)+IF($D$5&gt;=4,Z226/1000000,0)+IF($D$5&gt;=5,AA226/10000000,0)+IF($D$5&gt;=6,AB226/100000000,0)</f>
        <v>107.107</v>
      </c>
      <c r="U226" s="35">
        <f>1-(S226=T226)</f>
        <v>0</v>
      </c>
      <c r="V226" s="35">
        <f>K226+W226/1000+X226/10000+Y226/100000+Z226/1000000+AA226/10000000+AB226/100000000</f>
        <v>107.107</v>
      </c>
      <c r="W226" s="27">
        <v>107</v>
      </c>
      <c r="X226" s="29"/>
      <c r="Y226" s="27"/>
      <c r="Z226" s="27"/>
      <c r="AA226" s="27"/>
      <c r="AB226" s="27"/>
      <c r="AH226" s="26"/>
      <c r="AI226" s="26"/>
      <c r="AK226" s="26"/>
      <c r="AL226" s="40"/>
      <c r="AM226" s="40"/>
      <c r="AN226" s="40"/>
      <c r="AO226" s="59"/>
      <c r="AP226" s="59"/>
      <c r="AQ226" s="59"/>
      <c r="AR226" s="30"/>
      <c r="AS226" s="26"/>
      <c r="AT226" s="1"/>
    </row>
    <row r="227" spans="1:46" ht="15">
      <c r="A227" s="62">
        <v>11</v>
      </c>
      <c r="B227" s="62">
        <v>11</v>
      </c>
      <c r="C227" s="1" t="s">
        <v>416</v>
      </c>
      <c r="D227" s="29" t="s">
        <v>47</v>
      </c>
      <c r="E227" s="29"/>
      <c r="F227" s="27">
        <v>102</v>
      </c>
      <c r="G227" s="27"/>
      <c r="H227" s="27"/>
      <c r="I227" s="27"/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102</v>
      </c>
      <c r="L227" s="32" t="s">
        <v>898</v>
      </c>
      <c r="M227" s="32"/>
      <c r="N227" s="33">
        <f>K227+(ROW(K227)-ROW(K$6))/10000</f>
        <v>102.02209999999999</v>
      </c>
      <c r="O227" s="32">
        <f>COUNT(E227:J227)</f>
        <v>1</v>
      </c>
      <c r="P227" s="32" t="str">
        <f ca="1">IF(AND(O227=1,OFFSET(D227,0,P$3)&gt;0),"Y",0)</f>
        <v>Y</v>
      </c>
      <c r="Q227" s="34" t="s">
        <v>308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102.10199999999999</v>
      </c>
      <c r="T227" s="36">
        <f>K227+W227/1000+IF($D$5&gt;=2,X227/10000,0)+IF($D$5&gt;=3,Y227/100000,0)+IF($D$5&gt;=4,Z227/1000000,0)+IF($D$5&gt;=5,AA227/10000000,0)+IF($D$5&gt;=6,AB227/100000000,0)</f>
        <v>102.102</v>
      </c>
      <c r="U227" s="35">
        <f>1-(S227=T227)</f>
        <v>0</v>
      </c>
      <c r="V227" s="35">
        <f>K227+W227/1000+X227/10000+Y227/100000+Z227/1000000+AA227/10000000+AB227/100000000</f>
        <v>102.102</v>
      </c>
      <c r="W227" s="27">
        <v>102</v>
      </c>
      <c r="X227" s="29"/>
      <c r="Y227" s="27"/>
      <c r="Z227" s="27"/>
      <c r="AA227" s="27"/>
      <c r="AB227" s="27"/>
      <c r="AH227" s="26"/>
      <c r="AI227" s="26"/>
      <c r="AK227" s="26"/>
      <c r="AL227" s="40"/>
      <c r="AM227" s="40"/>
      <c r="AN227" s="40"/>
      <c r="AO227" s="59"/>
      <c r="AP227" s="59"/>
      <c r="AQ227" s="59"/>
      <c r="AR227" s="30"/>
      <c r="AS227" s="26"/>
      <c r="AT227" s="1"/>
    </row>
    <row r="228" spans="1:46" ht="15">
      <c r="A228" s="62">
        <v>12</v>
      </c>
      <c r="B228" s="62">
        <v>12</v>
      </c>
      <c r="C228" s="1" t="s">
        <v>422</v>
      </c>
      <c r="D228" s="29" t="s">
        <v>47</v>
      </c>
      <c r="E228" s="29"/>
      <c r="F228" s="27">
        <v>97</v>
      </c>
      <c r="G228" s="27"/>
      <c r="H228" s="27"/>
      <c r="I228" s="27"/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97</v>
      </c>
      <c r="L228" s="32" t="s">
        <v>898</v>
      </c>
      <c r="M228" s="32"/>
      <c r="N228" s="33">
        <f>K228+(ROW(K228)-ROW(K$6))/10000</f>
        <v>97.022199999999998</v>
      </c>
      <c r="O228" s="32">
        <f>COUNT(E228:J228)</f>
        <v>1</v>
      </c>
      <c r="P228" s="32" t="str">
        <f ca="1">IF(AND(O228=1,OFFSET(D228,0,P$3)&gt;0),"Y",0)</f>
        <v>Y</v>
      </c>
      <c r="Q228" s="34" t="s">
        <v>308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97.096999999999994</v>
      </c>
      <c r="T228" s="36">
        <f>K228+W228/1000+IF($D$5&gt;=2,X228/10000,0)+IF($D$5&gt;=3,Y228/100000,0)+IF($D$5&gt;=4,Z228/1000000,0)+IF($D$5&gt;=5,AA228/10000000,0)+IF($D$5&gt;=6,AB228/100000000,0)</f>
        <v>97.096999999999994</v>
      </c>
      <c r="U228" s="35">
        <f>1-(S228=T228)</f>
        <v>0</v>
      </c>
      <c r="V228" s="35">
        <f>K228+W228/1000+X228/10000+Y228/100000+Z228/1000000+AA228/10000000+AB228/100000000</f>
        <v>97.096999999999994</v>
      </c>
      <c r="W228" s="27">
        <v>97</v>
      </c>
      <c r="X228" s="29"/>
      <c r="Y228" s="27"/>
      <c r="Z228" s="27"/>
      <c r="AA228" s="27"/>
      <c r="AB228" s="27"/>
      <c r="AH228" s="26"/>
      <c r="AI228" s="26"/>
      <c r="AK228" s="26"/>
      <c r="AL228" s="40"/>
      <c r="AM228" s="40"/>
      <c r="AN228" s="40"/>
      <c r="AO228" s="59"/>
      <c r="AP228" s="59"/>
      <c r="AQ228" s="59"/>
      <c r="AR228" s="30"/>
      <c r="AS228" s="26"/>
      <c r="AT228" s="1"/>
    </row>
    <row r="229" spans="1:46" ht="15">
      <c r="A229" s="62">
        <v>13</v>
      </c>
      <c r="B229" s="62">
        <v>13</v>
      </c>
      <c r="C229" s="1" t="s">
        <v>730</v>
      </c>
      <c r="D229" s="29" t="s">
        <v>119</v>
      </c>
      <c r="E229" s="29">
        <v>93</v>
      </c>
      <c r="F229" s="27"/>
      <c r="G229" s="27"/>
      <c r="H229" s="27"/>
      <c r="I229" s="27"/>
      <c r="J229" s="27"/>
      <c r="K229" s="32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93</v>
      </c>
      <c r="L229" s="32" t="s">
        <v>898</v>
      </c>
      <c r="M229" s="32"/>
      <c r="N229" s="33">
        <f>K229+(ROW(K229)-ROW(K$6))/10000</f>
        <v>93.022300000000001</v>
      </c>
      <c r="O229" s="32">
        <f>COUNT(E229:J229)</f>
        <v>1</v>
      </c>
      <c r="P229" s="32">
        <f ca="1">IF(AND(O229=1,OFFSET(D229,0,P$3)&gt;0),"Y",0)</f>
        <v>0</v>
      </c>
      <c r="Q229" s="34" t="s">
        <v>308</v>
      </c>
      <c r="R229" s="35">
        <f>1-(Q229=Q228)</f>
        <v>0</v>
      </c>
      <c r="S229" s="36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93.092999999999989</v>
      </c>
      <c r="T229" s="36">
        <f>K229+W229/1000+IF($D$5&gt;=2,X229/10000,0)+IF($D$5&gt;=3,Y229/100000,0)+IF($D$5&gt;=4,Z229/1000000,0)+IF($D$5&gt;=5,AA229/10000000,0)+IF($D$5&gt;=6,AB229/100000000,0)</f>
        <v>93.093000000000004</v>
      </c>
      <c r="U229" s="35">
        <f>1-(S229=T229)</f>
        <v>0</v>
      </c>
      <c r="V229" s="35">
        <f>K229+W229/1000+X229/10000+Y229/100000+Z229/1000000+AA229/10000000+AB229/100000000</f>
        <v>93.093000000000004</v>
      </c>
      <c r="W229" s="29">
        <v>93</v>
      </c>
      <c r="X229" s="27"/>
      <c r="Y229" s="27"/>
      <c r="Z229" s="27"/>
      <c r="AA229" s="27"/>
      <c r="AB229" s="27"/>
      <c r="AH229" s="26"/>
      <c r="AI229" s="26"/>
      <c r="AK229" s="26"/>
      <c r="AL229" s="40"/>
      <c r="AM229" s="40"/>
      <c r="AN229" s="40"/>
      <c r="AO229" s="59"/>
      <c r="AP229" s="59"/>
      <c r="AQ229" s="59"/>
      <c r="AR229" s="30"/>
      <c r="AS229" s="26"/>
      <c r="AT229" s="1"/>
    </row>
    <row r="230" spans="1:46" ht="15">
      <c r="A230" s="62">
        <v>14</v>
      </c>
      <c r="B230" s="62">
        <v>14</v>
      </c>
      <c r="C230" s="1" t="s">
        <v>437</v>
      </c>
      <c r="D230" s="29" t="s">
        <v>30</v>
      </c>
      <c r="E230" s="29"/>
      <c r="F230" s="27">
        <v>90</v>
      </c>
      <c r="G230" s="27"/>
      <c r="H230" s="27"/>
      <c r="I230" s="27"/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90</v>
      </c>
      <c r="L230" s="32" t="s">
        <v>898</v>
      </c>
      <c r="M230" s="32"/>
      <c r="N230" s="33">
        <f>K230+(ROW(K230)-ROW(K$6))/10000</f>
        <v>90.022400000000005</v>
      </c>
      <c r="O230" s="32">
        <f>COUNT(E230:J230)</f>
        <v>1</v>
      </c>
      <c r="P230" s="32" t="str">
        <f ca="1">IF(AND(O230=1,OFFSET(D230,0,P$3)&gt;0),"Y",0)</f>
        <v>Y</v>
      </c>
      <c r="Q230" s="34" t="s">
        <v>308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90.089999999999989</v>
      </c>
      <c r="T230" s="36">
        <f>K230+W230/1000+IF($D$5&gt;=2,X230/10000,0)+IF($D$5&gt;=3,Y230/100000,0)+IF($D$5&gt;=4,Z230/1000000,0)+IF($D$5&gt;=5,AA230/10000000,0)+IF($D$5&gt;=6,AB230/100000000,0)</f>
        <v>90.09</v>
      </c>
      <c r="U230" s="35">
        <f>1-(S230=T230)</f>
        <v>0</v>
      </c>
      <c r="V230" s="35">
        <f>K230+W230/1000+X230/10000+Y230/100000+Z230/1000000+AA230/10000000+AB230/100000000</f>
        <v>90.09</v>
      </c>
      <c r="W230" s="27">
        <v>90</v>
      </c>
      <c r="X230" s="29"/>
      <c r="Y230" s="27"/>
      <c r="Z230" s="27"/>
      <c r="AA230" s="27"/>
      <c r="AB230" s="27"/>
      <c r="AH230" s="26"/>
      <c r="AI230" s="26"/>
      <c r="AK230" s="26"/>
      <c r="AL230" s="40"/>
      <c r="AM230" s="40"/>
      <c r="AN230" s="40"/>
      <c r="AO230" s="59"/>
      <c r="AP230" s="59"/>
      <c r="AQ230" s="59"/>
      <c r="AR230" s="30"/>
      <c r="AS230" s="26"/>
      <c r="AT230" s="1"/>
    </row>
    <row r="231" spans="1:46" ht="15">
      <c r="A231" s="62">
        <v>15</v>
      </c>
      <c r="B231" s="62">
        <v>15</v>
      </c>
      <c r="C231" s="1" t="s">
        <v>731</v>
      </c>
      <c r="D231" s="29" t="s">
        <v>91</v>
      </c>
      <c r="E231" s="29">
        <v>44</v>
      </c>
      <c r="F231" s="27"/>
      <c r="G231" s="27"/>
      <c r="H231" s="27"/>
      <c r="I231" s="27"/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44</v>
      </c>
      <c r="L231" s="32" t="s">
        <v>898</v>
      </c>
      <c r="M231" s="32"/>
      <c r="N231" s="33">
        <f>K231+(ROW(K231)-ROW(K$6))/10000</f>
        <v>44.022500000000001</v>
      </c>
      <c r="O231" s="32">
        <f>COUNT(E231:J231)</f>
        <v>1</v>
      </c>
      <c r="P231" s="32">
        <f ca="1">IF(AND(O231=1,OFFSET(D231,0,P$3)&gt;0),"Y",0)</f>
        <v>0</v>
      </c>
      <c r="Q231" s="34" t="s">
        <v>308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44.043999999999997</v>
      </c>
      <c r="T231" s="36">
        <f>K231+W231/1000+IF($D$5&gt;=2,X231/10000,0)+IF($D$5&gt;=3,Y231/100000,0)+IF($D$5&gt;=4,Z231/1000000,0)+IF($D$5&gt;=5,AA231/10000000,0)+IF($D$5&gt;=6,AB231/100000000,0)</f>
        <v>44.043999999999997</v>
      </c>
      <c r="U231" s="35">
        <f>1-(S231=T231)</f>
        <v>0</v>
      </c>
      <c r="V231" s="35">
        <f>K231+W231/1000+X231/10000+Y231/100000+Z231/1000000+AA231/10000000+AB231/100000000</f>
        <v>44.043999999999997</v>
      </c>
      <c r="W231" s="29">
        <v>44</v>
      </c>
      <c r="X231" s="27"/>
      <c r="Y231" s="27"/>
      <c r="Z231" s="27"/>
      <c r="AA231" s="27"/>
      <c r="AB231" s="27"/>
      <c r="AH231" s="26"/>
      <c r="AI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3" customHeight="1">
      <c r="D232" s="54"/>
      <c r="E232" s="54"/>
      <c r="F232" s="54"/>
      <c r="G232" s="54"/>
      <c r="H232" s="54"/>
      <c r="I232" s="54"/>
      <c r="J232" s="54"/>
      <c r="K232" s="32"/>
      <c r="L232" s="27"/>
      <c r="M232" s="27"/>
      <c r="N232" s="42"/>
      <c r="O232" s="27"/>
      <c r="P232" s="27"/>
      <c r="R232" s="60"/>
      <c r="S232" s="60"/>
      <c r="T232" s="60"/>
      <c r="U232" s="60"/>
      <c r="V232" s="35"/>
      <c r="W232" s="54"/>
      <c r="X232" s="54"/>
      <c r="Y232" s="54"/>
      <c r="Z232" s="54"/>
      <c r="AA232" s="54"/>
      <c r="AB232" s="54"/>
      <c r="AH232" s="26"/>
      <c r="AI232" s="26"/>
      <c r="AK232" s="26"/>
      <c r="AL232" s="40"/>
      <c r="AM232" s="40"/>
      <c r="AN232" s="40"/>
      <c r="AO232" s="40"/>
      <c r="AP232" s="40"/>
      <c r="AQ232" s="40"/>
      <c r="AR232" s="30"/>
      <c r="AS232" s="26"/>
      <c r="AT232" s="1"/>
    </row>
    <row r="233" spans="1:46">
      <c r="D233" s="27"/>
      <c r="E233" s="27"/>
      <c r="F233" s="27"/>
      <c r="G233" s="27"/>
      <c r="H233" s="27"/>
      <c r="I233" s="27"/>
      <c r="J233" s="27"/>
      <c r="K233" s="32"/>
      <c r="L233" s="27"/>
      <c r="M233" s="27"/>
      <c r="N233" s="42"/>
      <c r="O233" s="27"/>
      <c r="P233" s="27"/>
      <c r="R233" s="63"/>
      <c r="S233" s="63"/>
      <c r="T233" s="63"/>
      <c r="U233" s="63"/>
      <c r="V233" s="35"/>
      <c r="W233" s="27"/>
      <c r="X233" s="27"/>
      <c r="Y233" s="27"/>
      <c r="Z233" s="27"/>
      <c r="AA233" s="27"/>
      <c r="AB233" s="27"/>
      <c r="AH233" s="26"/>
      <c r="AI233" s="26"/>
      <c r="AK233" s="26"/>
      <c r="AL233" s="40"/>
      <c r="AM233" s="40"/>
      <c r="AN233" s="40"/>
      <c r="AO233" s="40"/>
      <c r="AP233" s="40"/>
      <c r="AQ233" s="40"/>
      <c r="AR233" s="30"/>
      <c r="AS233" s="26"/>
      <c r="AT233" s="1"/>
    </row>
    <row r="234" spans="1:46" ht="15">
      <c r="A234" s="61"/>
      <c r="B234" s="61"/>
      <c r="C234" s="26" t="s">
        <v>392</v>
      </c>
      <c r="D234" s="27"/>
      <c r="E234" s="27"/>
      <c r="F234" s="27"/>
      <c r="G234" s="27"/>
      <c r="H234" s="27"/>
      <c r="I234" s="27"/>
      <c r="J234" s="27"/>
      <c r="K234" s="32"/>
      <c r="L234" s="27"/>
      <c r="M234" s="27"/>
      <c r="N234" s="42"/>
      <c r="O234" s="27"/>
      <c r="P234" s="27"/>
      <c r="Q234" s="54" t="str">
        <f>C234</f>
        <v>F70</v>
      </c>
      <c r="R234" s="60"/>
      <c r="S234" s="60"/>
      <c r="T234" s="60"/>
      <c r="U234" s="60"/>
      <c r="V234" s="35"/>
      <c r="W234" s="27"/>
      <c r="X234" s="54"/>
      <c r="Y234" s="54"/>
      <c r="Z234" s="54"/>
      <c r="AA234" s="54"/>
      <c r="AB234" s="54"/>
      <c r="AH234" s="26"/>
      <c r="AI234" s="26"/>
      <c r="AK234" s="26"/>
      <c r="AL234" s="40"/>
      <c r="AM234" s="40"/>
      <c r="AN234" s="40"/>
      <c r="AO234" s="38">
        <v>371</v>
      </c>
      <c r="AP234" s="38">
        <v>324</v>
      </c>
      <c r="AQ234" s="38">
        <v>300</v>
      </c>
      <c r="AR234" s="30"/>
      <c r="AS234" s="26"/>
      <c r="AT234" s="1"/>
    </row>
    <row r="235" spans="1:46" ht="15">
      <c r="A235" s="62">
        <v>1</v>
      </c>
      <c r="B235" s="62">
        <v>1</v>
      </c>
      <c r="C235" s="1" t="s">
        <v>399</v>
      </c>
      <c r="D235" s="29" t="s">
        <v>104</v>
      </c>
      <c r="E235" s="29">
        <v>115</v>
      </c>
      <c r="F235" s="27">
        <v>114</v>
      </c>
      <c r="G235" s="27"/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229</v>
      </c>
      <c r="L235" s="32" t="s">
        <v>898</v>
      </c>
      <c r="M235" s="32" t="s">
        <v>732</v>
      </c>
      <c r="N235" s="33">
        <f>K235+(ROW(K235)-ROW(K$6))/10000</f>
        <v>229.02289999999999</v>
      </c>
      <c r="O235" s="32">
        <f>COUNT(E235:J235)</f>
        <v>2</v>
      </c>
      <c r="P235" s="32">
        <f ca="1">IF(AND(O235=1,OFFSET(D235,0,P$3)&gt;0),"Y",0)</f>
        <v>0</v>
      </c>
      <c r="Q235" s="34" t="s">
        <v>392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229.12639999999999</v>
      </c>
      <c r="T235" s="36">
        <f>K235+W235/1000+IF($D$5&gt;=2,X235/10000,0)+IF($D$5&gt;=3,Y235/100000,0)+IF($D$5&gt;=4,Z235/1000000,0)+IF($D$5&gt;=5,AA235/10000000,0)+IF($D$5&gt;=6,AB235/100000000,0)</f>
        <v>229.12640000000002</v>
      </c>
      <c r="U235" s="35">
        <f>1-(S235=T235)</f>
        <v>0</v>
      </c>
      <c r="V235" s="35">
        <f>K235+W235/1000+X235/10000+Y235/100000+Z235/1000000+AA235/10000000+AB235/100000000</f>
        <v>229.12640000000002</v>
      </c>
      <c r="W235" s="29">
        <v>115</v>
      </c>
      <c r="X235" s="27">
        <v>114</v>
      </c>
      <c r="Y235" s="27"/>
      <c r="Z235" s="27"/>
      <c r="AA235" s="27"/>
      <c r="AB235" s="27"/>
      <c r="AH235" s="26"/>
      <c r="AI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>
      <c r="A236" s="62">
        <v>2</v>
      </c>
      <c r="B236" s="62">
        <v>2</v>
      </c>
      <c r="C236" s="1" t="s">
        <v>408</v>
      </c>
      <c r="D236" s="29" t="s">
        <v>36</v>
      </c>
      <c r="E236" s="29">
        <v>86</v>
      </c>
      <c r="F236" s="27">
        <v>108</v>
      </c>
      <c r="G236" s="27"/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194</v>
      </c>
      <c r="L236" s="32" t="s">
        <v>898</v>
      </c>
      <c r="M236" s="32" t="s">
        <v>733</v>
      </c>
      <c r="N236" s="33">
        <f>K236+(ROW(K236)-ROW(K$6))/10000</f>
        <v>194.023</v>
      </c>
      <c r="O236" s="32">
        <f>COUNT(E236:J236)</f>
        <v>2</v>
      </c>
      <c r="P236" s="32">
        <f ca="1">IF(AND(O236=1,OFFSET(D236,0,P$3)&gt;0),"Y",0)</f>
        <v>0</v>
      </c>
      <c r="Q236" s="34" t="s">
        <v>392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194.11660000000001</v>
      </c>
      <c r="T236" s="36">
        <f>K236+W236/1000+IF($D$5&gt;=2,X236/10000,0)+IF($D$5&gt;=3,Y236/100000,0)+IF($D$5&gt;=4,Z236/1000000,0)+IF($D$5&gt;=5,AA236/10000000,0)+IF($D$5&gt;=6,AB236/100000000,0)</f>
        <v>194.11660000000001</v>
      </c>
      <c r="U236" s="35">
        <f>1-(S236=T236)</f>
        <v>0</v>
      </c>
      <c r="V236" s="35">
        <f>K236+W236/1000+X236/10000+Y236/100000+Z236/1000000+AA236/10000000+AB236/100000000</f>
        <v>194.11660000000001</v>
      </c>
      <c r="W236" s="27">
        <v>108</v>
      </c>
      <c r="X236" s="29">
        <v>86</v>
      </c>
      <c r="Y236" s="27"/>
      <c r="Z236" s="27"/>
      <c r="AA236" s="27"/>
      <c r="AB236" s="27"/>
      <c r="AH236" s="26"/>
      <c r="AI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>
      <c r="A237" s="62">
        <v>3</v>
      </c>
      <c r="B237" s="62">
        <v>3</v>
      </c>
      <c r="C237" s="1" t="s">
        <v>430</v>
      </c>
      <c r="D237" s="29" t="s">
        <v>50</v>
      </c>
      <c r="E237" s="29">
        <v>77</v>
      </c>
      <c r="F237" s="27">
        <v>93</v>
      </c>
      <c r="G237" s="27"/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170</v>
      </c>
      <c r="L237" s="32" t="s">
        <v>898</v>
      </c>
      <c r="M237" s="32" t="s">
        <v>734</v>
      </c>
      <c r="N237" s="33">
        <f>K237+(ROW(K237)-ROW(K$6))/10000</f>
        <v>170.0231</v>
      </c>
      <c r="O237" s="32">
        <f>COUNT(E237:J237)</f>
        <v>2</v>
      </c>
      <c r="P237" s="32">
        <f ca="1">IF(AND(O237=1,OFFSET(D237,0,P$3)&gt;0),"Y",0)</f>
        <v>0</v>
      </c>
      <c r="Q237" s="34" t="s">
        <v>392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170.10069999999999</v>
      </c>
      <c r="T237" s="36">
        <f>K237+W237/1000+IF($D$5&gt;=2,X237/10000,0)+IF($D$5&gt;=3,Y237/100000,0)+IF($D$5&gt;=4,Z237/1000000,0)+IF($D$5&gt;=5,AA237/10000000,0)+IF($D$5&gt;=6,AB237/100000000,0)</f>
        <v>170.10069999999999</v>
      </c>
      <c r="U237" s="35">
        <f>1-(S237=T237)</f>
        <v>0</v>
      </c>
      <c r="V237" s="35">
        <f>K237+W237/1000+X237/10000+Y237/100000+Z237/1000000+AA237/10000000+AB237/100000000</f>
        <v>170.10069999999999</v>
      </c>
      <c r="W237" s="27">
        <v>93</v>
      </c>
      <c r="X237" s="29">
        <v>77</v>
      </c>
      <c r="Y237" s="27"/>
      <c r="Z237" s="27"/>
      <c r="AA237" s="27"/>
      <c r="AB237" s="27"/>
      <c r="AH237" s="26"/>
      <c r="AI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>
      <c r="A238" s="62">
        <v>4</v>
      </c>
      <c r="B238" s="62">
        <v>4</v>
      </c>
      <c r="C238" s="1" t="s">
        <v>438</v>
      </c>
      <c r="D238" s="29" t="s">
        <v>36</v>
      </c>
      <c r="E238" s="29">
        <v>64</v>
      </c>
      <c r="F238" s="27">
        <v>89</v>
      </c>
      <c r="G238" s="27"/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153</v>
      </c>
      <c r="L238" s="32" t="s">
        <v>898</v>
      </c>
      <c r="M238" s="32"/>
      <c r="N238" s="33">
        <f>K238+(ROW(K238)-ROW(K$6))/10000</f>
        <v>153.0232</v>
      </c>
      <c r="O238" s="32">
        <f>COUNT(E238:J238)</f>
        <v>2</v>
      </c>
      <c r="P238" s="32">
        <f ca="1">IF(AND(O238=1,OFFSET(D238,0,P$3)&gt;0),"Y",0)</f>
        <v>0</v>
      </c>
      <c r="Q238" s="34" t="s">
        <v>392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153.09539999999998</v>
      </c>
      <c r="T238" s="36">
        <f>K238+W238/1000+IF($D$5&gt;=2,X238/10000,0)+IF($D$5&gt;=3,Y238/100000,0)+IF($D$5&gt;=4,Z238/1000000,0)+IF($D$5&gt;=5,AA238/10000000,0)+IF($D$5&gt;=6,AB238/100000000,0)</f>
        <v>153.09540000000001</v>
      </c>
      <c r="U238" s="35">
        <f>1-(S238=T238)</f>
        <v>0</v>
      </c>
      <c r="V238" s="35">
        <f>K238+W238/1000+X238/10000+Y238/100000+Z238/1000000+AA238/10000000+AB238/100000000</f>
        <v>153.09540000000001</v>
      </c>
      <c r="W238" s="27">
        <v>89</v>
      </c>
      <c r="X238" s="29">
        <v>64</v>
      </c>
      <c r="Y238" s="27"/>
      <c r="Z238" s="27"/>
      <c r="AA238" s="27"/>
      <c r="AB238" s="27"/>
      <c r="AH238" s="26"/>
      <c r="AI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>
      <c r="A239" s="62">
        <v>5</v>
      </c>
      <c r="B239" s="62">
        <v>5</v>
      </c>
      <c r="C239" s="1" t="s">
        <v>391</v>
      </c>
      <c r="D239" s="29" t="s">
        <v>36</v>
      </c>
      <c r="E239" s="29"/>
      <c r="F239" s="27">
        <v>119</v>
      </c>
      <c r="G239" s="27"/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119</v>
      </c>
      <c r="L239" s="32" t="s">
        <v>898</v>
      </c>
      <c r="M239" s="32"/>
      <c r="N239" s="33">
        <f>K239+(ROW(K239)-ROW(K$6))/10000</f>
        <v>119.02330000000001</v>
      </c>
      <c r="O239" s="32">
        <f>COUNT(E239:J239)</f>
        <v>1</v>
      </c>
      <c r="P239" s="32" t="str">
        <f ca="1">IF(AND(O239=1,OFFSET(D239,0,P$3)&gt;0),"Y",0)</f>
        <v>Y</v>
      </c>
      <c r="Q239" s="34" t="s">
        <v>392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119.11899999999999</v>
      </c>
      <c r="T239" s="36">
        <f>K239+W239/1000+IF($D$5&gt;=2,X239/10000,0)+IF($D$5&gt;=3,Y239/100000,0)+IF($D$5&gt;=4,Z239/1000000,0)+IF($D$5&gt;=5,AA239/10000000,0)+IF($D$5&gt;=6,AB239/100000000,0)</f>
        <v>119.119</v>
      </c>
      <c r="U239" s="35">
        <f>1-(S239=T239)</f>
        <v>0</v>
      </c>
      <c r="V239" s="35">
        <f>K239+W239/1000+X239/10000+Y239/100000+Z239/1000000+AA239/10000000+AB239/100000000</f>
        <v>119.119</v>
      </c>
      <c r="W239" s="27">
        <v>119</v>
      </c>
      <c r="X239" s="29"/>
      <c r="Y239" s="27"/>
      <c r="Z239" s="27"/>
      <c r="AA239" s="27"/>
      <c r="AB239" s="27"/>
      <c r="AH239" s="26"/>
      <c r="AI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>
      <c r="A240" s="62">
        <v>6</v>
      </c>
      <c r="B240" s="62">
        <v>6</v>
      </c>
      <c r="C240" s="1" t="s">
        <v>735</v>
      </c>
      <c r="D240" s="29" t="s">
        <v>119</v>
      </c>
      <c r="E240" s="29">
        <v>57</v>
      </c>
      <c r="F240" s="27"/>
      <c r="G240" s="27"/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57</v>
      </c>
      <c r="L240" s="32" t="s">
        <v>898</v>
      </c>
      <c r="M240" s="32"/>
      <c r="N240" s="33">
        <f>K240+(ROW(K240)-ROW(K$6))/10000</f>
        <v>57.023400000000002</v>
      </c>
      <c r="O240" s="32">
        <f>COUNT(E240:J240)</f>
        <v>1</v>
      </c>
      <c r="P240" s="32">
        <f ca="1">IF(AND(O240=1,OFFSET(D240,0,P$3)&gt;0),"Y",0)</f>
        <v>0</v>
      </c>
      <c r="Q240" s="34" t="s">
        <v>392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57.056999999999995</v>
      </c>
      <c r="T240" s="36">
        <f>K240+W240/1000+IF($D$5&gt;=2,X240/10000,0)+IF($D$5&gt;=3,Y240/100000,0)+IF($D$5&gt;=4,Z240/1000000,0)+IF($D$5&gt;=5,AA240/10000000,0)+IF($D$5&gt;=6,AB240/100000000,0)</f>
        <v>57.057000000000002</v>
      </c>
      <c r="U240" s="35">
        <f>1-(S240=T240)</f>
        <v>0</v>
      </c>
      <c r="V240" s="35">
        <f>K240+W240/1000+X240/10000+Y240/100000+Z240/1000000+AA240/10000000+AB240/100000000</f>
        <v>57.057000000000002</v>
      </c>
      <c r="W240" s="29">
        <v>57</v>
      </c>
      <c r="X240" s="27"/>
      <c r="Y240" s="27"/>
      <c r="Z240" s="27"/>
      <c r="AA240" s="27"/>
      <c r="AB240" s="27"/>
      <c r="AH240" s="26"/>
      <c r="AI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>
      <c r="A241" s="62">
        <v>7</v>
      </c>
      <c r="B241" s="62">
        <v>7</v>
      </c>
      <c r="C241" s="1" t="s">
        <v>736</v>
      </c>
      <c r="D241" s="29" t="s">
        <v>36</v>
      </c>
      <c r="E241" s="29">
        <v>51</v>
      </c>
      <c r="F241" s="27"/>
      <c r="G241" s="27"/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51</v>
      </c>
      <c r="L241" s="32" t="s">
        <v>898</v>
      </c>
      <c r="M241" s="32"/>
      <c r="N241" s="33">
        <f>K241+(ROW(K241)-ROW(K$6))/10000</f>
        <v>51.023499999999999</v>
      </c>
      <c r="O241" s="32">
        <f>COUNT(E241:J241)</f>
        <v>1</v>
      </c>
      <c r="P241" s="32">
        <f ca="1">IF(AND(O241=1,OFFSET(D241,0,P$3)&gt;0),"Y",0)</f>
        <v>0</v>
      </c>
      <c r="Q241" s="34" t="s">
        <v>392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51.050999999999995</v>
      </c>
      <c r="T241" s="36">
        <f>K241+W241/1000+IF($D$5&gt;=2,X241/10000,0)+IF($D$5&gt;=3,Y241/100000,0)+IF($D$5&gt;=4,Z241/1000000,0)+IF($D$5&gt;=5,AA241/10000000,0)+IF($D$5&gt;=6,AB241/100000000,0)</f>
        <v>51.051000000000002</v>
      </c>
      <c r="U241" s="35">
        <f>1-(S241=T241)</f>
        <v>0</v>
      </c>
      <c r="V241" s="35">
        <f>K241+W241/1000+X241/10000+Y241/100000+Z241/1000000+AA241/10000000+AB241/100000000</f>
        <v>51.051000000000002</v>
      </c>
      <c r="W241" s="29">
        <v>51</v>
      </c>
      <c r="X241" s="27"/>
      <c r="Y241" s="27"/>
      <c r="Z241" s="27"/>
      <c r="AA241" s="27"/>
      <c r="AB241" s="27"/>
      <c r="AH241" s="26"/>
      <c r="AI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>
      <c r="A242" s="62">
        <v>8</v>
      </c>
      <c r="B242" s="62">
        <v>8</v>
      </c>
      <c r="C242" s="1" t="s">
        <v>737</v>
      </c>
      <c r="D242" s="29" t="s">
        <v>91</v>
      </c>
      <c r="E242" s="29">
        <v>47</v>
      </c>
      <c r="F242" s="27"/>
      <c r="G242" s="27"/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47</v>
      </c>
      <c r="L242" s="32" t="s">
        <v>898</v>
      </c>
      <c r="M242" s="32"/>
      <c r="N242" s="33">
        <f>K242+(ROW(K242)-ROW(K$6))/10000</f>
        <v>47.023600000000002</v>
      </c>
      <c r="O242" s="32">
        <f>COUNT(E242:J242)</f>
        <v>1</v>
      </c>
      <c r="P242" s="32">
        <f ca="1">IF(AND(O242=1,OFFSET(D242,0,P$3)&gt;0),"Y",0)</f>
        <v>0</v>
      </c>
      <c r="Q242" s="34" t="s">
        <v>392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47.046999999999997</v>
      </c>
      <c r="T242" s="36">
        <f>K242+W242/1000+IF($D$5&gt;=2,X242/10000,0)+IF($D$5&gt;=3,Y242/100000,0)+IF($D$5&gt;=4,Z242/1000000,0)+IF($D$5&gt;=5,AA242/10000000,0)+IF($D$5&gt;=6,AB242/100000000,0)</f>
        <v>47.046999999999997</v>
      </c>
      <c r="U242" s="35">
        <f>1-(S242=T242)</f>
        <v>0</v>
      </c>
      <c r="V242" s="35">
        <f>K242+W242/1000+X242/10000+Y242/100000+Z242/1000000+AA242/10000000+AB242/100000000</f>
        <v>47.046999999999997</v>
      </c>
      <c r="W242" s="29">
        <v>47</v>
      </c>
      <c r="X242" s="27"/>
      <c r="Y242" s="27"/>
      <c r="Z242" s="27"/>
      <c r="AA242" s="27"/>
      <c r="AB242" s="27"/>
      <c r="AH242" s="26"/>
      <c r="AI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s="26" customFormat="1" ht="3" customHeight="1">
      <c r="A243" s="2"/>
      <c r="B243" s="2"/>
      <c r="C243" s="2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42"/>
      <c r="O243" s="27"/>
      <c r="P243" s="27"/>
      <c r="R243" s="63"/>
      <c r="S243" s="63"/>
      <c r="T243" s="63"/>
      <c r="U243" s="63"/>
      <c r="V243" s="64"/>
      <c r="W243" s="27"/>
      <c r="X243" s="27"/>
      <c r="Y243" s="27"/>
      <c r="Z243" s="27"/>
      <c r="AA243" s="27"/>
      <c r="AB243" s="27"/>
      <c r="AL243" s="40"/>
      <c r="AM243" s="40"/>
      <c r="AN243" s="40"/>
      <c r="AO243" s="40"/>
      <c r="AP243" s="40"/>
      <c r="AQ243" s="40"/>
      <c r="AR243" s="52"/>
    </row>
    <row r="244" spans="1:46">
      <c r="J244" s="27"/>
      <c r="K244" s="27"/>
      <c r="L244" s="27"/>
      <c r="M244" s="27"/>
      <c r="N244" s="27"/>
      <c r="O244" s="27"/>
      <c r="P244" s="27"/>
      <c r="R244" s="65"/>
      <c r="S244" s="65"/>
      <c r="T244" s="65"/>
      <c r="U244" s="65"/>
      <c r="V244" s="27"/>
      <c r="AK244" s="26"/>
      <c r="AO244" s="26"/>
    </row>
    <row r="245" spans="1:46">
      <c r="J245" s="27"/>
      <c r="K245" s="27"/>
      <c r="L245" s="27"/>
      <c r="M245" s="27"/>
      <c r="N245" s="27"/>
      <c r="O245" s="27"/>
      <c r="P245" s="27"/>
      <c r="R245" s="65"/>
      <c r="S245" s="65"/>
      <c r="T245" s="65"/>
      <c r="U245" s="65"/>
      <c r="V245" s="27"/>
      <c r="AK245" s="26"/>
      <c r="AO245" s="26"/>
    </row>
    <row r="246" spans="1:46">
      <c r="J246" s="27"/>
      <c r="K246" s="27"/>
      <c r="L246" s="27"/>
      <c r="M246" s="27"/>
      <c r="N246" s="27"/>
      <c r="O246" s="27"/>
      <c r="P246" s="27"/>
      <c r="R246" s="65"/>
      <c r="S246" s="65"/>
      <c r="T246" s="65"/>
      <c r="U246" s="65"/>
      <c r="V246" s="27"/>
      <c r="AK246" s="26"/>
      <c r="AO246" s="26"/>
    </row>
    <row r="247" spans="1:46">
      <c r="J247" s="27"/>
      <c r="K247" s="27"/>
      <c r="L247" s="27"/>
      <c r="M247" s="27"/>
      <c r="N247" s="27"/>
      <c r="O247" s="27"/>
      <c r="P247" s="27"/>
      <c r="R247" s="65"/>
      <c r="S247" s="65"/>
      <c r="T247" s="65"/>
      <c r="U247" s="65"/>
      <c r="V247" s="27"/>
      <c r="AK247" s="26"/>
      <c r="AO247" s="26"/>
    </row>
    <row r="248" spans="1:46">
      <c r="J248" s="27"/>
      <c r="K248" s="27"/>
      <c r="L248" s="27"/>
      <c r="M248" s="27"/>
      <c r="N248" s="27"/>
      <c r="O248" s="27"/>
      <c r="P248" s="27"/>
      <c r="R248" s="65"/>
      <c r="S248" s="65"/>
      <c r="T248" s="65"/>
      <c r="U248" s="65"/>
      <c r="V248" s="27"/>
    </row>
    <row r="249" spans="1:46">
      <c r="J249" s="27"/>
      <c r="K249" s="27"/>
      <c r="L249" s="27"/>
      <c r="M249" s="27"/>
      <c r="N249" s="27"/>
      <c r="O249" s="27"/>
      <c r="P249" s="27"/>
      <c r="R249" s="65"/>
      <c r="S249" s="65"/>
      <c r="T249" s="65"/>
      <c r="U249" s="65"/>
      <c r="V249" s="27"/>
    </row>
    <row r="250" spans="1:46">
      <c r="J250" s="27"/>
      <c r="K250" s="27"/>
      <c r="L250" s="27"/>
      <c r="M250" s="27"/>
      <c r="N250" s="27"/>
      <c r="O250" s="27"/>
      <c r="P250" s="27"/>
      <c r="R250" s="65"/>
      <c r="S250" s="65"/>
      <c r="T250" s="65"/>
      <c r="U250" s="65"/>
      <c r="V250" s="27"/>
    </row>
    <row r="251" spans="1:46">
      <c r="J251" s="27"/>
      <c r="K251" s="27"/>
      <c r="L251" s="27"/>
      <c r="M251" s="27"/>
      <c r="N251" s="27"/>
      <c r="O251" s="27"/>
      <c r="P251" s="27"/>
      <c r="R251" s="65"/>
      <c r="S251" s="65"/>
      <c r="T251" s="65"/>
      <c r="U251" s="65"/>
      <c r="V251" s="27"/>
    </row>
    <row r="252" spans="1:46">
      <c r="J252" s="27"/>
      <c r="K252" s="27"/>
      <c r="L252" s="27"/>
      <c r="M252" s="27"/>
      <c r="N252" s="27"/>
      <c r="O252" s="27"/>
      <c r="P252" s="27"/>
      <c r="R252" s="65"/>
      <c r="S252" s="65"/>
      <c r="T252" s="65"/>
      <c r="U252" s="65"/>
      <c r="V252" s="27"/>
    </row>
    <row r="253" spans="1:46">
      <c r="J253" s="27"/>
      <c r="K253" s="27"/>
      <c r="L253" s="27"/>
      <c r="M253" s="27"/>
      <c r="N253" s="27"/>
      <c r="O253" s="27"/>
      <c r="P253" s="27"/>
      <c r="R253" s="65"/>
      <c r="S253" s="65"/>
      <c r="T253" s="65"/>
      <c r="U253" s="65"/>
      <c r="V253" s="27"/>
    </row>
    <row r="254" spans="1:46">
      <c r="J254" s="27"/>
      <c r="K254" s="27"/>
      <c r="L254" s="27"/>
      <c r="M254" s="27"/>
      <c r="N254" s="27"/>
      <c r="O254" s="27"/>
      <c r="P254" s="27"/>
      <c r="R254" s="65"/>
      <c r="S254" s="65"/>
      <c r="T254" s="65"/>
      <c r="U254" s="65"/>
      <c r="V254" s="27"/>
    </row>
    <row r="255" spans="1:46">
      <c r="J255" s="27"/>
      <c r="K255" s="27"/>
      <c r="L255" s="27"/>
      <c r="M255" s="27"/>
      <c r="N255" s="27"/>
      <c r="O255" s="27"/>
      <c r="P255" s="27"/>
      <c r="R255" s="65"/>
      <c r="S255" s="65"/>
      <c r="T255" s="65"/>
      <c r="U255" s="65"/>
      <c r="V255" s="27"/>
    </row>
    <row r="256" spans="1:46">
      <c r="J256" s="27"/>
      <c r="K256" s="27"/>
      <c r="L256" s="27"/>
      <c r="M256" s="27"/>
      <c r="N256" s="27"/>
      <c r="O256" s="27"/>
      <c r="P256" s="27"/>
      <c r="R256" s="65"/>
      <c r="S256" s="65"/>
      <c r="T256" s="65"/>
      <c r="U256" s="65"/>
      <c r="V256" s="27"/>
    </row>
    <row r="257" spans="10:22">
      <c r="J257" s="27"/>
      <c r="K257" s="27"/>
      <c r="L257" s="27"/>
      <c r="M257" s="27"/>
      <c r="N257" s="27"/>
      <c r="O257" s="27"/>
      <c r="P257" s="27"/>
      <c r="R257" s="65"/>
      <c r="S257" s="65"/>
      <c r="T257" s="65"/>
      <c r="U257" s="65"/>
      <c r="V257" s="27"/>
    </row>
    <row r="258" spans="10:22">
      <c r="J258" s="27"/>
      <c r="K258" s="27"/>
      <c r="L258" s="27"/>
      <c r="M258" s="27"/>
      <c r="N258" s="27"/>
      <c r="O258" s="27"/>
      <c r="P258" s="27"/>
      <c r="R258" s="65"/>
      <c r="S258" s="65"/>
      <c r="T258" s="65"/>
      <c r="U258" s="65"/>
      <c r="V258" s="27"/>
    </row>
    <row r="259" spans="10:22">
      <c r="J259" s="27"/>
      <c r="K259" s="27"/>
      <c r="L259" s="27"/>
      <c r="M259" s="27"/>
      <c r="N259" s="27"/>
      <c r="O259" s="27"/>
      <c r="P259" s="27"/>
      <c r="R259" s="65"/>
      <c r="S259" s="65"/>
      <c r="T259" s="65"/>
      <c r="U259" s="65"/>
      <c r="V259" s="27"/>
    </row>
    <row r="260" spans="10:22">
      <c r="J260" s="27"/>
      <c r="K260" s="27"/>
      <c r="L260" s="27"/>
      <c r="M260" s="27"/>
      <c r="N260" s="27"/>
      <c r="O260" s="27"/>
      <c r="P260" s="27"/>
      <c r="R260" s="65"/>
      <c r="S260" s="65"/>
      <c r="T260" s="65"/>
      <c r="U260" s="65"/>
      <c r="V260" s="27"/>
    </row>
    <row r="261" spans="10:22">
      <c r="J261" s="27"/>
      <c r="K261" s="27"/>
      <c r="L261" s="27"/>
      <c r="M261" s="27"/>
      <c r="N261" s="27"/>
      <c r="O261" s="27"/>
      <c r="P261" s="27"/>
      <c r="R261" s="65"/>
      <c r="S261" s="65"/>
      <c r="T261" s="65"/>
      <c r="U261" s="65"/>
      <c r="V261" s="27"/>
    </row>
    <row r="262" spans="10:22">
      <c r="J262" s="27"/>
      <c r="K262" s="27"/>
      <c r="L262" s="27"/>
      <c r="M262" s="27"/>
      <c r="N262" s="27"/>
      <c r="O262" s="27"/>
      <c r="P262" s="27"/>
      <c r="R262" s="65"/>
      <c r="S262" s="65"/>
      <c r="T262" s="65"/>
      <c r="U262" s="65"/>
      <c r="V262" s="27"/>
    </row>
    <row r="263" spans="10:22">
      <c r="J263" s="27"/>
      <c r="K263" s="27"/>
      <c r="L263" s="27"/>
      <c r="M263" s="27"/>
      <c r="N263" s="27"/>
      <c r="O263" s="27"/>
      <c r="P263" s="27"/>
      <c r="R263" s="65"/>
      <c r="S263" s="65"/>
      <c r="T263" s="65"/>
      <c r="U263" s="65"/>
      <c r="V263" s="27"/>
    </row>
    <row r="264" spans="10:22">
      <c r="J264" s="27"/>
      <c r="K264" s="27"/>
      <c r="L264" s="27"/>
      <c r="M264" s="27"/>
      <c r="N264" s="27"/>
      <c r="O264" s="27"/>
      <c r="P264" s="27"/>
      <c r="R264" s="65"/>
      <c r="S264" s="65"/>
      <c r="T264" s="65"/>
      <c r="U264" s="65"/>
      <c r="V264" s="27"/>
    </row>
    <row r="265" spans="10:22">
      <c r="J265" s="27"/>
      <c r="K265" s="27"/>
      <c r="L265" s="27"/>
      <c r="M265" s="27"/>
      <c r="N265" s="27"/>
      <c r="O265" s="27"/>
      <c r="P265" s="27"/>
      <c r="R265" s="65"/>
      <c r="S265" s="65"/>
      <c r="T265" s="65"/>
      <c r="U265" s="65"/>
      <c r="V265" s="27"/>
    </row>
    <row r="266" spans="10:22">
      <c r="J266" s="27"/>
      <c r="K266" s="27"/>
      <c r="L266" s="27"/>
      <c r="M266" s="27"/>
      <c r="N266" s="27"/>
      <c r="O266" s="27"/>
      <c r="P266" s="27"/>
      <c r="R266" s="65"/>
      <c r="S266" s="65"/>
      <c r="T266" s="65"/>
      <c r="U266" s="65"/>
      <c r="V266" s="27"/>
    </row>
    <row r="267" spans="10:22">
      <c r="J267" s="27"/>
      <c r="K267" s="27"/>
      <c r="L267" s="27"/>
      <c r="M267" s="27"/>
      <c r="N267" s="27"/>
      <c r="O267" s="27"/>
      <c r="P267" s="27"/>
      <c r="R267" s="65"/>
      <c r="S267" s="65"/>
      <c r="T267" s="65"/>
      <c r="U267" s="65"/>
      <c r="V267" s="27"/>
    </row>
    <row r="268" spans="10:22">
      <c r="J268" s="27"/>
      <c r="K268" s="27"/>
      <c r="L268" s="27"/>
      <c r="M268" s="27"/>
      <c r="N268" s="27"/>
      <c r="O268" s="27"/>
      <c r="P268" s="27"/>
      <c r="R268" s="65"/>
      <c r="S268" s="65"/>
      <c r="T268" s="65"/>
      <c r="U268" s="65"/>
      <c r="V268" s="27"/>
    </row>
    <row r="269" spans="10:22">
      <c r="J269" s="27"/>
      <c r="K269" s="27"/>
      <c r="L269" s="27"/>
      <c r="M269" s="27"/>
      <c r="N269" s="27"/>
      <c r="O269" s="27"/>
      <c r="P269" s="27"/>
      <c r="R269" s="65"/>
      <c r="S269" s="65"/>
      <c r="T269" s="65"/>
      <c r="U269" s="65"/>
      <c r="V269" s="27"/>
    </row>
    <row r="270" spans="10:22">
      <c r="J270" s="27"/>
      <c r="K270" s="27"/>
      <c r="L270" s="27"/>
      <c r="M270" s="27"/>
      <c r="N270" s="27"/>
      <c r="O270" s="27"/>
      <c r="P270" s="27"/>
      <c r="R270" s="65"/>
      <c r="S270" s="65"/>
      <c r="T270" s="65"/>
      <c r="U270" s="65"/>
      <c r="V270" s="27"/>
    </row>
    <row r="271" spans="10:22">
      <c r="J271" s="27"/>
      <c r="K271" s="27"/>
      <c r="L271" s="27"/>
      <c r="M271" s="27"/>
      <c r="N271" s="27"/>
      <c r="O271" s="27"/>
      <c r="P271" s="27"/>
      <c r="R271" s="65"/>
      <c r="S271" s="65"/>
      <c r="T271" s="65"/>
      <c r="U271" s="65"/>
      <c r="V271" s="27"/>
    </row>
    <row r="272" spans="10:22">
      <c r="J272" s="27"/>
      <c r="K272" s="27"/>
      <c r="L272" s="27"/>
      <c r="M272" s="27"/>
      <c r="N272" s="27"/>
      <c r="O272" s="27"/>
      <c r="P272" s="27"/>
      <c r="R272" s="65"/>
      <c r="S272" s="65"/>
      <c r="T272" s="65"/>
      <c r="U272" s="65"/>
      <c r="V272" s="27"/>
    </row>
    <row r="273" spans="10:22">
      <c r="J273" s="27"/>
      <c r="K273" s="27"/>
      <c r="L273" s="27"/>
      <c r="M273" s="27"/>
      <c r="N273" s="27"/>
      <c r="O273" s="27"/>
      <c r="P273" s="27"/>
      <c r="R273" s="65"/>
      <c r="S273" s="65"/>
      <c r="T273" s="65"/>
      <c r="U273" s="65"/>
      <c r="V273" s="27"/>
    </row>
    <row r="274" spans="10:22">
      <c r="J274" s="27"/>
      <c r="K274" s="27"/>
      <c r="L274" s="27"/>
      <c r="M274" s="27"/>
      <c r="N274" s="27"/>
      <c r="O274" s="27"/>
      <c r="P274" s="27"/>
      <c r="R274" s="65"/>
      <c r="S274" s="65"/>
      <c r="T274" s="65"/>
      <c r="U274" s="65"/>
      <c r="V274" s="27"/>
    </row>
    <row r="275" spans="10:22">
      <c r="J275" s="27"/>
      <c r="K275" s="27"/>
      <c r="L275" s="27"/>
      <c r="M275" s="27"/>
      <c r="N275" s="27"/>
      <c r="O275" s="27"/>
      <c r="P275" s="27"/>
      <c r="R275" s="65"/>
      <c r="S275" s="65"/>
      <c r="T275" s="65"/>
      <c r="U275" s="65"/>
      <c r="V275" s="27"/>
    </row>
    <row r="276" spans="10:22">
      <c r="J276" s="27"/>
      <c r="K276" s="27"/>
      <c r="L276" s="27"/>
      <c r="M276" s="27"/>
      <c r="N276" s="27"/>
      <c r="O276" s="27"/>
      <c r="P276" s="27"/>
      <c r="R276" s="65"/>
      <c r="S276" s="65"/>
      <c r="T276" s="65"/>
      <c r="U276" s="65"/>
      <c r="V276" s="27"/>
    </row>
    <row r="277" spans="10:22">
      <c r="J277" s="27"/>
      <c r="K277" s="27"/>
      <c r="L277" s="27"/>
      <c r="M277" s="27"/>
      <c r="N277" s="27"/>
      <c r="O277" s="27"/>
      <c r="P277" s="27"/>
      <c r="R277" s="65"/>
      <c r="S277" s="65"/>
      <c r="T277" s="65"/>
      <c r="U277" s="65"/>
      <c r="V277" s="27"/>
    </row>
    <row r="278" spans="10:22">
      <c r="J278" s="27"/>
      <c r="K278" s="27"/>
      <c r="L278" s="27"/>
      <c r="M278" s="27"/>
      <c r="N278" s="27"/>
      <c r="O278" s="27"/>
      <c r="P278" s="27"/>
      <c r="R278" s="65"/>
      <c r="S278" s="65"/>
      <c r="T278" s="65"/>
      <c r="U278" s="65"/>
      <c r="V278" s="27"/>
    </row>
    <row r="279" spans="10:22">
      <c r="J279" s="27"/>
      <c r="K279" s="27"/>
      <c r="L279" s="27"/>
      <c r="M279" s="27"/>
      <c r="N279" s="27"/>
      <c r="O279" s="27"/>
      <c r="P279" s="27"/>
      <c r="R279" s="65"/>
      <c r="S279" s="65"/>
      <c r="T279" s="65"/>
      <c r="U279" s="65"/>
      <c r="V279" s="27"/>
    </row>
    <row r="280" spans="10:22">
      <c r="J280" s="27"/>
      <c r="K280" s="27"/>
      <c r="L280" s="27"/>
      <c r="M280" s="27"/>
      <c r="N280" s="27"/>
      <c r="O280" s="27"/>
      <c r="P280" s="27"/>
      <c r="R280" s="65"/>
      <c r="S280" s="65"/>
      <c r="T280" s="65"/>
      <c r="U280" s="65"/>
      <c r="V280" s="27"/>
    </row>
    <row r="281" spans="10:22">
      <c r="J281" s="27"/>
      <c r="K281" s="27"/>
      <c r="L281" s="27"/>
      <c r="M281" s="27"/>
      <c r="N281" s="27"/>
      <c r="O281" s="27"/>
      <c r="P281" s="27"/>
      <c r="R281" s="65"/>
      <c r="S281" s="65"/>
      <c r="T281" s="65"/>
      <c r="U281" s="65"/>
      <c r="V281" s="27"/>
    </row>
    <row r="282" spans="10:22">
      <c r="J282" s="27"/>
      <c r="K282" s="27"/>
      <c r="L282" s="27"/>
      <c r="M282" s="27"/>
      <c r="N282" s="27"/>
      <c r="O282" s="27"/>
      <c r="P282" s="27"/>
      <c r="R282" s="65"/>
      <c r="S282" s="65"/>
      <c r="T282" s="65"/>
      <c r="U282" s="65"/>
      <c r="V282" s="27"/>
    </row>
    <row r="283" spans="10:22">
      <c r="J283" s="27"/>
      <c r="K283" s="27"/>
      <c r="L283" s="27"/>
      <c r="M283" s="27"/>
      <c r="N283" s="27"/>
      <c r="O283" s="27"/>
      <c r="P283" s="27"/>
      <c r="R283" s="65"/>
      <c r="S283" s="65"/>
      <c r="T283" s="65"/>
      <c r="U283" s="65"/>
      <c r="V283" s="27"/>
    </row>
    <row r="284" spans="10:22">
      <c r="J284" s="27"/>
      <c r="K284" s="27"/>
      <c r="L284" s="27"/>
      <c r="M284" s="27"/>
      <c r="N284" s="27"/>
      <c r="O284" s="27"/>
      <c r="P284" s="27"/>
      <c r="R284" s="65"/>
      <c r="S284" s="65"/>
      <c r="T284" s="65"/>
      <c r="U284" s="65"/>
      <c r="V284" s="27"/>
    </row>
    <row r="285" spans="10:22">
      <c r="J285" s="27"/>
      <c r="K285" s="27"/>
      <c r="L285" s="27"/>
      <c r="M285" s="27"/>
      <c r="N285" s="27"/>
      <c r="O285" s="27"/>
      <c r="P285" s="27"/>
      <c r="R285" s="65"/>
      <c r="S285" s="65"/>
      <c r="T285" s="65"/>
      <c r="U285" s="65"/>
      <c r="V285" s="27"/>
    </row>
    <row r="286" spans="10:22">
      <c r="J286" s="27"/>
      <c r="K286" s="27"/>
      <c r="L286" s="27"/>
      <c r="M286" s="27"/>
      <c r="N286" s="27"/>
      <c r="O286" s="27"/>
      <c r="P286" s="27"/>
      <c r="R286" s="65"/>
      <c r="S286" s="65"/>
      <c r="T286" s="65"/>
      <c r="U286" s="65"/>
      <c r="V286" s="27"/>
    </row>
    <row r="287" spans="10:22">
      <c r="J287" s="27"/>
      <c r="K287" s="27"/>
      <c r="L287" s="27"/>
      <c r="M287" s="27"/>
      <c r="N287" s="27"/>
      <c r="O287" s="27"/>
      <c r="P287" s="27"/>
      <c r="R287" s="65"/>
      <c r="S287" s="65"/>
      <c r="T287" s="65"/>
      <c r="U287" s="65"/>
      <c r="V287" s="27"/>
    </row>
    <row r="288" spans="10:22">
      <c r="J288" s="27"/>
      <c r="K288" s="27"/>
      <c r="L288" s="27"/>
      <c r="M288" s="27"/>
      <c r="N288" s="27"/>
      <c r="O288" s="27"/>
      <c r="P288" s="27"/>
      <c r="R288" s="65"/>
      <c r="S288" s="65"/>
      <c r="T288" s="65"/>
      <c r="U288" s="65"/>
      <c r="V288" s="27"/>
    </row>
    <row r="289" spans="10:22">
      <c r="J289" s="27"/>
      <c r="K289" s="27"/>
      <c r="L289" s="27"/>
      <c r="M289" s="27"/>
      <c r="N289" s="27"/>
      <c r="O289" s="27"/>
      <c r="P289" s="27"/>
      <c r="R289" s="65"/>
      <c r="S289" s="65"/>
      <c r="T289" s="65"/>
      <c r="U289" s="65"/>
      <c r="V289" s="27"/>
    </row>
    <row r="290" spans="10:22">
      <c r="J290" s="27"/>
      <c r="K290" s="27"/>
      <c r="L290" s="27"/>
      <c r="M290" s="27"/>
      <c r="N290" s="27"/>
      <c r="O290" s="27"/>
      <c r="P290" s="27"/>
      <c r="R290" s="65"/>
      <c r="S290" s="65"/>
      <c r="T290" s="65"/>
      <c r="U290" s="65"/>
      <c r="V290" s="27"/>
    </row>
    <row r="291" spans="10:22">
      <c r="J291" s="27"/>
      <c r="K291" s="27"/>
      <c r="L291" s="27"/>
      <c r="M291" s="27"/>
      <c r="N291" s="27"/>
      <c r="O291" s="27"/>
      <c r="P291" s="27"/>
      <c r="R291" s="65"/>
      <c r="S291" s="65"/>
      <c r="T291" s="65"/>
      <c r="U291" s="65"/>
      <c r="V291" s="27"/>
    </row>
    <row r="292" spans="10:22">
      <c r="J292" s="27"/>
      <c r="K292" s="27"/>
      <c r="L292" s="27"/>
      <c r="M292" s="27"/>
      <c r="N292" s="27"/>
      <c r="O292" s="27"/>
      <c r="P292" s="27"/>
      <c r="R292" s="65"/>
      <c r="S292" s="65"/>
      <c r="T292" s="65"/>
      <c r="U292" s="65"/>
      <c r="V292" s="27"/>
    </row>
    <row r="293" spans="10:22">
      <c r="J293" s="27"/>
      <c r="K293" s="27"/>
      <c r="L293" s="27"/>
      <c r="M293" s="27"/>
      <c r="N293" s="27"/>
      <c r="O293" s="27"/>
      <c r="P293" s="27"/>
      <c r="R293" s="65"/>
      <c r="S293" s="65"/>
      <c r="T293" s="65"/>
      <c r="U293" s="65"/>
      <c r="V293" s="27"/>
    </row>
    <row r="294" spans="10:22">
      <c r="J294" s="27"/>
      <c r="K294" s="27"/>
      <c r="L294" s="27"/>
      <c r="M294" s="27"/>
      <c r="N294" s="27"/>
      <c r="O294" s="27"/>
      <c r="P294" s="27"/>
      <c r="R294" s="65"/>
      <c r="S294" s="65"/>
      <c r="T294" s="65"/>
      <c r="U294" s="65"/>
      <c r="V294" s="27"/>
    </row>
    <row r="295" spans="10:22">
      <c r="J295" s="27"/>
      <c r="K295" s="27"/>
      <c r="L295" s="27"/>
      <c r="M295" s="27"/>
      <c r="N295" s="27"/>
      <c r="O295" s="27"/>
      <c r="P295" s="27"/>
      <c r="R295" s="65"/>
      <c r="S295" s="65"/>
      <c r="T295" s="65"/>
      <c r="U295" s="65"/>
      <c r="V295" s="27"/>
    </row>
    <row r="296" spans="10:22">
      <c r="J296" s="27"/>
      <c r="K296" s="27"/>
      <c r="L296" s="27"/>
      <c r="M296" s="27"/>
      <c r="N296" s="27"/>
      <c r="O296" s="27"/>
      <c r="P296" s="27"/>
      <c r="R296" s="65"/>
      <c r="S296" s="65"/>
      <c r="T296" s="65"/>
      <c r="U296" s="65"/>
      <c r="V296" s="27"/>
    </row>
    <row r="297" spans="10:22">
      <c r="J297" s="27"/>
      <c r="K297" s="27"/>
      <c r="L297" s="27"/>
      <c r="M297" s="27"/>
      <c r="N297" s="27"/>
      <c r="O297" s="27"/>
      <c r="P297" s="27"/>
      <c r="R297" s="65"/>
      <c r="S297" s="65"/>
      <c r="T297" s="65"/>
      <c r="U297" s="65"/>
      <c r="V297" s="27"/>
    </row>
    <row r="298" spans="10:22">
      <c r="J298" s="27"/>
      <c r="K298" s="27"/>
      <c r="L298" s="27"/>
      <c r="M298" s="27"/>
      <c r="N298" s="27"/>
      <c r="O298" s="27"/>
      <c r="P298" s="27"/>
      <c r="R298" s="65"/>
      <c r="S298" s="65"/>
      <c r="T298" s="65"/>
      <c r="U298" s="65"/>
      <c r="V298" s="27"/>
    </row>
    <row r="299" spans="10:22">
      <c r="J299" s="27"/>
      <c r="K299" s="27"/>
      <c r="L299" s="27"/>
      <c r="M299" s="27"/>
      <c r="N299" s="27"/>
      <c r="O299" s="27"/>
      <c r="P299" s="27"/>
      <c r="R299" s="65"/>
      <c r="S299" s="65"/>
      <c r="T299" s="65"/>
      <c r="U299" s="65"/>
      <c r="V299" s="27"/>
    </row>
    <row r="300" spans="10:22">
      <c r="J300" s="27"/>
      <c r="K300" s="27"/>
      <c r="L300" s="27"/>
      <c r="M300" s="27"/>
      <c r="N300" s="27"/>
      <c r="O300" s="27"/>
      <c r="P300" s="27"/>
      <c r="R300" s="65"/>
      <c r="S300" s="65"/>
      <c r="T300" s="65"/>
      <c r="U300" s="65"/>
      <c r="V300" s="27"/>
    </row>
    <row r="301" spans="10:22">
      <c r="J301" s="27"/>
      <c r="K301" s="27"/>
      <c r="L301" s="27"/>
      <c r="M301" s="27"/>
      <c r="N301" s="27"/>
      <c r="O301" s="27"/>
      <c r="P301" s="27"/>
      <c r="R301" s="65"/>
      <c r="S301" s="65"/>
      <c r="T301" s="65"/>
      <c r="U301" s="65"/>
      <c r="V301" s="27"/>
    </row>
    <row r="302" spans="10:22">
      <c r="J302" s="27"/>
      <c r="K302" s="27"/>
      <c r="L302" s="27"/>
      <c r="M302" s="27"/>
      <c r="N302" s="27"/>
      <c r="O302" s="27"/>
      <c r="P302" s="27"/>
      <c r="R302" s="65"/>
      <c r="S302" s="65"/>
      <c r="T302" s="65"/>
      <c r="U302" s="65"/>
      <c r="V302" s="27"/>
    </row>
    <row r="303" spans="10:22">
      <c r="J303" s="27"/>
      <c r="K303" s="27"/>
      <c r="L303" s="27"/>
      <c r="M303" s="27"/>
      <c r="N303" s="27"/>
      <c r="O303" s="27"/>
      <c r="P303" s="27"/>
      <c r="R303" s="65"/>
      <c r="S303" s="65"/>
      <c r="T303" s="65"/>
      <c r="U303" s="65"/>
      <c r="V303" s="27"/>
    </row>
    <row r="304" spans="10:22">
      <c r="J304" s="27"/>
      <c r="K304" s="27"/>
      <c r="L304" s="27"/>
      <c r="M304" s="27"/>
      <c r="N304" s="27"/>
      <c r="O304" s="27"/>
      <c r="P304" s="27"/>
      <c r="R304" s="65"/>
      <c r="S304" s="65"/>
      <c r="T304" s="65"/>
      <c r="U304" s="65"/>
      <c r="V304" s="27"/>
    </row>
    <row r="305" spans="10:22">
      <c r="J305" s="27"/>
      <c r="K305" s="27"/>
      <c r="L305" s="27"/>
      <c r="M305" s="27"/>
      <c r="N305" s="27"/>
      <c r="O305" s="27"/>
      <c r="P305" s="27"/>
      <c r="R305" s="65"/>
      <c r="S305" s="65"/>
      <c r="T305" s="65"/>
      <c r="U305" s="65"/>
      <c r="V305" s="27"/>
    </row>
    <row r="306" spans="10:22">
      <c r="J306" s="27"/>
      <c r="K306" s="27"/>
      <c r="L306" s="27"/>
      <c r="M306" s="27"/>
      <c r="N306" s="27"/>
      <c r="O306" s="27"/>
      <c r="P306" s="27"/>
      <c r="R306" s="65"/>
      <c r="S306" s="65"/>
      <c r="T306" s="65"/>
      <c r="U306" s="65"/>
      <c r="V306" s="27"/>
    </row>
    <row r="307" spans="10:22">
      <c r="J307" s="27"/>
      <c r="K307" s="27"/>
      <c r="L307" s="27"/>
      <c r="M307" s="27"/>
      <c r="N307" s="27"/>
      <c r="O307" s="27"/>
      <c r="P307" s="27"/>
      <c r="R307" s="65"/>
      <c r="S307" s="65"/>
      <c r="T307" s="65"/>
      <c r="U307" s="65"/>
      <c r="V307" s="27"/>
    </row>
    <row r="308" spans="10:22">
      <c r="J308" s="27"/>
      <c r="K308" s="27"/>
      <c r="L308" s="27"/>
      <c r="M308" s="27"/>
      <c r="N308" s="27"/>
      <c r="O308" s="27"/>
      <c r="P308" s="27"/>
      <c r="R308" s="65"/>
      <c r="S308" s="65"/>
      <c r="T308" s="65"/>
      <c r="U308" s="65"/>
      <c r="V308" s="27"/>
    </row>
    <row r="309" spans="10:22">
      <c r="J309" s="27"/>
      <c r="K309" s="27"/>
      <c r="L309" s="27"/>
      <c r="M309" s="27"/>
      <c r="N309" s="27"/>
      <c r="O309" s="27"/>
      <c r="P309" s="27"/>
      <c r="R309" s="65"/>
      <c r="S309" s="65"/>
      <c r="T309" s="65"/>
      <c r="U309" s="65"/>
      <c r="V309" s="27"/>
    </row>
    <row r="310" spans="10:22">
      <c r="J310" s="27"/>
      <c r="K310" s="27"/>
      <c r="L310" s="27"/>
      <c r="M310" s="27"/>
      <c r="N310" s="27"/>
      <c r="O310" s="27"/>
      <c r="P310" s="27"/>
      <c r="R310" s="65"/>
      <c r="S310" s="65"/>
      <c r="T310" s="65"/>
      <c r="U310" s="65"/>
      <c r="V310" s="27"/>
    </row>
    <row r="311" spans="10:22">
      <c r="J311" s="27"/>
      <c r="K311" s="27"/>
      <c r="L311" s="27"/>
      <c r="M311" s="27"/>
      <c r="N311" s="27"/>
      <c r="O311" s="27"/>
      <c r="P311" s="27"/>
      <c r="R311" s="65"/>
      <c r="S311" s="65"/>
      <c r="T311" s="65"/>
      <c r="U311" s="65"/>
      <c r="V311" s="27"/>
    </row>
    <row r="312" spans="10:22">
      <c r="J312" s="27"/>
      <c r="K312" s="27"/>
      <c r="L312" s="27"/>
      <c r="M312" s="27"/>
      <c r="N312" s="27"/>
      <c r="O312" s="27"/>
      <c r="P312" s="27"/>
      <c r="R312" s="65"/>
      <c r="S312" s="65"/>
      <c r="T312" s="65"/>
      <c r="U312" s="65"/>
      <c r="V312" s="27"/>
    </row>
    <row r="313" spans="10:22">
      <c r="J313" s="27"/>
      <c r="K313" s="27"/>
      <c r="L313" s="27"/>
      <c r="M313" s="27"/>
      <c r="N313" s="27"/>
      <c r="O313" s="27"/>
      <c r="P313" s="27"/>
      <c r="R313" s="65"/>
      <c r="S313" s="65"/>
      <c r="T313" s="65"/>
      <c r="U313" s="65"/>
      <c r="V313" s="27"/>
    </row>
    <row r="314" spans="10:22">
      <c r="J314" s="27"/>
      <c r="K314" s="27"/>
      <c r="L314" s="27"/>
      <c r="M314" s="27"/>
      <c r="N314" s="27"/>
      <c r="O314" s="27"/>
      <c r="P314" s="27"/>
      <c r="R314" s="65"/>
      <c r="S314" s="65"/>
      <c r="T314" s="65"/>
      <c r="U314" s="65"/>
      <c r="V314" s="27"/>
    </row>
    <row r="315" spans="10:22">
      <c r="J315" s="27"/>
      <c r="K315" s="27"/>
      <c r="L315" s="27"/>
      <c r="M315" s="27"/>
      <c r="N315" s="27"/>
      <c r="O315" s="27"/>
      <c r="P315" s="27"/>
      <c r="R315" s="65"/>
      <c r="S315" s="65"/>
      <c r="T315" s="65"/>
      <c r="U315" s="65"/>
      <c r="V315" s="27"/>
    </row>
    <row r="316" spans="10:22">
      <c r="J316" s="27"/>
      <c r="K316" s="27"/>
      <c r="L316" s="27"/>
      <c r="M316" s="27"/>
      <c r="N316" s="27"/>
      <c r="O316" s="27"/>
      <c r="P316" s="27"/>
      <c r="R316" s="65"/>
      <c r="S316" s="65"/>
      <c r="T316" s="65"/>
      <c r="U316" s="65"/>
      <c r="V316" s="27"/>
    </row>
    <row r="317" spans="10:22">
      <c r="J317" s="27"/>
      <c r="K317" s="27"/>
      <c r="L317" s="27"/>
      <c r="M317" s="27"/>
      <c r="N317" s="27"/>
      <c r="O317" s="27"/>
      <c r="P317" s="27"/>
      <c r="R317" s="65"/>
      <c r="S317" s="65"/>
      <c r="T317" s="65"/>
      <c r="U317" s="65"/>
      <c r="V317" s="27"/>
    </row>
    <row r="318" spans="10:22">
      <c r="J318" s="27"/>
      <c r="K318" s="27"/>
      <c r="L318" s="27"/>
      <c r="M318" s="27"/>
      <c r="N318" s="27"/>
      <c r="O318" s="27"/>
      <c r="P318" s="27"/>
      <c r="R318" s="65"/>
      <c r="S318" s="65"/>
      <c r="T318" s="65"/>
      <c r="U318" s="65"/>
      <c r="V318" s="27"/>
    </row>
    <row r="319" spans="10:22">
      <c r="J319" s="27"/>
      <c r="K319" s="27"/>
      <c r="L319" s="27"/>
      <c r="M319" s="27"/>
      <c r="N319" s="27"/>
      <c r="O319" s="27"/>
      <c r="P319" s="27"/>
      <c r="R319" s="65"/>
      <c r="S319" s="65"/>
      <c r="T319" s="65"/>
      <c r="U319" s="65"/>
      <c r="V319" s="27"/>
    </row>
    <row r="320" spans="10:22">
      <c r="J320" s="27"/>
      <c r="K320" s="27"/>
      <c r="L320" s="27"/>
      <c r="M320" s="27"/>
      <c r="N320" s="27"/>
      <c r="O320" s="27"/>
      <c r="P320" s="27"/>
      <c r="R320" s="65"/>
      <c r="S320" s="65"/>
      <c r="T320" s="65"/>
      <c r="U320" s="65"/>
      <c r="V320" s="27"/>
    </row>
    <row r="321" spans="10:22">
      <c r="J321" s="27"/>
      <c r="K321" s="27"/>
      <c r="L321" s="27"/>
      <c r="M321" s="27"/>
      <c r="N321" s="27"/>
      <c r="O321" s="27"/>
      <c r="P321" s="27"/>
      <c r="R321" s="65"/>
      <c r="S321" s="65"/>
      <c r="T321" s="65"/>
      <c r="U321" s="65"/>
      <c r="V321" s="27"/>
    </row>
    <row r="322" spans="10:22">
      <c r="J322" s="27"/>
      <c r="K322" s="27"/>
      <c r="L322" s="27"/>
      <c r="M322" s="27"/>
      <c r="N322" s="27"/>
      <c r="O322" s="27"/>
      <c r="P322" s="27"/>
      <c r="R322" s="65"/>
      <c r="S322" s="65"/>
      <c r="T322" s="65"/>
      <c r="U322" s="65"/>
      <c r="V322" s="27"/>
    </row>
    <row r="323" spans="10:22">
      <c r="J323" s="27"/>
      <c r="K323" s="27"/>
      <c r="L323" s="27"/>
      <c r="M323" s="27"/>
      <c r="N323" s="27"/>
      <c r="O323" s="27"/>
      <c r="P323" s="27"/>
      <c r="R323" s="65"/>
      <c r="S323" s="65"/>
      <c r="T323" s="65"/>
      <c r="U323" s="65"/>
      <c r="V323" s="27"/>
    </row>
    <row r="324" spans="10:22">
      <c r="J324" s="27"/>
      <c r="K324" s="27"/>
      <c r="L324" s="27"/>
      <c r="M324" s="27"/>
      <c r="N324" s="27"/>
      <c r="O324" s="27"/>
      <c r="P324" s="27"/>
      <c r="R324" s="65"/>
      <c r="S324" s="65"/>
      <c r="T324" s="65"/>
      <c r="U324" s="65"/>
      <c r="V324" s="27"/>
    </row>
    <row r="325" spans="10:22">
      <c r="J325" s="27"/>
      <c r="K325" s="27"/>
      <c r="L325" s="27"/>
      <c r="M325" s="27"/>
      <c r="N325" s="27"/>
      <c r="O325" s="27"/>
      <c r="P325" s="27"/>
      <c r="R325" s="65"/>
      <c r="S325" s="65"/>
      <c r="T325" s="65"/>
      <c r="U325" s="65"/>
      <c r="V325" s="27"/>
    </row>
    <row r="326" spans="10:22">
      <c r="J326" s="27"/>
      <c r="K326" s="27"/>
      <c r="L326" s="27"/>
      <c r="M326" s="27"/>
      <c r="N326" s="27"/>
      <c r="O326" s="27"/>
      <c r="P326" s="27"/>
      <c r="R326" s="65"/>
      <c r="S326" s="65"/>
      <c r="T326" s="65"/>
      <c r="U326" s="65"/>
      <c r="V326" s="27"/>
    </row>
    <row r="327" spans="10:22">
      <c r="J327" s="27"/>
      <c r="K327" s="27"/>
      <c r="L327" s="27"/>
      <c r="M327" s="27"/>
      <c r="N327" s="27"/>
      <c r="O327" s="27"/>
      <c r="P327" s="27"/>
      <c r="R327" s="65"/>
      <c r="S327" s="65"/>
      <c r="T327" s="65"/>
      <c r="U327" s="65"/>
      <c r="V327" s="27"/>
    </row>
    <row r="328" spans="10:22">
      <c r="J328" s="27"/>
      <c r="K328" s="27"/>
      <c r="L328" s="27"/>
      <c r="M328" s="27"/>
      <c r="N328" s="27"/>
      <c r="O328" s="27"/>
      <c r="P328" s="27"/>
      <c r="R328" s="65"/>
      <c r="S328" s="65"/>
      <c r="T328" s="65"/>
      <c r="U328" s="65"/>
      <c r="V328" s="27"/>
    </row>
    <row r="329" spans="10:22">
      <c r="J329" s="27"/>
      <c r="K329" s="27"/>
      <c r="L329" s="27"/>
      <c r="M329" s="27"/>
      <c r="N329" s="27"/>
      <c r="O329" s="27"/>
      <c r="P329" s="27"/>
      <c r="R329" s="65"/>
      <c r="S329" s="65"/>
      <c r="T329" s="65"/>
      <c r="U329" s="65"/>
      <c r="V329" s="27"/>
    </row>
    <row r="330" spans="10:22">
      <c r="J330" s="27"/>
      <c r="K330" s="27"/>
      <c r="L330" s="27"/>
      <c r="M330" s="27"/>
      <c r="N330" s="27"/>
      <c r="O330" s="27"/>
      <c r="P330" s="27"/>
      <c r="R330" s="65"/>
      <c r="S330" s="65"/>
      <c r="T330" s="65"/>
      <c r="U330" s="65"/>
      <c r="V330" s="27"/>
    </row>
    <row r="331" spans="10:22">
      <c r="J331" s="27"/>
      <c r="K331" s="27"/>
      <c r="L331" s="27"/>
      <c r="M331" s="27"/>
      <c r="N331" s="27"/>
      <c r="O331" s="27"/>
      <c r="P331" s="27"/>
      <c r="Q331" s="27"/>
      <c r="R331" s="63"/>
      <c r="S331" s="63"/>
      <c r="T331" s="63"/>
      <c r="U331" s="63"/>
      <c r="V331" s="27"/>
    </row>
    <row r="332" spans="10:22">
      <c r="J332" s="27"/>
      <c r="K332" s="27"/>
      <c r="L332" s="27"/>
      <c r="M332" s="27"/>
      <c r="N332" s="27"/>
      <c r="O332" s="27"/>
      <c r="P332" s="27"/>
      <c r="Q332" s="27"/>
      <c r="R332" s="63"/>
      <c r="S332" s="63"/>
      <c r="T332" s="63"/>
      <c r="U332" s="63"/>
      <c r="V332" s="27"/>
    </row>
    <row r="333" spans="10:22">
      <c r="J333" s="27"/>
      <c r="K333" s="27"/>
      <c r="L333" s="27"/>
      <c r="M333" s="27"/>
      <c r="N333" s="27"/>
      <c r="O333" s="27"/>
      <c r="P333" s="27"/>
      <c r="Q333" s="27"/>
      <c r="R333" s="63"/>
      <c r="S333" s="63"/>
      <c r="T333" s="63"/>
      <c r="U333" s="63"/>
      <c r="V333" s="27"/>
    </row>
    <row r="334" spans="10:22">
      <c r="J334" s="27"/>
      <c r="K334" s="27"/>
      <c r="L334" s="27"/>
      <c r="M334" s="27"/>
      <c r="N334" s="27"/>
      <c r="O334" s="27"/>
      <c r="P334" s="27"/>
      <c r="Q334" s="27"/>
      <c r="R334" s="63"/>
      <c r="S334" s="63"/>
      <c r="T334" s="63"/>
      <c r="U334" s="63"/>
      <c r="V334" s="27"/>
    </row>
    <row r="335" spans="10:22">
      <c r="J335" s="27"/>
      <c r="K335" s="27"/>
      <c r="L335" s="27"/>
      <c r="M335" s="27"/>
      <c r="N335" s="27"/>
      <c r="O335" s="27"/>
      <c r="P335" s="27"/>
      <c r="Q335" s="27"/>
      <c r="R335" s="63"/>
      <c r="S335" s="63"/>
      <c r="T335" s="63"/>
      <c r="U335" s="63"/>
      <c r="V335" s="27"/>
    </row>
    <row r="336" spans="10:22">
      <c r="J336" s="27"/>
      <c r="K336" s="27"/>
      <c r="L336" s="27"/>
      <c r="M336" s="27"/>
      <c r="N336" s="27"/>
      <c r="O336" s="27"/>
      <c r="P336" s="27"/>
      <c r="Q336" s="27"/>
      <c r="R336" s="63"/>
      <c r="S336" s="63"/>
      <c r="T336" s="63"/>
      <c r="U336" s="63"/>
      <c r="V336" s="27"/>
    </row>
    <row r="337" spans="7:22">
      <c r="J337" s="27"/>
      <c r="K337" s="27"/>
      <c r="L337" s="27"/>
      <c r="M337" s="27"/>
      <c r="N337" s="27"/>
      <c r="O337" s="27"/>
      <c r="P337" s="27"/>
      <c r="Q337" s="27"/>
      <c r="R337" s="63"/>
      <c r="S337" s="63"/>
      <c r="T337" s="63"/>
      <c r="U337" s="63"/>
      <c r="V337" s="27"/>
    </row>
    <row r="338" spans="7:22"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</row>
    <row r="339" spans="7:22"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7:22"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</row>
    <row r="341" spans="7:22"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7:22"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</row>
    <row r="343" spans="7:22"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7:22"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</row>
    <row r="345" spans="7:22">
      <c r="J345" s="27"/>
    </row>
    <row r="346" spans="7:22">
      <c r="J346" s="27"/>
    </row>
    <row r="347" spans="7:22">
      <c r="J347" s="27"/>
    </row>
    <row r="348" spans="7:22">
      <c r="J348" s="27"/>
    </row>
    <row r="349" spans="7:22">
      <c r="J349" s="27"/>
    </row>
    <row r="350" spans="7:22">
      <c r="I350" s="27"/>
      <c r="J350" s="27"/>
    </row>
    <row r="351" spans="7:22">
      <c r="I351" s="27"/>
    </row>
    <row r="352" spans="7:22">
      <c r="G352" s="27"/>
      <c r="I352" s="27"/>
    </row>
    <row r="353" spans="5:10" ht="15">
      <c r="G353" s="27"/>
      <c r="J353" s="66"/>
    </row>
    <row r="354" spans="5:10">
      <c r="G354" s="27"/>
      <c r="J354" s="27"/>
    </row>
    <row r="355" spans="5:10">
      <c r="J355" s="27"/>
    </row>
    <row r="356" spans="5:10">
      <c r="J356" s="27"/>
    </row>
    <row r="357" spans="5:10">
      <c r="J357" s="27"/>
    </row>
    <row r="358" spans="5:10">
      <c r="J358" s="27"/>
    </row>
    <row r="359" spans="5:10">
      <c r="J359" s="27"/>
    </row>
    <row r="360" spans="5:10">
      <c r="J360" s="27"/>
    </row>
    <row r="361" spans="5:10">
      <c r="H361" s="27"/>
      <c r="J361" s="27"/>
    </row>
    <row r="362" spans="5:10">
      <c r="E362" s="27"/>
      <c r="H362" s="27"/>
      <c r="J362" s="27"/>
    </row>
    <row r="363" spans="5:10">
      <c r="H363" s="27"/>
      <c r="J363" s="27"/>
    </row>
    <row r="364" spans="5:10">
      <c r="J364" s="27"/>
    </row>
    <row r="365" spans="5:10">
      <c r="J365" s="27"/>
    </row>
    <row r="366" spans="5:10">
      <c r="J366" s="27"/>
    </row>
    <row r="367" spans="5:10">
      <c r="J367" s="27"/>
    </row>
    <row r="368" spans="5:10">
      <c r="J368" s="27"/>
    </row>
    <row r="369" spans="5:10">
      <c r="J369" s="27"/>
    </row>
    <row r="370" spans="5:10">
      <c r="F370" s="27"/>
      <c r="G370" s="27"/>
      <c r="J370" s="27"/>
    </row>
    <row r="371" spans="5:10">
      <c r="F371" s="27"/>
      <c r="J371" s="27"/>
    </row>
    <row r="372" spans="5:10">
      <c r="F372" s="27"/>
      <c r="G372" s="27"/>
      <c r="I372" s="27"/>
      <c r="J372" s="27"/>
    </row>
    <row r="373" spans="5:10">
      <c r="J373" s="27"/>
    </row>
    <row r="374" spans="5:10">
      <c r="E374" s="27"/>
      <c r="I374" s="27"/>
      <c r="J374" s="27"/>
    </row>
    <row r="375" spans="5:10">
      <c r="J375" s="27"/>
    </row>
    <row r="376" spans="5:10">
      <c r="J376" s="27"/>
    </row>
    <row r="377" spans="5:10">
      <c r="J377" s="27"/>
    </row>
    <row r="378" spans="5:10">
      <c r="J378" s="27"/>
    </row>
    <row r="379" spans="5:10">
      <c r="J379" s="27"/>
    </row>
    <row r="380" spans="5:10">
      <c r="J380" s="27"/>
    </row>
    <row r="381" spans="5:10">
      <c r="H381" s="27"/>
      <c r="J381" s="27"/>
    </row>
    <row r="382" spans="5:10">
      <c r="J382" s="27"/>
    </row>
    <row r="383" spans="5:10">
      <c r="F383" s="27"/>
      <c r="H383" s="27"/>
      <c r="J383" s="27"/>
    </row>
    <row r="384" spans="5:10">
      <c r="J384" s="27"/>
    </row>
    <row r="385" spans="5:10">
      <c r="F385" s="27"/>
      <c r="J385" s="27"/>
    </row>
    <row r="386" spans="5:10">
      <c r="J386" s="27"/>
    </row>
    <row r="387" spans="5:10">
      <c r="J387" s="27"/>
    </row>
    <row r="388" spans="5:10">
      <c r="J388" s="27"/>
    </row>
    <row r="389" spans="5:10">
      <c r="J389" s="27"/>
    </row>
    <row r="390" spans="5:10">
      <c r="J390" s="27"/>
    </row>
    <row r="391" spans="5:10">
      <c r="J391" s="27"/>
    </row>
    <row r="392" spans="5:10">
      <c r="J392" s="27"/>
    </row>
    <row r="393" spans="5:10">
      <c r="J393" s="27"/>
    </row>
    <row r="394" spans="5:10" ht="15">
      <c r="G394" s="66"/>
      <c r="J394" s="27"/>
    </row>
    <row r="395" spans="5:10" ht="15">
      <c r="E395" s="66"/>
      <c r="J395" s="27"/>
    </row>
    <row r="396" spans="5:10">
      <c r="J396" s="27"/>
    </row>
    <row r="397" spans="5:10">
      <c r="J397" s="27"/>
    </row>
    <row r="398" spans="5:10" ht="15">
      <c r="I398" s="66"/>
      <c r="J398" s="27"/>
    </row>
    <row r="400" spans="5:10" ht="15">
      <c r="J400" s="66"/>
    </row>
    <row r="401" spans="6:10">
      <c r="J401" s="27"/>
    </row>
    <row r="402" spans="6:10">
      <c r="J402" s="27"/>
    </row>
    <row r="403" spans="6:10" ht="15">
      <c r="H403" s="66"/>
      <c r="J403" s="27"/>
    </row>
    <row r="404" spans="6:10">
      <c r="J404" s="27"/>
    </row>
    <row r="405" spans="6:10">
      <c r="J405" s="27"/>
    </row>
    <row r="406" spans="6:10" ht="15">
      <c r="F406" s="66"/>
      <c r="J406" s="27"/>
    </row>
    <row r="407" spans="6:10">
      <c r="J407" s="27"/>
    </row>
    <row r="408" spans="6:10">
      <c r="J408" s="27"/>
    </row>
    <row r="409" spans="6:10">
      <c r="J409" s="27"/>
    </row>
    <row r="410" spans="6:10">
      <c r="J410" s="27"/>
    </row>
    <row r="411" spans="6:10">
      <c r="J411" s="27"/>
    </row>
    <row r="412" spans="6:10">
      <c r="J412" s="27"/>
    </row>
    <row r="413" spans="6:10">
      <c r="J413" s="27"/>
    </row>
    <row r="414" spans="6:10">
      <c r="J414" s="27"/>
    </row>
    <row r="415" spans="6:10">
      <c r="J415" s="27"/>
    </row>
    <row r="416" spans="6:10">
      <c r="J416" s="27"/>
    </row>
    <row r="417" spans="5:10">
      <c r="J417" s="27"/>
    </row>
    <row r="418" spans="5:10">
      <c r="J418" s="27"/>
    </row>
    <row r="419" spans="5:10">
      <c r="J419" s="27"/>
    </row>
    <row r="420" spans="5:10" ht="15">
      <c r="E420" s="66"/>
      <c r="J420" s="27"/>
    </row>
    <row r="421" spans="5:10">
      <c r="J421" s="27"/>
    </row>
    <row r="422" spans="5:10">
      <c r="J422" s="27"/>
    </row>
    <row r="423" spans="5:10">
      <c r="J423" s="27"/>
    </row>
    <row r="424" spans="5:10">
      <c r="J424" s="27"/>
    </row>
    <row r="425" spans="5:10">
      <c r="J425" s="27"/>
    </row>
    <row r="426" spans="5:10">
      <c r="I426" s="27"/>
      <c r="J426" s="27"/>
    </row>
    <row r="427" spans="5:10">
      <c r="G427" s="27"/>
      <c r="J427" s="27"/>
    </row>
    <row r="428" spans="5:10" ht="15">
      <c r="I428" s="66"/>
    </row>
    <row r="429" spans="5:10" ht="15">
      <c r="G429" s="66"/>
    </row>
    <row r="431" spans="5:10" ht="15">
      <c r="J431" s="66"/>
    </row>
    <row r="432" spans="5:10">
      <c r="F432" s="27"/>
      <c r="H432" s="27"/>
      <c r="J432" s="27"/>
    </row>
    <row r="433" spans="5:10">
      <c r="J433" s="27"/>
    </row>
    <row r="434" spans="5:10" ht="15">
      <c r="F434" s="66"/>
      <c r="H434" s="66"/>
      <c r="J434" s="27"/>
    </row>
    <row r="435" spans="5:10">
      <c r="J435" s="27"/>
    </row>
    <row r="436" spans="5:10">
      <c r="J436" s="27"/>
    </row>
    <row r="437" spans="5:10" ht="15">
      <c r="E437" s="66"/>
      <c r="J437" s="27"/>
    </row>
    <row r="438" spans="5:10">
      <c r="J438" s="27"/>
    </row>
    <row r="439" spans="5:10">
      <c r="J439" s="27"/>
    </row>
    <row r="440" spans="5:10">
      <c r="J440" s="27"/>
    </row>
    <row r="441" spans="5:10">
      <c r="J441" s="27"/>
    </row>
    <row r="442" spans="5:10">
      <c r="J442" s="27"/>
    </row>
    <row r="443" spans="5:10">
      <c r="J443" s="27"/>
    </row>
    <row r="444" spans="5:10">
      <c r="J444" s="27"/>
    </row>
    <row r="445" spans="5:10">
      <c r="J445" s="27"/>
    </row>
    <row r="446" spans="5:10" ht="15">
      <c r="G446" s="66"/>
      <c r="J446" s="27"/>
    </row>
    <row r="447" spans="5:10" ht="15">
      <c r="I447" s="66"/>
      <c r="J447" s="27"/>
    </row>
    <row r="448" spans="5:10">
      <c r="J448" s="27"/>
    </row>
    <row r="449" spans="5:10" ht="15">
      <c r="H449" s="66"/>
      <c r="J449" s="27"/>
    </row>
    <row r="450" spans="5:10" ht="15">
      <c r="F450" s="66"/>
      <c r="J450" s="27"/>
    </row>
    <row r="451" spans="5:10" ht="15">
      <c r="E451" s="66"/>
      <c r="J451" s="27"/>
    </row>
    <row r="453" spans="5:10" ht="15">
      <c r="J453" s="66"/>
    </row>
    <row r="454" spans="5:10">
      <c r="J454" s="27"/>
    </row>
    <row r="455" spans="5:10">
      <c r="G455" s="27"/>
      <c r="I455" s="27"/>
      <c r="J455" s="27"/>
    </row>
    <row r="456" spans="5:10">
      <c r="E456" s="27"/>
      <c r="H456" s="27"/>
      <c r="J456" s="27"/>
    </row>
    <row r="457" spans="5:10" ht="15">
      <c r="G457" s="66"/>
      <c r="I457" s="66"/>
      <c r="J457" s="27"/>
    </row>
    <row r="458" spans="5:10" ht="15">
      <c r="E458" s="66"/>
      <c r="H458" s="66"/>
      <c r="J458" s="27"/>
    </row>
    <row r="459" spans="5:10">
      <c r="J459" s="27"/>
    </row>
    <row r="460" spans="5:10">
      <c r="F460" s="27"/>
      <c r="J460" s="27"/>
    </row>
    <row r="461" spans="5:10">
      <c r="J461" s="27"/>
    </row>
    <row r="462" spans="5:10" ht="15">
      <c r="F462" s="66"/>
      <c r="H462" s="27"/>
    </row>
    <row r="463" spans="5:10" ht="15">
      <c r="G463" s="27"/>
      <c r="I463" s="27"/>
      <c r="J463" s="66"/>
    </row>
    <row r="464" spans="5:10" ht="15">
      <c r="F464" s="27"/>
      <c r="H464" s="66"/>
      <c r="J464" s="27"/>
    </row>
    <row r="465" spans="6:10" ht="15">
      <c r="G465" s="66"/>
      <c r="I465" s="66"/>
      <c r="J465" s="27"/>
    </row>
    <row r="466" spans="6:10" ht="15">
      <c r="F466" s="66"/>
      <c r="J466" s="27"/>
    </row>
    <row r="467" spans="6:10">
      <c r="J467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55" max="11" man="1"/>
    <brk id="86" max="11" man="1"/>
    <brk id="124" max="11" man="1"/>
    <brk id="160" max="11" man="1"/>
    <brk id="192" max="11" man="1"/>
    <brk id="21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wksTeamResults">
    <tabColor rgb="FF00B050"/>
  </sheetPr>
  <dimension ref="A1:AK194"/>
  <sheetViews>
    <sheetView topLeftCell="A16" workbookViewId="0">
      <pane xSplit="1" ySplit="3" topLeftCell="B19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RowHeight="12.75" outlineLevelRow="1"/>
  <cols>
    <col min="1" max="1" width="11.7109375" style="2" customWidth="1"/>
    <col min="2" max="2" width="10.140625" style="2" bestFit="1" customWidth="1"/>
    <col min="3" max="6" width="9.140625" style="2"/>
    <col min="7" max="7" width="9.85546875" style="2" customWidth="1"/>
    <col min="8" max="13" width="9.14062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9.140625" style="2"/>
  </cols>
  <sheetData>
    <row r="1" spans="1:37" hidden="1" outlineLevel="1">
      <c r="A1" s="44" t="s">
        <v>738</v>
      </c>
      <c r="B1" s="25">
        <f>B$42</f>
        <v>11</v>
      </c>
      <c r="C1" s="25">
        <f t="shared" ref="C1:Q1" si="0">C$42</f>
        <v>10</v>
      </c>
      <c r="D1" s="25">
        <f t="shared" si="0"/>
        <v>9</v>
      </c>
      <c r="E1" s="25">
        <f t="shared" si="0"/>
        <v>16</v>
      </c>
      <c r="F1" s="25">
        <f t="shared" si="0"/>
        <v>1</v>
      </c>
      <c r="G1" s="25">
        <f t="shared" si="0"/>
        <v>2</v>
      </c>
      <c r="H1" s="25">
        <f t="shared" si="0"/>
        <v>5</v>
      </c>
      <c r="I1" s="25">
        <f t="shared" si="0"/>
        <v>3</v>
      </c>
      <c r="J1" s="25">
        <f t="shared" si="0"/>
        <v>7</v>
      </c>
      <c r="K1" s="25">
        <f t="shared" si="0"/>
        <v>14</v>
      </c>
      <c r="L1" s="25">
        <f t="shared" si="0"/>
        <v>6</v>
      </c>
      <c r="M1" s="25">
        <f t="shared" si="0"/>
        <v>15</v>
      </c>
      <c r="N1" s="25">
        <f t="shared" si="0"/>
        <v>4</v>
      </c>
      <c r="O1" s="25">
        <f t="shared" si="0"/>
        <v>8</v>
      </c>
      <c r="P1" s="25">
        <f t="shared" si="0"/>
        <v>12</v>
      </c>
      <c r="Q1" s="25">
        <f t="shared" si="0"/>
        <v>13</v>
      </c>
      <c r="S1" s="70" t="str">
        <f>A1</f>
        <v>TeamFormula1</v>
      </c>
      <c r="T1" s="71">
        <f t="shared" ref="T1:AI1" si="1">T$42</f>
        <v>11</v>
      </c>
      <c r="U1" s="71">
        <f t="shared" si="1"/>
        <v>10</v>
      </c>
      <c r="V1" s="71">
        <f t="shared" si="1"/>
        <v>9</v>
      </c>
      <c r="W1" s="71" t="str">
        <f t="shared" si="1"/>
        <v xml:space="preserve">- </v>
      </c>
      <c r="X1" s="71">
        <f t="shared" si="1"/>
        <v>1</v>
      </c>
      <c r="Y1" s="71">
        <f t="shared" si="1"/>
        <v>2</v>
      </c>
      <c r="Z1" s="71">
        <f t="shared" si="1"/>
        <v>5</v>
      </c>
      <c r="AA1" s="71">
        <f t="shared" si="1"/>
        <v>3</v>
      </c>
      <c r="AB1" s="71">
        <f t="shared" si="1"/>
        <v>7</v>
      </c>
      <c r="AC1" s="71">
        <f t="shared" si="1"/>
        <v>14</v>
      </c>
      <c r="AD1" s="71">
        <f t="shared" si="1"/>
        <v>6</v>
      </c>
      <c r="AE1" s="71">
        <f t="shared" si="1"/>
        <v>15</v>
      </c>
      <c r="AF1" s="71">
        <f t="shared" si="1"/>
        <v>4</v>
      </c>
      <c r="AG1" s="71">
        <f t="shared" si="1"/>
        <v>8</v>
      </c>
      <c r="AH1" s="71">
        <f t="shared" si="1"/>
        <v>12</v>
      </c>
      <c r="AI1" s="71">
        <f t="shared" si="1"/>
        <v>13</v>
      </c>
      <c r="AK1" s="72" t="s">
        <v>739</v>
      </c>
    </row>
    <row r="2" spans="1:37" hidden="1" outlineLevel="1"/>
    <row r="3" spans="1:37" hidden="1" outlineLevel="1">
      <c r="A3" s="73"/>
      <c r="B3" s="74" t="s">
        <v>122</v>
      </c>
      <c r="C3" s="74" t="s">
        <v>63</v>
      </c>
      <c r="D3" s="74" t="s">
        <v>44</v>
      </c>
      <c r="E3" s="74" t="s">
        <v>378</v>
      </c>
      <c r="F3" s="74" t="s">
        <v>47</v>
      </c>
      <c r="G3" s="74" t="s">
        <v>26</v>
      </c>
      <c r="H3" s="74" t="s">
        <v>41</v>
      </c>
      <c r="I3" s="74" t="s">
        <v>20</v>
      </c>
      <c r="J3" s="74" t="s">
        <v>67</v>
      </c>
      <c r="K3" s="74" t="s">
        <v>168</v>
      </c>
      <c r="L3" s="74" t="s">
        <v>60</v>
      </c>
      <c r="M3" s="74" t="s">
        <v>112</v>
      </c>
      <c r="N3" s="74" t="s">
        <v>31</v>
      </c>
      <c r="O3" s="74" t="s">
        <v>50</v>
      </c>
      <c r="P3" s="74" t="s">
        <v>104</v>
      </c>
      <c r="Q3" s="74" t="s">
        <v>119</v>
      </c>
      <c r="R3" s="73"/>
      <c r="S3" s="73"/>
      <c r="T3" s="74" t="s">
        <v>122</v>
      </c>
      <c r="U3" s="74" t="s">
        <v>63</v>
      </c>
      <c r="V3" s="74" t="s">
        <v>44</v>
      </c>
      <c r="W3" s="74" t="s">
        <v>378</v>
      </c>
      <c r="X3" s="74" t="s">
        <v>47</v>
      </c>
      <c r="Y3" s="74" t="s">
        <v>26</v>
      </c>
      <c r="Z3" s="74" t="s">
        <v>41</v>
      </c>
      <c r="AA3" s="74" t="s">
        <v>20</v>
      </c>
      <c r="AB3" s="74" t="s">
        <v>67</v>
      </c>
      <c r="AC3" s="74" t="s">
        <v>168</v>
      </c>
      <c r="AD3" s="74" t="s">
        <v>60</v>
      </c>
      <c r="AE3" s="74" t="s">
        <v>112</v>
      </c>
      <c r="AF3" s="74" t="s">
        <v>31</v>
      </c>
      <c r="AG3" s="74" t="s">
        <v>50</v>
      </c>
      <c r="AH3" s="74" t="s">
        <v>104</v>
      </c>
      <c r="AI3" s="74" t="s">
        <v>119</v>
      </c>
    </row>
    <row r="4" spans="1:37" hidden="1" outlineLevel="1">
      <c r="A4" s="1" t="s">
        <v>740</v>
      </c>
      <c r="B4" s="75" t="s">
        <v>898</v>
      </c>
      <c r="C4" s="75" t="s">
        <v>898</v>
      </c>
      <c r="D4" s="75" t="s">
        <v>898</v>
      </c>
      <c r="E4" s="75" t="s">
        <v>899</v>
      </c>
      <c r="F4" s="75" t="s">
        <v>898</v>
      </c>
      <c r="G4" s="75" t="s">
        <v>898</v>
      </c>
      <c r="H4" s="75" t="s">
        <v>898</v>
      </c>
      <c r="I4" s="75" t="s">
        <v>898</v>
      </c>
      <c r="J4" s="75" t="s">
        <v>898</v>
      </c>
      <c r="K4" s="75" t="s">
        <v>898</v>
      </c>
      <c r="L4" s="75" t="s">
        <v>898</v>
      </c>
      <c r="M4" s="75" t="s">
        <v>898</v>
      </c>
      <c r="N4" s="75" t="s">
        <v>898</v>
      </c>
      <c r="O4" s="75" t="s">
        <v>898</v>
      </c>
      <c r="P4" s="75" t="s">
        <v>898</v>
      </c>
      <c r="Q4" s="75" t="s">
        <v>898</v>
      </c>
      <c r="S4" s="1" t="s">
        <v>740</v>
      </c>
      <c r="T4" s="75" t="s">
        <v>898</v>
      </c>
      <c r="U4" s="75" t="s">
        <v>898</v>
      </c>
      <c r="V4" s="75" t="s">
        <v>898</v>
      </c>
      <c r="W4" s="75" t="s">
        <v>899</v>
      </c>
      <c r="X4" s="75" t="s">
        <v>898</v>
      </c>
      <c r="Y4" s="75" t="s">
        <v>898</v>
      </c>
      <c r="Z4" s="75" t="s">
        <v>898</v>
      </c>
      <c r="AA4" s="75" t="s">
        <v>898</v>
      </c>
      <c r="AB4" s="75" t="s">
        <v>898</v>
      </c>
      <c r="AC4" s="75" t="s">
        <v>898</v>
      </c>
      <c r="AD4" s="75" t="s">
        <v>898</v>
      </c>
      <c r="AE4" s="75" t="s">
        <v>898</v>
      </c>
      <c r="AF4" s="75" t="s">
        <v>898</v>
      </c>
      <c r="AG4" s="75">
        <v>0</v>
      </c>
      <c r="AH4" s="75" t="s">
        <v>898</v>
      </c>
      <c r="AI4" s="75" t="s">
        <v>898</v>
      </c>
      <c r="AJ4" s="73"/>
    </row>
    <row r="5" spans="1:37" hidden="1" outlineLevel="1">
      <c r="A5" s="73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3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>
      <c r="A6" s="1" t="s">
        <v>741</v>
      </c>
      <c r="B6" s="76">
        <f>B40</f>
        <v>4043</v>
      </c>
      <c r="C6" s="76">
        <f t="shared" ref="C6:Q6" si="4">C40</f>
        <v>4005</v>
      </c>
      <c r="D6" s="76">
        <f>D40</f>
        <v>3958</v>
      </c>
      <c r="E6" s="76">
        <f t="shared" si="4"/>
        <v>5590</v>
      </c>
      <c r="F6" s="76">
        <f t="shared" si="4"/>
        <v>2063</v>
      </c>
      <c r="G6" s="76">
        <f t="shared" si="4"/>
        <v>2118</v>
      </c>
      <c r="H6" s="76">
        <f t="shared" si="4"/>
        <v>2864</v>
      </c>
      <c r="I6" s="76">
        <f t="shared" si="4"/>
        <v>2132</v>
      </c>
      <c r="J6" s="76">
        <f t="shared" si="4"/>
        <v>3016</v>
      </c>
      <c r="K6" s="76">
        <f t="shared" si="4"/>
        <v>5207</v>
      </c>
      <c r="L6" s="76">
        <f t="shared" si="4"/>
        <v>2940</v>
      </c>
      <c r="M6" s="76">
        <f t="shared" si="4"/>
        <v>5215</v>
      </c>
      <c r="N6" s="76">
        <f t="shared" si="4"/>
        <v>2205</v>
      </c>
      <c r="O6" s="76">
        <f t="shared" si="4"/>
        <v>3293</v>
      </c>
      <c r="P6" s="76">
        <f t="shared" si="4"/>
        <v>4157</v>
      </c>
      <c r="Q6" s="76">
        <f t="shared" si="4"/>
        <v>4611</v>
      </c>
      <c r="S6" s="1" t="s">
        <v>741</v>
      </c>
      <c r="T6" s="76">
        <f>T40</f>
        <v>4043</v>
      </c>
      <c r="U6" s="76">
        <f>U40</f>
        <v>4005</v>
      </c>
      <c r="V6" s="76">
        <f>V40</f>
        <v>3958</v>
      </c>
      <c r="W6" s="76" t="str">
        <f>IF(W$4="N","-",W40)</f>
        <v>-</v>
      </c>
      <c r="X6" s="76">
        <f t="shared" ref="X6:AI6" si="5">X40</f>
        <v>2063</v>
      </c>
      <c r="Y6" s="76">
        <f t="shared" si="5"/>
        <v>2118</v>
      </c>
      <c r="Z6" s="76">
        <f t="shared" si="5"/>
        <v>2864</v>
      </c>
      <c r="AA6" s="76">
        <f t="shared" si="5"/>
        <v>2132</v>
      </c>
      <c r="AB6" s="76">
        <f t="shared" si="5"/>
        <v>3016</v>
      </c>
      <c r="AC6" s="76">
        <f t="shared" si="5"/>
        <v>5207</v>
      </c>
      <c r="AD6" s="76">
        <f t="shared" si="5"/>
        <v>2940</v>
      </c>
      <c r="AE6" s="76">
        <f t="shared" si="5"/>
        <v>5215</v>
      </c>
      <c r="AF6" s="76">
        <f t="shared" si="5"/>
        <v>2205</v>
      </c>
      <c r="AG6" s="76">
        <f t="shared" si="5"/>
        <v>3293</v>
      </c>
      <c r="AH6" s="76">
        <f t="shared" si="5"/>
        <v>4157</v>
      </c>
      <c r="AI6" s="76">
        <f t="shared" si="5"/>
        <v>4611</v>
      </c>
    </row>
    <row r="7" spans="1:37" hidden="1" outlineLevel="1">
      <c r="A7" s="1" t="s">
        <v>742</v>
      </c>
      <c r="B7" s="77">
        <f t="shared" ref="B7:Q7" si="6">IF(SUM($A6:$R6)=0,0,COUNTIF($A6:$R6,"&lt;"&amp;B6)+1)</f>
        <v>11</v>
      </c>
      <c r="C7" s="77">
        <f t="shared" si="6"/>
        <v>10</v>
      </c>
      <c r="D7" s="77">
        <f t="shared" si="6"/>
        <v>9</v>
      </c>
      <c r="E7" s="77">
        <f t="shared" si="6"/>
        <v>16</v>
      </c>
      <c r="F7" s="77">
        <f t="shared" si="6"/>
        <v>1</v>
      </c>
      <c r="G7" s="77">
        <f t="shared" si="6"/>
        <v>2</v>
      </c>
      <c r="H7" s="77">
        <f t="shared" si="6"/>
        <v>5</v>
      </c>
      <c r="I7" s="77">
        <f t="shared" si="6"/>
        <v>3</v>
      </c>
      <c r="J7" s="77">
        <f t="shared" si="6"/>
        <v>7</v>
      </c>
      <c r="K7" s="77">
        <f t="shared" si="6"/>
        <v>14</v>
      </c>
      <c r="L7" s="77">
        <f t="shared" si="6"/>
        <v>6</v>
      </c>
      <c r="M7" s="77">
        <f t="shared" si="6"/>
        <v>15</v>
      </c>
      <c r="N7" s="77">
        <f t="shared" si="6"/>
        <v>4</v>
      </c>
      <c r="O7" s="77">
        <f t="shared" si="6"/>
        <v>8</v>
      </c>
      <c r="P7" s="77">
        <f t="shared" si="6"/>
        <v>12</v>
      </c>
      <c r="Q7" s="77">
        <f t="shared" si="6"/>
        <v>13</v>
      </c>
      <c r="S7" s="1" t="s">
        <v>742</v>
      </c>
      <c r="T7" s="77">
        <f t="shared" ref="T7:AI7" si="7">IF(SUM($S6:$AJ6)=0,0,IF(T$4="N","-",COUNTIF($S6:$AJ6,"&lt;"&amp;T6)+1))</f>
        <v>11</v>
      </c>
      <c r="U7" s="77">
        <f t="shared" si="7"/>
        <v>10</v>
      </c>
      <c r="V7" s="77">
        <f t="shared" si="7"/>
        <v>9</v>
      </c>
      <c r="W7" s="77" t="str">
        <f t="shared" si="7"/>
        <v>-</v>
      </c>
      <c r="X7" s="77">
        <f t="shared" si="7"/>
        <v>1</v>
      </c>
      <c r="Y7" s="77">
        <f t="shared" si="7"/>
        <v>2</v>
      </c>
      <c r="Z7" s="77">
        <f t="shared" si="7"/>
        <v>5</v>
      </c>
      <c r="AA7" s="77">
        <f t="shared" si="7"/>
        <v>3</v>
      </c>
      <c r="AB7" s="77">
        <f t="shared" si="7"/>
        <v>7</v>
      </c>
      <c r="AC7" s="77">
        <f t="shared" si="7"/>
        <v>14</v>
      </c>
      <c r="AD7" s="77">
        <f t="shared" si="7"/>
        <v>6</v>
      </c>
      <c r="AE7" s="77">
        <f t="shared" si="7"/>
        <v>15</v>
      </c>
      <c r="AF7" s="77">
        <f t="shared" si="7"/>
        <v>4</v>
      </c>
      <c r="AG7" s="77">
        <f t="shared" si="7"/>
        <v>8</v>
      </c>
      <c r="AH7" s="77">
        <f t="shared" si="7"/>
        <v>12</v>
      </c>
      <c r="AI7" s="77">
        <f t="shared" si="7"/>
        <v>13</v>
      </c>
    </row>
    <row r="8" spans="1:37" hidden="1" outlineLevel="1">
      <c r="A8" s="1" t="s">
        <v>5</v>
      </c>
      <c r="B8" s="76">
        <f t="shared" ref="B8:Q8" si="8">B7-B42</f>
        <v>0</v>
      </c>
      <c r="C8" s="76">
        <f t="shared" si="8"/>
        <v>0</v>
      </c>
      <c r="D8" s="76">
        <f>D7-D42</f>
        <v>0</v>
      </c>
      <c r="E8" s="76">
        <f t="shared" si="8"/>
        <v>0</v>
      </c>
      <c r="F8" s="76">
        <f t="shared" si="8"/>
        <v>0</v>
      </c>
      <c r="G8" s="76">
        <f t="shared" si="8"/>
        <v>0</v>
      </c>
      <c r="H8" s="76">
        <f t="shared" si="8"/>
        <v>0</v>
      </c>
      <c r="I8" s="76">
        <f t="shared" si="8"/>
        <v>0</v>
      </c>
      <c r="J8" s="76">
        <f t="shared" si="8"/>
        <v>0</v>
      </c>
      <c r="K8" s="76">
        <f t="shared" si="8"/>
        <v>0</v>
      </c>
      <c r="L8" s="76">
        <f t="shared" si="8"/>
        <v>0</v>
      </c>
      <c r="M8" s="76">
        <f t="shared" si="8"/>
        <v>0</v>
      </c>
      <c r="N8" s="76">
        <f t="shared" si="8"/>
        <v>0</v>
      </c>
      <c r="O8" s="76">
        <f t="shared" si="8"/>
        <v>0</v>
      </c>
      <c r="P8" s="76">
        <f t="shared" si="8"/>
        <v>0</v>
      </c>
      <c r="Q8" s="76">
        <f t="shared" si="8"/>
        <v>0</v>
      </c>
      <c r="S8" s="1" t="s">
        <v>5</v>
      </c>
      <c r="T8" s="76">
        <f t="shared" ref="T8:AI8" si="9">IF(T$4="N",0,T7-T42)</f>
        <v>0</v>
      </c>
      <c r="U8" s="76">
        <f t="shared" si="9"/>
        <v>0</v>
      </c>
      <c r="V8" s="76">
        <f>IF(V$4="N",0,V7-V42)</f>
        <v>0</v>
      </c>
      <c r="W8" s="76">
        <f t="shared" si="9"/>
        <v>0</v>
      </c>
      <c r="X8" s="76">
        <f t="shared" si="9"/>
        <v>0</v>
      </c>
      <c r="Y8" s="76">
        <f t="shared" si="9"/>
        <v>0</v>
      </c>
      <c r="Z8" s="76">
        <f t="shared" si="9"/>
        <v>0</v>
      </c>
      <c r="AA8" s="76">
        <f t="shared" si="9"/>
        <v>0</v>
      </c>
      <c r="AB8" s="76">
        <f t="shared" si="9"/>
        <v>0</v>
      </c>
      <c r="AC8" s="76">
        <f t="shared" si="9"/>
        <v>0</v>
      </c>
      <c r="AD8" s="76">
        <f t="shared" si="9"/>
        <v>0</v>
      </c>
      <c r="AE8" s="76">
        <f t="shared" si="9"/>
        <v>0</v>
      </c>
      <c r="AF8" s="76">
        <f t="shared" si="9"/>
        <v>0</v>
      </c>
      <c r="AG8" s="76">
        <f t="shared" si="9"/>
        <v>0</v>
      </c>
      <c r="AH8" s="76">
        <f t="shared" si="9"/>
        <v>0</v>
      </c>
      <c r="AI8" s="76">
        <f t="shared" si="9"/>
        <v>0</v>
      </c>
    </row>
    <row r="9" spans="1:37" ht="13.5" hidden="1" outlineLevel="1" thickBot="1">
      <c r="A9" s="78" t="s">
        <v>5</v>
      </c>
      <c r="B9" s="79">
        <f>SUM(A8:AJ8)</f>
        <v>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7" hidden="1" outlineLevel="1">
      <c r="A10" s="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7" hidden="1" outlineLevel="1">
      <c r="A11" s="1" t="s">
        <v>741</v>
      </c>
      <c r="B11" s="76">
        <f ca="1">B56</f>
        <v>23</v>
      </c>
      <c r="C11" s="76">
        <f t="shared" ref="C11:Q11" ca="1" si="10">C56</f>
        <v>21</v>
      </c>
      <c r="D11" s="76">
        <f ca="1">D56</f>
        <v>18</v>
      </c>
      <c r="E11" s="76">
        <f t="shared" ca="1" si="10"/>
        <v>32</v>
      </c>
      <c r="F11" s="76">
        <f t="shared" ca="1" si="10"/>
        <v>5</v>
      </c>
      <c r="G11" s="76">
        <f t="shared" ca="1" si="10"/>
        <v>4</v>
      </c>
      <c r="H11" s="76">
        <f t="shared" ca="1" si="10"/>
        <v>12</v>
      </c>
      <c r="I11" s="76">
        <f t="shared" ca="1" si="10"/>
        <v>11</v>
      </c>
      <c r="J11" s="76">
        <f t="shared" ca="1" si="10"/>
        <v>13</v>
      </c>
      <c r="K11" s="76">
        <f t="shared" ca="1" si="10"/>
        <v>29</v>
      </c>
      <c r="L11" s="76">
        <f t="shared" ca="1" si="10"/>
        <v>7</v>
      </c>
      <c r="M11" s="76">
        <f t="shared" ca="1" si="10"/>
        <v>28</v>
      </c>
      <c r="N11" s="76">
        <f t="shared" ca="1" si="10"/>
        <v>7</v>
      </c>
      <c r="O11" s="76">
        <f t="shared" ca="1" si="10"/>
        <v>13</v>
      </c>
      <c r="P11" s="76">
        <f t="shared" ca="1" si="10"/>
        <v>22</v>
      </c>
      <c r="Q11" s="76">
        <f t="shared" ca="1" si="10"/>
        <v>27</v>
      </c>
      <c r="S11" s="1" t="s">
        <v>741</v>
      </c>
      <c r="T11" s="82">
        <f t="shared" ref="T11:AI11" ca="1" si="11">IF(T$4="N","-",T56)</f>
        <v>23</v>
      </c>
      <c r="U11" s="82">
        <f t="shared" ca="1" si="11"/>
        <v>21</v>
      </c>
      <c r="V11" s="82">
        <f ca="1">IF(V$4="N","-",V56)</f>
        <v>18</v>
      </c>
      <c r="W11" s="82" t="str">
        <f t="shared" si="11"/>
        <v>-</v>
      </c>
      <c r="X11" s="82">
        <f t="shared" ca="1" si="11"/>
        <v>5</v>
      </c>
      <c r="Y11" s="82">
        <f t="shared" ca="1" si="11"/>
        <v>4</v>
      </c>
      <c r="Z11" s="82">
        <f t="shared" ca="1" si="11"/>
        <v>12</v>
      </c>
      <c r="AA11" s="82">
        <f t="shared" ca="1" si="11"/>
        <v>11</v>
      </c>
      <c r="AB11" s="82">
        <f t="shared" ca="1" si="11"/>
        <v>13</v>
      </c>
      <c r="AC11" s="82">
        <f t="shared" ca="1" si="11"/>
        <v>29</v>
      </c>
      <c r="AD11" s="82">
        <f t="shared" ca="1" si="11"/>
        <v>7</v>
      </c>
      <c r="AE11" s="82">
        <f t="shared" ca="1" si="11"/>
        <v>28</v>
      </c>
      <c r="AF11" s="82">
        <f t="shared" ca="1" si="11"/>
        <v>7</v>
      </c>
      <c r="AG11" s="82">
        <f t="shared" ca="1" si="11"/>
        <v>13</v>
      </c>
      <c r="AH11" s="82">
        <f t="shared" ca="1" si="11"/>
        <v>22</v>
      </c>
      <c r="AI11" s="82">
        <f t="shared" ca="1" si="11"/>
        <v>27</v>
      </c>
      <c r="AJ11" s="83"/>
    </row>
    <row r="12" spans="1:37" hidden="1" outlineLevel="1">
      <c r="A12" s="1" t="s">
        <v>742</v>
      </c>
      <c r="B12" s="77">
        <f t="shared" ref="B12:Q12" ca="1" si="12">COUNTIF($A11:$R11,"&lt;"&amp;B11)+1</f>
        <v>12</v>
      </c>
      <c r="C12" s="77">
        <f t="shared" ca="1" si="12"/>
        <v>10</v>
      </c>
      <c r="D12" s="77">
        <f t="shared" ca="1" si="12"/>
        <v>9</v>
      </c>
      <c r="E12" s="77">
        <f t="shared" ca="1" si="12"/>
        <v>16</v>
      </c>
      <c r="F12" s="77">
        <f t="shared" ca="1" si="12"/>
        <v>2</v>
      </c>
      <c r="G12" s="77">
        <f t="shared" ca="1" si="12"/>
        <v>1</v>
      </c>
      <c r="H12" s="77">
        <f t="shared" ca="1" si="12"/>
        <v>6</v>
      </c>
      <c r="I12" s="77">
        <f t="shared" ca="1" si="12"/>
        <v>5</v>
      </c>
      <c r="J12" s="77">
        <f t="shared" ca="1" si="12"/>
        <v>7</v>
      </c>
      <c r="K12" s="77">
        <f t="shared" ca="1" si="12"/>
        <v>15</v>
      </c>
      <c r="L12" s="77">
        <f t="shared" ca="1" si="12"/>
        <v>3</v>
      </c>
      <c r="M12" s="77">
        <f t="shared" ca="1" si="12"/>
        <v>14</v>
      </c>
      <c r="N12" s="77">
        <f t="shared" ca="1" si="12"/>
        <v>3</v>
      </c>
      <c r="O12" s="77">
        <f t="shared" ca="1" si="12"/>
        <v>7</v>
      </c>
      <c r="P12" s="77">
        <f t="shared" ca="1" si="12"/>
        <v>11</v>
      </c>
      <c r="Q12" s="77">
        <f t="shared" ca="1" si="12"/>
        <v>13</v>
      </c>
      <c r="S12" s="1" t="s">
        <v>742</v>
      </c>
      <c r="T12" s="77">
        <f t="shared" ref="T12:AI12" ca="1" si="13">IF(T$4="N","-",COUNTIF($S11:$AJ11,"&lt;"&amp;T11)+1)</f>
        <v>12</v>
      </c>
      <c r="U12" s="77">
        <f t="shared" ca="1" si="13"/>
        <v>10</v>
      </c>
      <c r="V12" s="77">
        <f t="shared" ca="1" si="13"/>
        <v>9</v>
      </c>
      <c r="W12" s="77" t="str">
        <f t="shared" si="13"/>
        <v>-</v>
      </c>
      <c r="X12" s="77">
        <f t="shared" ca="1" si="13"/>
        <v>2</v>
      </c>
      <c r="Y12" s="77">
        <f t="shared" ca="1" si="13"/>
        <v>1</v>
      </c>
      <c r="Z12" s="77">
        <f t="shared" ca="1" si="13"/>
        <v>6</v>
      </c>
      <c r="AA12" s="77">
        <f t="shared" ca="1" si="13"/>
        <v>5</v>
      </c>
      <c r="AB12" s="77">
        <f t="shared" ca="1" si="13"/>
        <v>7</v>
      </c>
      <c r="AC12" s="77">
        <f t="shared" ca="1" si="13"/>
        <v>15</v>
      </c>
      <c r="AD12" s="77">
        <f t="shared" ca="1" si="13"/>
        <v>3</v>
      </c>
      <c r="AE12" s="77">
        <f t="shared" ca="1" si="13"/>
        <v>14</v>
      </c>
      <c r="AF12" s="77">
        <f t="shared" ca="1" si="13"/>
        <v>3</v>
      </c>
      <c r="AG12" s="77">
        <f t="shared" ca="1" si="13"/>
        <v>7</v>
      </c>
      <c r="AH12" s="77">
        <f t="shared" ca="1" si="13"/>
        <v>11</v>
      </c>
      <c r="AI12" s="77">
        <f t="shared" ca="1" si="13"/>
        <v>13</v>
      </c>
    </row>
    <row r="13" spans="1:37" hidden="1" outlineLevel="1">
      <c r="A13" s="1" t="s">
        <v>5</v>
      </c>
      <c r="B13" s="84">
        <f t="shared" ref="B13:Q13" ca="1" si="14">B12-B57</f>
        <v>0</v>
      </c>
      <c r="C13" s="84">
        <f t="shared" ca="1" si="14"/>
        <v>0</v>
      </c>
      <c r="D13" s="84">
        <f ca="1">D12-D57</f>
        <v>0</v>
      </c>
      <c r="E13" s="84">
        <f t="shared" ca="1" si="14"/>
        <v>0</v>
      </c>
      <c r="F13" s="84">
        <f t="shared" ca="1" si="14"/>
        <v>0</v>
      </c>
      <c r="G13" s="84">
        <f t="shared" ca="1" si="14"/>
        <v>0</v>
      </c>
      <c r="H13" s="84">
        <f t="shared" ca="1" si="14"/>
        <v>0</v>
      </c>
      <c r="I13" s="84">
        <f t="shared" ca="1" si="14"/>
        <v>0</v>
      </c>
      <c r="J13" s="84">
        <f t="shared" ca="1" si="14"/>
        <v>0</v>
      </c>
      <c r="K13" s="84">
        <f t="shared" ca="1" si="14"/>
        <v>0</v>
      </c>
      <c r="L13" s="84">
        <f t="shared" ca="1" si="14"/>
        <v>0</v>
      </c>
      <c r="M13" s="84">
        <f t="shared" ca="1" si="14"/>
        <v>0</v>
      </c>
      <c r="N13" s="84">
        <f t="shared" ca="1" si="14"/>
        <v>0</v>
      </c>
      <c r="O13" s="84">
        <f t="shared" ca="1" si="14"/>
        <v>0</v>
      </c>
      <c r="P13" s="84">
        <f t="shared" ca="1" si="14"/>
        <v>0</v>
      </c>
      <c r="Q13" s="84">
        <f t="shared" ca="1" si="14"/>
        <v>0</v>
      </c>
      <c r="S13" s="1" t="s">
        <v>5</v>
      </c>
      <c r="T13" s="76">
        <f ca="1">IF(T$4="N",0,T12-T57)</f>
        <v>0</v>
      </c>
      <c r="U13" s="76">
        <f t="shared" ref="U13:AI13" ca="1" si="15">IF(U$4="N",0,U12-U57)</f>
        <v>0</v>
      </c>
      <c r="V13" s="76">
        <f ca="1">IF(V$4="N",0,V12-V57)</f>
        <v>0</v>
      </c>
      <c r="W13" s="76">
        <f t="shared" si="15"/>
        <v>0</v>
      </c>
      <c r="X13" s="76">
        <f t="shared" ca="1" si="15"/>
        <v>0</v>
      </c>
      <c r="Y13" s="76">
        <f t="shared" ca="1" si="15"/>
        <v>0</v>
      </c>
      <c r="Z13" s="76">
        <f t="shared" ca="1" si="15"/>
        <v>0</v>
      </c>
      <c r="AA13" s="76">
        <f t="shared" ca="1" si="15"/>
        <v>0</v>
      </c>
      <c r="AB13" s="76">
        <f t="shared" ca="1" si="15"/>
        <v>0</v>
      </c>
      <c r="AC13" s="76">
        <f t="shared" ca="1" si="15"/>
        <v>0</v>
      </c>
      <c r="AD13" s="76">
        <f t="shared" ca="1" si="15"/>
        <v>0</v>
      </c>
      <c r="AE13" s="76">
        <f t="shared" ca="1" si="15"/>
        <v>0</v>
      </c>
      <c r="AF13" s="76">
        <f t="shared" ca="1" si="15"/>
        <v>0</v>
      </c>
      <c r="AG13" s="76">
        <f t="shared" ca="1" si="15"/>
        <v>0</v>
      </c>
      <c r="AH13" s="76">
        <f t="shared" ca="1" si="15"/>
        <v>0</v>
      </c>
      <c r="AI13" s="76">
        <f t="shared" ca="1" si="15"/>
        <v>0</v>
      </c>
    </row>
    <row r="14" spans="1:37" ht="13.5" hidden="1" outlineLevel="1" thickBot="1">
      <c r="A14" s="78" t="s">
        <v>5</v>
      </c>
      <c r="B14" s="79">
        <f ca="1">SUM(A13:AJ13)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S14" s="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7" hidden="1" outlineLevel="1">
      <c r="A15" s="85" t="s">
        <v>906</v>
      </c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S15" s="85" t="s">
        <v>906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75"/>
      <c r="AI15" s="81"/>
    </row>
    <row r="16" spans="1:37" ht="26.25" collapsed="1">
      <c r="A16" s="15" t="s">
        <v>892</v>
      </c>
      <c r="B16" s="15"/>
      <c r="C16" s="15"/>
      <c r="D16" s="15"/>
      <c r="E16" s="15"/>
      <c r="F16" s="15"/>
      <c r="G16" s="15"/>
      <c r="H16" s="15"/>
      <c r="I16" s="15"/>
      <c r="J16" s="15"/>
      <c r="K16" s="86"/>
      <c r="L16" s="86"/>
      <c r="M16" s="87"/>
      <c r="N16" s="88"/>
      <c r="O16" s="88"/>
      <c r="Q16" s="89" t="s">
        <v>907</v>
      </c>
      <c r="S16" s="15" t="s">
        <v>892</v>
      </c>
      <c r="T16" s="15"/>
      <c r="U16" s="15"/>
      <c r="V16" s="15"/>
      <c r="W16" s="15"/>
      <c r="X16" s="15"/>
      <c r="Y16" s="15"/>
      <c r="Z16" s="15"/>
      <c r="AA16" s="15"/>
      <c r="AB16" s="15"/>
      <c r="AC16" s="86"/>
      <c r="AD16" s="18"/>
      <c r="AE16" s="18"/>
      <c r="AF16" s="88"/>
      <c r="AG16" s="88"/>
      <c r="AH16" s="88"/>
      <c r="AI16" s="89" t="s">
        <v>907</v>
      </c>
    </row>
    <row r="17" spans="1:35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>
      <c r="A18" s="54" t="s">
        <v>743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HYRun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743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HYRun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>
      <c r="A19" s="54" t="s">
        <v>22</v>
      </c>
      <c r="B19" s="35">
        <v>285</v>
      </c>
      <c r="C19" s="32">
        <v>285</v>
      </c>
      <c r="D19" s="32">
        <v>49</v>
      </c>
      <c r="E19" s="32">
        <v>285</v>
      </c>
      <c r="F19" s="32">
        <v>8</v>
      </c>
      <c r="G19" s="32">
        <v>2</v>
      </c>
      <c r="H19" s="32">
        <v>6</v>
      </c>
      <c r="I19" s="32">
        <v>1</v>
      </c>
      <c r="J19" s="32">
        <v>24</v>
      </c>
      <c r="K19" s="32">
        <v>285</v>
      </c>
      <c r="L19" s="32">
        <v>167</v>
      </c>
      <c r="M19" s="32">
        <v>285</v>
      </c>
      <c r="N19" s="32">
        <v>25</v>
      </c>
      <c r="O19" s="32">
        <v>37</v>
      </c>
      <c r="P19" s="32">
        <v>35</v>
      </c>
      <c r="Q19" s="32">
        <v>142</v>
      </c>
      <c r="S19" s="54" t="s">
        <v>22</v>
      </c>
      <c r="T19" s="35">
        <f t="shared" ref="T19:AI38" si="18">IF(T$4="N",0,B19)</f>
        <v>285</v>
      </c>
      <c r="U19" s="35">
        <f t="shared" si="18"/>
        <v>285</v>
      </c>
      <c r="V19" s="35">
        <f t="shared" si="18"/>
        <v>49</v>
      </c>
      <c r="W19" s="35">
        <f t="shared" si="18"/>
        <v>0</v>
      </c>
      <c r="X19" s="35">
        <f t="shared" si="18"/>
        <v>8</v>
      </c>
      <c r="Y19" s="35">
        <f t="shared" si="18"/>
        <v>2</v>
      </c>
      <c r="Z19" s="35">
        <f t="shared" si="18"/>
        <v>6</v>
      </c>
      <c r="AA19" s="35">
        <f t="shared" si="18"/>
        <v>1</v>
      </c>
      <c r="AB19" s="35">
        <f t="shared" si="18"/>
        <v>24</v>
      </c>
      <c r="AC19" s="35">
        <f t="shared" si="18"/>
        <v>285</v>
      </c>
      <c r="AD19" s="35">
        <f t="shared" si="18"/>
        <v>167</v>
      </c>
      <c r="AE19" s="35">
        <f t="shared" si="18"/>
        <v>285</v>
      </c>
      <c r="AF19" s="35">
        <f t="shared" si="18"/>
        <v>25</v>
      </c>
      <c r="AG19" s="35">
        <f t="shared" si="18"/>
        <v>37</v>
      </c>
      <c r="AH19" s="35">
        <f t="shared" si="18"/>
        <v>35</v>
      </c>
      <c r="AI19" s="35">
        <f t="shared" si="18"/>
        <v>142</v>
      </c>
    </row>
    <row r="20" spans="1:35">
      <c r="A20" s="54" t="s">
        <v>37</v>
      </c>
      <c r="B20" s="35">
        <v>285</v>
      </c>
      <c r="C20" s="32">
        <v>285</v>
      </c>
      <c r="D20" s="32">
        <v>51</v>
      </c>
      <c r="E20" s="32">
        <v>285</v>
      </c>
      <c r="F20" s="32">
        <v>15</v>
      </c>
      <c r="G20" s="32">
        <v>5</v>
      </c>
      <c r="H20" s="32">
        <v>89</v>
      </c>
      <c r="I20" s="32">
        <v>4</v>
      </c>
      <c r="J20" s="32">
        <v>96</v>
      </c>
      <c r="K20" s="32">
        <v>285</v>
      </c>
      <c r="L20" s="32">
        <v>176</v>
      </c>
      <c r="M20" s="32">
        <v>285</v>
      </c>
      <c r="N20" s="32">
        <v>34</v>
      </c>
      <c r="O20" s="32">
        <v>144</v>
      </c>
      <c r="P20" s="32">
        <v>94</v>
      </c>
      <c r="Q20" s="32">
        <v>285</v>
      </c>
      <c r="S20" s="54" t="s">
        <v>37</v>
      </c>
      <c r="T20" s="35">
        <f t="shared" si="18"/>
        <v>285</v>
      </c>
      <c r="U20" s="35">
        <f t="shared" si="18"/>
        <v>285</v>
      </c>
      <c r="V20" s="35">
        <f t="shared" si="18"/>
        <v>51</v>
      </c>
      <c r="W20" s="35">
        <f t="shared" si="18"/>
        <v>0</v>
      </c>
      <c r="X20" s="35">
        <f t="shared" si="18"/>
        <v>15</v>
      </c>
      <c r="Y20" s="35">
        <f t="shared" si="18"/>
        <v>5</v>
      </c>
      <c r="Z20" s="35">
        <f t="shared" si="18"/>
        <v>89</v>
      </c>
      <c r="AA20" s="35">
        <f t="shared" si="18"/>
        <v>4</v>
      </c>
      <c r="AB20" s="35">
        <f t="shared" si="18"/>
        <v>96</v>
      </c>
      <c r="AC20" s="35">
        <f t="shared" si="18"/>
        <v>285</v>
      </c>
      <c r="AD20" s="35">
        <f t="shared" si="18"/>
        <v>176</v>
      </c>
      <c r="AE20" s="35">
        <f t="shared" si="18"/>
        <v>285</v>
      </c>
      <c r="AF20" s="35">
        <f t="shared" si="18"/>
        <v>34</v>
      </c>
      <c r="AG20" s="35">
        <f t="shared" si="18"/>
        <v>144</v>
      </c>
      <c r="AH20" s="35">
        <f t="shared" si="18"/>
        <v>94</v>
      </c>
      <c r="AI20" s="35">
        <f t="shared" si="18"/>
        <v>285</v>
      </c>
    </row>
    <row r="21" spans="1:35">
      <c r="A21" s="54" t="s">
        <v>70</v>
      </c>
      <c r="B21" s="35">
        <v>285</v>
      </c>
      <c r="C21" s="32">
        <v>285</v>
      </c>
      <c r="D21" s="32">
        <v>119</v>
      </c>
      <c r="E21" s="32">
        <v>285</v>
      </c>
      <c r="F21" s="32">
        <v>40</v>
      </c>
      <c r="G21" s="32">
        <v>17</v>
      </c>
      <c r="H21" s="32">
        <v>100</v>
      </c>
      <c r="I21" s="32">
        <v>16</v>
      </c>
      <c r="J21" s="32">
        <v>132</v>
      </c>
      <c r="K21" s="32">
        <v>285</v>
      </c>
      <c r="L21" s="32">
        <v>179</v>
      </c>
      <c r="M21" s="32">
        <v>285</v>
      </c>
      <c r="N21" s="32">
        <v>48</v>
      </c>
      <c r="O21" s="32">
        <v>184</v>
      </c>
      <c r="P21" s="32">
        <v>174</v>
      </c>
      <c r="Q21" s="32">
        <v>285</v>
      </c>
      <c r="S21" s="54" t="s">
        <v>70</v>
      </c>
      <c r="T21" s="35">
        <f t="shared" si="18"/>
        <v>285</v>
      </c>
      <c r="U21" s="35">
        <f t="shared" si="18"/>
        <v>285</v>
      </c>
      <c r="V21" s="35">
        <f t="shared" si="18"/>
        <v>119</v>
      </c>
      <c r="W21" s="35">
        <f t="shared" si="18"/>
        <v>0</v>
      </c>
      <c r="X21" s="35">
        <f t="shared" si="18"/>
        <v>40</v>
      </c>
      <c r="Y21" s="35">
        <f t="shared" si="18"/>
        <v>17</v>
      </c>
      <c r="Z21" s="35">
        <f t="shared" si="18"/>
        <v>100</v>
      </c>
      <c r="AA21" s="35">
        <f t="shared" si="18"/>
        <v>16</v>
      </c>
      <c r="AB21" s="35">
        <f t="shared" si="18"/>
        <v>132</v>
      </c>
      <c r="AC21" s="35">
        <f t="shared" si="18"/>
        <v>285</v>
      </c>
      <c r="AD21" s="35">
        <f t="shared" si="18"/>
        <v>179</v>
      </c>
      <c r="AE21" s="35">
        <f t="shared" si="18"/>
        <v>285</v>
      </c>
      <c r="AF21" s="35">
        <f t="shared" si="18"/>
        <v>48</v>
      </c>
      <c r="AG21" s="35">
        <f t="shared" si="18"/>
        <v>184</v>
      </c>
      <c r="AH21" s="35">
        <f t="shared" si="18"/>
        <v>174</v>
      </c>
      <c r="AI21" s="35">
        <f t="shared" si="18"/>
        <v>285</v>
      </c>
    </row>
    <row r="22" spans="1:35">
      <c r="A22" s="54" t="s">
        <v>79</v>
      </c>
      <c r="B22" s="35">
        <v>285</v>
      </c>
      <c r="C22" s="32">
        <v>285</v>
      </c>
      <c r="D22" s="32">
        <v>165</v>
      </c>
      <c r="E22" s="32">
        <v>285</v>
      </c>
      <c r="F22" s="32">
        <v>46</v>
      </c>
      <c r="G22" s="32">
        <v>20</v>
      </c>
      <c r="H22" s="32">
        <v>136</v>
      </c>
      <c r="I22" s="32">
        <v>28</v>
      </c>
      <c r="J22" s="32">
        <v>191</v>
      </c>
      <c r="K22" s="32">
        <v>285</v>
      </c>
      <c r="L22" s="32">
        <v>189</v>
      </c>
      <c r="M22" s="32">
        <v>285</v>
      </c>
      <c r="N22" s="32">
        <v>56</v>
      </c>
      <c r="O22" s="32">
        <v>285</v>
      </c>
      <c r="P22" s="32">
        <v>285</v>
      </c>
      <c r="Q22" s="32">
        <v>285</v>
      </c>
      <c r="S22" s="54" t="s">
        <v>79</v>
      </c>
      <c r="T22" s="35">
        <f t="shared" si="18"/>
        <v>285</v>
      </c>
      <c r="U22" s="35">
        <f t="shared" si="18"/>
        <v>285</v>
      </c>
      <c r="V22" s="35">
        <f t="shared" si="18"/>
        <v>165</v>
      </c>
      <c r="W22" s="35">
        <f t="shared" si="18"/>
        <v>0</v>
      </c>
      <c r="X22" s="35">
        <f t="shared" si="18"/>
        <v>46</v>
      </c>
      <c r="Y22" s="35">
        <f t="shared" si="18"/>
        <v>20</v>
      </c>
      <c r="Z22" s="35">
        <f t="shared" si="18"/>
        <v>136</v>
      </c>
      <c r="AA22" s="35">
        <f t="shared" si="18"/>
        <v>28</v>
      </c>
      <c r="AB22" s="35">
        <f t="shared" si="18"/>
        <v>191</v>
      </c>
      <c r="AC22" s="35">
        <f t="shared" si="18"/>
        <v>285</v>
      </c>
      <c r="AD22" s="35">
        <f t="shared" si="18"/>
        <v>189</v>
      </c>
      <c r="AE22" s="35">
        <f t="shared" si="18"/>
        <v>285</v>
      </c>
      <c r="AF22" s="35">
        <f t="shared" si="18"/>
        <v>56</v>
      </c>
      <c r="AG22" s="35">
        <f t="shared" si="18"/>
        <v>285</v>
      </c>
      <c r="AH22" s="35">
        <f t="shared" si="18"/>
        <v>285</v>
      </c>
      <c r="AI22" s="35">
        <f t="shared" si="18"/>
        <v>285</v>
      </c>
    </row>
    <row r="23" spans="1:35">
      <c r="A23" s="54" t="s">
        <v>33</v>
      </c>
      <c r="B23" s="35">
        <v>70</v>
      </c>
      <c r="C23" s="32">
        <v>87</v>
      </c>
      <c r="D23" s="32">
        <v>7</v>
      </c>
      <c r="E23" s="32">
        <v>285</v>
      </c>
      <c r="F23" s="32">
        <v>11</v>
      </c>
      <c r="G23" s="32">
        <v>10</v>
      </c>
      <c r="H23" s="32">
        <v>19</v>
      </c>
      <c r="I23" s="32">
        <v>29</v>
      </c>
      <c r="J23" s="32">
        <v>14</v>
      </c>
      <c r="K23" s="32">
        <v>285</v>
      </c>
      <c r="L23" s="32">
        <v>12</v>
      </c>
      <c r="M23" s="32">
        <v>285</v>
      </c>
      <c r="N23" s="32">
        <v>3</v>
      </c>
      <c r="O23" s="32">
        <v>23</v>
      </c>
      <c r="P23" s="32">
        <v>285</v>
      </c>
      <c r="Q23" s="32">
        <v>43</v>
      </c>
      <c r="S23" s="54" t="s">
        <v>33</v>
      </c>
      <c r="T23" s="35">
        <f t="shared" si="18"/>
        <v>70</v>
      </c>
      <c r="U23" s="35">
        <f t="shared" si="18"/>
        <v>87</v>
      </c>
      <c r="V23" s="35">
        <f t="shared" si="18"/>
        <v>7</v>
      </c>
      <c r="W23" s="35">
        <f t="shared" si="18"/>
        <v>0</v>
      </c>
      <c r="X23" s="35">
        <f t="shared" si="18"/>
        <v>11</v>
      </c>
      <c r="Y23" s="35">
        <f t="shared" si="18"/>
        <v>10</v>
      </c>
      <c r="Z23" s="35">
        <f t="shared" si="18"/>
        <v>19</v>
      </c>
      <c r="AA23" s="35">
        <f t="shared" si="18"/>
        <v>29</v>
      </c>
      <c r="AB23" s="35">
        <f t="shared" si="18"/>
        <v>14</v>
      </c>
      <c r="AC23" s="35">
        <f t="shared" si="18"/>
        <v>285</v>
      </c>
      <c r="AD23" s="35">
        <f t="shared" si="18"/>
        <v>12</v>
      </c>
      <c r="AE23" s="35">
        <f t="shared" si="18"/>
        <v>285</v>
      </c>
      <c r="AF23" s="35">
        <f t="shared" si="18"/>
        <v>3</v>
      </c>
      <c r="AG23" s="35">
        <f t="shared" si="18"/>
        <v>23</v>
      </c>
      <c r="AH23" s="35">
        <f t="shared" si="18"/>
        <v>285</v>
      </c>
      <c r="AI23" s="35">
        <f t="shared" si="18"/>
        <v>43</v>
      </c>
    </row>
    <row r="24" spans="1:35">
      <c r="A24" s="54" t="s">
        <v>73</v>
      </c>
      <c r="B24" s="35">
        <v>78</v>
      </c>
      <c r="C24" s="32">
        <v>88</v>
      </c>
      <c r="D24" s="32">
        <v>71</v>
      </c>
      <c r="E24" s="32">
        <v>285</v>
      </c>
      <c r="F24" s="32">
        <v>26</v>
      </c>
      <c r="G24" s="32">
        <v>18</v>
      </c>
      <c r="H24" s="32">
        <v>31</v>
      </c>
      <c r="I24" s="32">
        <v>33</v>
      </c>
      <c r="J24" s="32">
        <v>41</v>
      </c>
      <c r="K24" s="32">
        <v>285</v>
      </c>
      <c r="L24" s="32">
        <v>68</v>
      </c>
      <c r="M24" s="32">
        <v>285</v>
      </c>
      <c r="N24" s="32">
        <v>27</v>
      </c>
      <c r="O24" s="32">
        <v>52</v>
      </c>
      <c r="P24" s="32">
        <v>285</v>
      </c>
      <c r="Q24" s="32">
        <v>285</v>
      </c>
      <c r="S24" s="54" t="s">
        <v>73</v>
      </c>
      <c r="T24" s="35">
        <f t="shared" si="18"/>
        <v>78</v>
      </c>
      <c r="U24" s="35">
        <f t="shared" si="18"/>
        <v>88</v>
      </c>
      <c r="V24" s="35">
        <f t="shared" si="18"/>
        <v>71</v>
      </c>
      <c r="W24" s="35">
        <f t="shared" si="18"/>
        <v>0</v>
      </c>
      <c r="X24" s="35">
        <f t="shared" si="18"/>
        <v>26</v>
      </c>
      <c r="Y24" s="35">
        <f t="shared" si="18"/>
        <v>18</v>
      </c>
      <c r="Z24" s="35">
        <f t="shared" si="18"/>
        <v>31</v>
      </c>
      <c r="AA24" s="35">
        <f t="shared" si="18"/>
        <v>33</v>
      </c>
      <c r="AB24" s="35">
        <f t="shared" si="18"/>
        <v>41</v>
      </c>
      <c r="AC24" s="35">
        <f t="shared" si="18"/>
        <v>285</v>
      </c>
      <c r="AD24" s="35">
        <f t="shared" si="18"/>
        <v>68</v>
      </c>
      <c r="AE24" s="35">
        <f t="shared" si="18"/>
        <v>285</v>
      </c>
      <c r="AF24" s="35">
        <f t="shared" si="18"/>
        <v>27</v>
      </c>
      <c r="AG24" s="35">
        <f t="shared" si="18"/>
        <v>52</v>
      </c>
      <c r="AH24" s="35">
        <f t="shared" si="18"/>
        <v>285</v>
      </c>
      <c r="AI24" s="35">
        <f t="shared" si="18"/>
        <v>285</v>
      </c>
    </row>
    <row r="25" spans="1:35">
      <c r="A25" s="54" t="s">
        <v>97</v>
      </c>
      <c r="B25" s="35">
        <v>285</v>
      </c>
      <c r="C25" s="32">
        <v>130</v>
      </c>
      <c r="D25" s="32">
        <v>254</v>
      </c>
      <c r="E25" s="32">
        <v>285</v>
      </c>
      <c r="F25" s="32">
        <v>30</v>
      </c>
      <c r="G25" s="32">
        <v>42</v>
      </c>
      <c r="H25" s="32">
        <v>50</v>
      </c>
      <c r="I25" s="32">
        <v>59</v>
      </c>
      <c r="J25" s="32">
        <v>82</v>
      </c>
      <c r="K25" s="32">
        <v>285</v>
      </c>
      <c r="L25" s="32">
        <v>160</v>
      </c>
      <c r="M25" s="32">
        <v>285</v>
      </c>
      <c r="N25" s="32">
        <v>45</v>
      </c>
      <c r="O25" s="32">
        <v>181</v>
      </c>
      <c r="P25" s="32">
        <v>285</v>
      </c>
      <c r="Q25" s="32">
        <v>285</v>
      </c>
      <c r="S25" s="54" t="s">
        <v>97</v>
      </c>
      <c r="T25" s="35">
        <f t="shared" si="18"/>
        <v>285</v>
      </c>
      <c r="U25" s="35">
        <f t="shared" si="18"/>
        <v>130</v>
      </c>
      <c r="V25" s="35">
        <f t="shared" si="18"/>
        <v>254</v>
      </c>
      <c r="W25" s="35">
        <f t="shared" si="18"/>
        <v>0</v>
      </c>
      <c r="X25" s="35">
        <f t="shared" si="18"/>
        <v>30</v>
      </c>
      <c r="Y25" s="35">
        <f t="shared" si="18"/>
        <v>42</v>
      </c>
      <c r="Z25" s="35">
        <f t="shared" si="18"/>
        <v>50</v>
      </c>
      <c r="AA25" s="35">
        <f t="shared" si="18"/>
        <v>59</v>
      </c>
      <c r="AB25" s="35">
        <f t="shared" si="18"/>
        <v>82</v>
      </c>
      <c r="AC25" s="35">
        <f t="shared" si="18"/>
        <v>285</v>
      </c>
      <c r="AD25" s="35">
        <f t="shared" si="18"/>
        <v>160</v>
      </c>
      <c r="AE25" s="35">
        <f t="shared" si="18"/>
        <v>285</v>
      </c>
      <c r="AF25" s="35">
        <f t="shared" si="18"/>
        <v>45</v>
      </c>
      <c r="AG25" s="35">
        <f t="shared" si="18"/>
        <v>181</v>
      </c>
      <c r="AH25" s="35">
        <f t="shared" si="18"/>
        <v>285</v>
      </c>
      <c r="AI25" s="35">
        <f t="shared" si="18"/>
        <v>285</v>
      </c>
    </row>
    <row r="26" spans="1:35">
      <c r="A26" s="54" t="s">
        <v>52</v>
      </c>
      <c r="B26" s="35">
        <v>44</v>
      </c>
      <c r="C26" s="32">
        <v>13</v>
      </c>
      <c r="D26" s="32">
        <v>272</v>
      </c>
      <c r="E26" s="32">
        <v>233</v>
      </c>
      <c r="F26" s="32">
        <v>61</v>
      </c>
      <c r="G26" s="32">
        <v>57</v>
      </c>
      <c r="H26" s="32">
        <v>175</v>
      </c>
      <c r="I26" s="32">
        <v>101</v>
      </c>
      <c r="J26" s="32">
        <v>69</v>
      </c>
      <c r="K26" s="32">
        <v>77</v>
      </c>
      <c r="L26" s="32">
        <v>47</v>
      </c>
      <c r="M26" s="32">
        <v>39</v>
      </c>
      <c r="N26" s="32">
        <v>36</v>
      </c>
      <c r="O26" s="32">
        <v>9</v>
      </c>
      <c r="P26" s="32">
        <v>107</v>
      </c>
      <c r="Q26" s="32">
        <v>259</v>
      </c>
      <c r="S26" s="54" t="s">
        <v>52</v>
      </c>
      <c r="T26" s="35">
        <f t="shared" si="18"/>
        <v>44</v>
      </c>
      <c r="U26" s="35">
        <f t="shared" si="18"/>
        <v>13</v>
      </c>
      <c r="V26" s="35">
        <f t="shared" si="18"/>
        <v>272</v>
      </c>
      <c r="W26" s="35">
        <f t="shared" si="18"/>
        <v>0</v>
      </c>
      <c r="X26" s="35">
        <f t="shared" si="18"/>
        <v>61</v>
      </c>
      <c r="Y26" s="35">
        <f t="shared" si="18"/>
        <v>57</v>
      </c>
      <c r="Z26" s="35">
        <f t="shared" si="18"/>
        <v>175</v>
      </c>
      <c r="AA26" s="35">
        <f t="shared" si="18"/>
        <v>101</v>
      </c>
      <c r="AB26" s="35">
        <f t="shared" si="18"/>
        <v>69</v>
      </c>
      <c r="AC26" s="35">
        <f t="shared" si="18"/>
        <v>77</v>
      </c>
      <c r="AD26" s="35">
        <f t="shared" si="18"/>
        <v>47</v>
      </c>
      <c r="AE26" s="35">
        <f t="shared" si="18"/>
        <v>39</v>
      </c>
      <c r="AF26" s="35">
        <f t="shared" si="18"/>
        <v>36</v>
      </c>
      <c r="AG26" s="35">
        <f t="shared" si="18"/>
        <v>9</v>
      </c>
      <c r="AH26" s="35">
        <f t="shared" si="18"/>
        <v>107</v>
      </c>
      <c r="AI26" s="35">
        <f t="shared" si="18"/>
        <v>259</v>
      </c>
    </row>
    <row r="27" spans="1:35">
      <c r="A27" s="54" t="s">
        <v>135</v>
      </c>
      <c r="B27" s="35">
        <v>182</v>
      </c>
      <c r="C27" s="32">
        <v>112</v>
      </c>
      <c r="D27" s="32">
        <v>285</v>
      </c>
      <c r="E27" s="32">
        <v>247</v>
      </c>
      <c r="F27" s="32">
        <v>65</v>
      </c>
      <c r="G27" s="32">
        <v>62</v>
      </c>
      <c r="H27" s="32">
        <v>195</v>
      </c>
      <c r="I27" s="32">
        <v>104</v>
      </c>
      <c r="J27" s="32">
        <v>72</v>
      </c>
      <c r="K27" s="32">
        <v>138</v>
      </c>
      <c r="L27" s="32">
        <v>120</v>
      </c>
      <c r="M27" s="32">
        <v>204</v>
      </c>
      <c r="N27" s="32">
        <v>81</v>
      </c>
      <c r="O27" s="32">
        <v>53</v>
      </c>
      <c r="P27" s="32">
        <v>193</v>
      </c>
      <c r="Q27" s="32">
        <v>285</v>
      </c>
      <c r="S27" s="54" t="s">
        <v>135</v>
      </c>
      <c r="T27" s="35">
        <f t="shared" si="18"/>
        <v>182</v>
      </c>
      <c r="U27" s="35">
        <f t="shared" si="18"/>
        <v>112</v>
      </c>
      <c r="V27" s="35">
        <f t="shared" si="18"/>
        <v>285</v>
      </c>
      <c r="W27" s="35">
        <f t="shared" si="18"/>
        <v>0</v>
      </c>
      <c r="X27" s="35">
        <f t="shared" si="18"/>
        <v>65</v>
      </c>
      <c r="Y27" s="35">
        <f t="shared" si="18"/>
        <v>62</v>
      </c>
      <c r="Z27" s="35">
        <f t="shared" si="18"/>
        <v>195</v>
      </c>
      <c r="AA27" s="35">
        <f t="shared" si="18"/>
        <v>104</v>
      </c>
      <c r="AB27" s="35">
        <f t="shared" si="18"/>
        <v>72</v>
      </c>
      <c r="AC27" s="35">
        <f t="shared" si="18"/>
        <v>138</v>
      </c>
      <c r="AD27" s="35">
        <f t="shared" si="18"/>
        <v>120</v>
      </c>
      <c r="AE27" s="35">
        <f t="shared" si="18"/>
        <v>204</v>
      </c>
      <c r="AF27" s="35">
        <f t="shared" si="18"/>
        <v>81</v>
      </c>
      <c r="AG27" s="35">
        <f t="shared" si="18"/>
        <v>53</v>
      </c>
      <c r="AH27" s="35">
        <f t="shared" si="18"/>
        <v>193</v>
      </c>
      <c r="AI27" s="35">
        <f t="shared" si="18"/>
        <v>285</v>
      </c>
    </row>
    <row r="28" spans="1:35">
      <c r="A28" s="54" t="s">
        <v>149</v>
      </c>
      <c r="B28" s="35">
        <v>188</v>
      </c>
      <c r="C28" s="32">
        <v>283</v>
      </c>
      <c r="D28" s="32">
        <v>285</v>
      </c>
      <c r="E28" s="32">
        <v>271</v>
      </c>
      <c r="F28" s="32">
        <v>75</v>
      </c>
      <c r="G28" s="32">
        <v>63</v>
      </c>
      <c r="H28" s="32">
        <v>284</v>
      </c>
      <c r="I28" s="32">
        <v>121</v>
      </c>
      <c r="J28" s="32">
        <v>76</v>
      </c>
      <c r="K28" s="32">
        <v>285</v>
      </c>
      <c r="L28" s="32">
        <v>126</v>
      </c>
      <c r="M28" s="32">
        <v>285</v>
      </c>
      <c r="N28" s="32">
        <v>83</v>
      </c>
      <c r="O28" s="32">
        <v>114</v>
      </c>
      <c r="P28" s="32">
        <v>222</v>
      </c>
      <c r="Q28" s="32">
        <v>285</v>
      </c>
      <c r="S28" s="54" t="s">
        <v>149</v>
      </c>
      <c r="T28" s="35">
        <f t="shared" si="18"/>
        <v>188</v>
      </c>
      <c r="U28" s="35">
        <f t="shared" si="18"/>
        <v>283</v>
      </c>
      <c r="V28" s="35">
        <f t="shared" si="18"/>
        <v>285</v>
      </c>
      <c r="W28" s="35">
        <f t="shared" si="18"/>
        <v>0</v>
      </c>
      <c r="X28" s="35">
        <f t="shared" si="18"/>
        <v>75</v>
      </c>
      <c r="Y28" s="35">
        <f t="shared" si="18"/>
        <v>63</v>
      </c>
      <c r="Z28" s="35">
        <f t="shared" si="18"/>
        <v>284</v>
      </c>
      <c r="AA28" s="35">
        <f t="shared" si="18"/>
        <v>121</v>
      </c>
      <c r="AB28" s="35">
        <f t="shared" si="18"/>
        <v>76</v>
      </c>
      <c r="AC28" s="35">
        <f t="shared" si="18"/>
        <v>285</v>
      </c>
      <c r="AD28" s="35">
        <f t="shared" si="18"/>
        <v>126</v>
      </c>
      <c r="AE28" s="35">
        <f t="shared" si="18"/>
        <v>285</v>
      </c>
      <c r="AF28" s="35">
        <f t="shared" si="18"/>
        <v>83</v>
      </c>
      <c r="AG28" s="35">
        <f t="shared" si="18"/>
        <v>114</v>
      </c>
      <c r="AH28" s="35">
        <f t="shared" si="18"/>
        <v>222</v>
      </c>
      <c r="AI28" s="35">
        <f t="shared" si="18"/>
        <v>285</v>
      </c>
    </row>
    <row r="29" spans="1:35">
      <c r="A29" s="54" t="s">
        <v>84</v>
      </c>
      <c r="B29" s="35">
        <v>123</v>
      </c>
      <c r="C29" s="32">
        <v>110</v>
      </c>
      <c r="D29" s="32">
        <v>214</v>
      </c>
      <c r="E29" s="32">
        <v>285</v>
      </c>
      <c r="F29" s="32">
        <v>98</v>
      </c>
      <c r="G29" s="32">
        <v>186</v>
      </c>
      <c r="H29" s="32">
        <v>168</v>
      </c>
      <c r="I29" s="32">
        <v>74</v>
      </c>
      <c r="J29" s="32">
        <v>146</v>
      </c>
      <c r="K29" s="32">
        <v>285</v>
      </c>
      <c r="L29" s="32">
        <v>22</v>
      </c>
      <c r="M29" s="32">
        <v>285</v>
      </c>
      <c r="N29" s="32">
        <v>103</v>
      </c>
      <c r="O29" s="32">
        <v>148</v>
      </c>
      <c r="P29" s="32">
        <v>134</v>
      </c>
      <c r="Q29" s="32">
        <v>231</v>
      </c>
      <c r="S29" s="54" t="s">
        <v>84</v>
      </c>
      <c r="T29" s="35">
        <f t="shared" si="18"/>
        <v>123</v>
      </c>
      <c r="U29" s="35">
        <f t="shared" si="18"/>
        <v>110</v>
      </c>
      <c r="V29" s="35">
        <f t="shared" si="18"/>
        <v>214</v>
      </c>
      <c r="W29" s="35">
        <f t="shared" si="18"/>
        <v>0</v>
      </c>
      <c r="X29" s="35">
        <f t="shared" si="18"/>
        <v>98</v>
      </c>
      <c r="Y29" s="35">
        <f t="shared" si="18"/>
        <v>186</v>
      </c>
      <c r="Z29" s="35">
        <f t="shared" si="18"/>
        <v>168</v>
      </c>
      <c r="AA29" s="35">
        <f t="shared" si="18"/>
        <v>74</v>
      </c>
      <c r="AB29" s="35">
        <f t="shared" si="18"/>
        <v>146</v>
      </c>
      <c r="AC29" s="35">
        <f t="shared" si="18"/>
        <v>285</v>
      </c>
      <c r="AD29" s="35">
        <f t="shared" si="18"/>
        <v>22</v>
      </c>
      <c r="AE29" s="35">
        <f t="shared" si="18"/>
        <v>285</v>
      </c>
      <c r="AF29" s="35">
        <f t="shared" si="18"/>
        <v>103</v>
      </c>
      <c r="AG29" s="35">
        <f t="shared" si="18"/>
        <v>148</v>
      </c>
      <c r="AH29" s="35">
        <f t="shared" si="18"/>
        <v>134</v>
      </c>
      <c r="AI29" s="35">
        <f t="shared" si="18"/>
        <v>231</v>
      </c>
    </row>
    <row r="30" spans="1:35">
      <c r="A30" s="54" t="s">
        <v>194</v>
      </c>
      <c r="B30" s="35">
        <v>162</v>
      </c>
      <c r="C30" s="32">
        <v>219</v>
      </c>
      <c r="D30" s="32">
        <v>285</v>
      </c>
      <c r="E30" s="32">
        <v>285</v>
      </c>
      <c r="F30" s="32">
        <v>141</v>
      </c>
      <c r="G30" s="32">
        <v>285</v>
      </c>
      <c r="H30" s="32">
        <v>267</v>
      </c>
      <c r="I30" s="32">
        <v>95</v>
      </c>
      <c r="J30" s="32">
        <v>157</v>
      </c>
      <c r="K30" s="32">
        <v>285</v>
      </c>
      <c r="L30" s="32">
        <v>111</v>
      </c>
      <c r="M30" s="32">
        <v>285</v>
      </c>
      <c r="N30" s="32">
        <v>118</v>
      </c>
      <c r="O30" s="32">
        <v>155</v>
      </c>
      <c r="P30" s="32">
        <v>285</v>
      </c>
      <c r="Q30" s="32">
        <v>244</v>
      </c>
      <c r="S30" s="54" t="s">
        <v>194</v>
      </c>
      <c r="T30" s="35">
        <f t="shared" si="18"/>
        <v>162</v>
      </c>
      <c r="U30" s="35">
        <f t="shared" si="18"/>
        <v>219</v>
      </c>
      <c r="V30" s="35">
        <f t="shared" si="18"/>
        <v>285</v>
      </c>
      <c r="W30" s="35">
        <f t="shared" si="18"/>
        <v>0</v>
      </c>
      <c r="X30" s="35">
        <f t="shared" si="18"/>
        <v>141</v>
      </c>
      <c r="Y30" s="35">
        <f t="shared" si="18"/>
        <v>285</v>
      </c>
      <c r="Z30" s="35">
        <f t="shared" si="18"/>
        <v>267</v>
      </c>
      <c r="AA30" s="35">
        <f t="shared" si="18"/>
        <v>95</v>
      </c>
      <c r="AB30" s="35">
        <f t="shared" si="18"/>
        <v>157</v>
      </c>
      <c r="AC30" s="35">
        <f t="shared" si="18"/>
        <v>285</v>
      </c>
      <c r="AD30" s="35">
        <f t="shared" si="18"/>
        <v>111</v>
      </c>
      <c r="AE30" s="35">
        <f t="shared" si="18"/>
        <v>285</v>
      </c>
      <c r="AF30" s="35">
        <f t="shared" si="18"/>
        <v>118</v>
      </c>
      <c r="AG30" s="35">
        <f t="shared" si="18"/>
        <v>155</v>
      </c>
      <c r="AH30" s="35">
        <f t="shared" si="18"/>
        <v>285</v>
      </c>
      <c r="AI30" s="35">
        <f t="shared" si="18"/>
        <v>244</v>
      </c>
    </row>
    <row r="31" spans="1:35">
      <c r="A31" s="54" t="s">
        <v>109</v>
      </c>
      <c r="B31" s="35">
        <v>285</v>
      </c>
      <c r="C31" s="32">
        <v>285</v>
      </c>
      <c r="D31" s="32">
        <v>108</v>
      </c>
      <c r="E31" s="32">
        <v>285</v>
      </c>
      <c r="F31" s="32">
        <v>66</v>
      </c>
      <c r="G31" s="32">
        <v>38</v>
      </c>
      <c r="H31" s="32">
        <v>54</v>
      </c>
      <c r="I31" s="32">
        <v>187</v>
      </c>
      <c r="J31" s="32">
        <v>276</v>
      </c>
      <c r="K31" s="32">
        <v>285</v>
      </c>
      <c r="L31" s="32">
        <v>93</v>
      </c>
      <c r="M31" s="32">
        <v>285</v>
      </c>
      <c r="N31" s="32">
        <v>149</v>
      </c>
      <c r="O31" s="32">
        <v>285</v>
      </c>
      <c r="P31" s="32">
        <v>236</v>
      </c>
      <c r="Q31" s="32">
        <v>80</v>
      </c>
      <c r="S31" s="54" t="s">
        <v>109</v>
      </c>
      <c r="T31" s="35">
        <f t="shared" si="18"/>
        <v>285</v>
      </c>
      <c r="U31" s="35">
        <f t="shared" si="18"/>
        <v>285</v>
      </c>
      <c r="V31" s="35">
        <f t="shared" si="18"/>
        <v>108</v>
      </c>
      <c r="W31" s="35">
        <f t="shared" si="18"/>
        <v>0</v>
      </c>
      <c r="X31" s="35">
        <f t="shared" si="18"/>
        <v>66</v>
      </c>
      <c r="Y31" s="35">
        <f t="shared" si="18"/>
        <v>38</v>
      </c>
      <c r="Z31" s="35">
        <f t="shared" si="18"/>
        <v>54</v>
      </c>
      <c r="AA31" s="35">
        <f t="shared" si="18"/>
        <v>187</v>
      </c>
      <c r="AB31" s="35">
        <f t="shared" si="18"/>
        <v>276</v>
      </c>
      <c r="AC31" s="35">
        <f t="shared" si="18"/>
        <v>285</v>
      </c>
      <c r="AD31" s="35">
        <f t="shared" si="18"/>
        <v>93</v>
      </c>
      <c r="AE31" s="35">
        <f t="shared" si="18"/>
        <v>285</v>
      </c>
      <c r="AF31" s="35">
        <f t="shared" si="18"/>
        <v>149</v>
      </c>
      <c r="AG31" s="35">
        <f t="shared" si="18"/>
        <v>285</v>
      </c>
      <c r="AH31" s="35">
        <f t="shared" si="18"/>
        <v>236</v>
      </c>
      <c r="AI31" s="35">
        <f t="shared" si="18"/>
        <v>80</v>
      </c>
    </row>
    <row r="32" spans="1:35">
      <c r="A32" s="54" t="s">
        <v>139</v>
      </c>
      <c r="B32" s="35">
        <v>285</v>
      </c>
      <c r="C32" s="32">
        <v>285</v>
      </c>
      <c r="D32" s="32">
        <v>122</v>
      </c>
      <c r="E32" s="32">
        <v>285</v>
      </c>
      <c r="F32" s="32">
        <v>125</v>
      </c>
      <c r="G32" s="32">
        <v>73</v>
      </c>
      <c r="H32" s="32">
        <v>55</v>
      </c>
      <c r="I32" s="32">
        <v>192</v>
      </c>
      <c r="J32" s="32">
        <v>277</v>
      </c>
      <c r="K32" s="32">
        <v>285</v>
      </c>
      <c r="L32" s="32">
        <v>213</v>
      </c>
      <c r="M32" s="32">
        <v>285</v>
      </c>
      <c r="N32" s="32">
        <v>159</v>
      </c>
      <c r="O32" s="32">
        <v>285</v>
      </c>
      <c r="P32" s="32">
        <v>237</v>
      </c>
      <c r="Q32" s="32">
        <v>285</v>
      </c>
      <c r="S32" s="54" t="s">
        <v>139</v>
      </c>
      <c r="T32" s="35">
        <f t="shared" si="18"/>
        <v>285</v>
      </c>
      <c r="U32" s="35">
        <f t="shared" si="18"/>
        <v>285</v>
      </c>
      <c r="V32" s="35">
        <f t="shared" si="18"/>
        <v>122</v>
      </c>
      <c r="W32" s="35">
        <f t="shared" si="18"/>
        <v>0</v>
      </c>
      <c r="X32" s="35">
        <f t="shared" si="18"/>
        <v>125</v>
      </c>
      <c r="Y32" s="35">
        <f t="shared" si="18"/>
        <v>73</v>
      </c>
      <c r="Z32" s="35">
        <f t="shared" si="18"/>
        <v>55</v>
      </c>
      <c r="AA32" s="35">
        <f t="shared" si="18"/>
        <v>192</v>
      </c>
      <c r="AB32" s="35">
        <f t="shared" si="18"/>
        <v>277</v>
      </c>
      <c r="AC32" s="35">
        <f t="shared" si="18"/>
        <v>285</v>
      </c>
      <c r="AD32" s="35">
        <f t="shared" si="18"/>
        <v>213</v>
      </c>
      <c r="AE32" s="35">
        <f t="shared" si="18"/>
        <v>285</v>
      </c>
      <c r="AF32" s="35">
        <f t="shared" si="18"/>
        <v>159</v>
      </c>
      <c r="AG32" s="35">
        <f t="shared" si="18"/>
        <v>285</v>
      </c>
      <c r="AH32" s="35">
        <f t="shared" si="18"/>
        <v>237</v>
      </c>
      <c r="AI32" s="35">
        <f t="shared" si="18"/>
        <v>285</v>
      </c>
    </row>
    <row r="33" spans="1:35">
      <c r="A33" s="54" t="s">
        <v>172</v>
      </c>
      <c r="B33" s="35">
        <v>163</v>
      </c>
      <c r="C33" s="32">
        <v>91</v>
      </c>
      <c r="D33" s="32">
        <v>246</v>
      </c>
      <c r="E33" s="32">
        <v>279</v>
      </c>
      <c r="F33" s="32">
        <v>180</v>
      </c>
      <c r="G33" s="32">
        <v>79</v>
      </c>
      <c r="H33" s="32">
        <v>84</v>
      </c>
      <c r="I33" s="32">
        <v>140</v>
      </c>
      <c r="J33" s="32">
        <v>232</v>
      </c>
      <c r="K33" s="32">
        <v>147</v>
      </c>
      <c r="L33" s="32">
        <v>170</v>
      </c>
      <c r="M33" s="32">
        <v>127</v>
      </c>
      <c r="N33" s="32">
        <v>92</v>
      </c>
      <c r="O33" s="32">
        <v>285</v>
      </c>
      <c r="P33" s="32">
        <v>203</v>
      </c>
      <c r="Q33" s="32">
        <v>280</v>
      </c>
      <c r="S33" s="54" t="s">
        <v>172</v>
      </c>
      <c r="T33" s="35">
        <f t="shared" si="18"/>
        <v>163</v>
      </c>
      <c r="U33" s="35">
        <f t="shared" si="18"/>
        <v>91</v>
      </c>
      <c r="V33" s="35">
        <f t="shared" si="18"/>
        <v>246</v>
      </c>
      <c r="W33" s="35">
        <f t="shared" si="18"/>
        <v>0</v>
      </c>
      <c r="X33" s="35">
        <f t="shared" si="18"/>
        <v>180</v>
      </c>
      <c r="Y33" s="35">
        <f t="shared" si="18"/>
        <v>79</v>
      </c>
      <c r="Z33" s="35">
        <f t="shared" si="18"/>
        <v>84</v>
      </c>
      <c r="AA33" s="35">
        <f t="shared" si="18"/>
        <v>140</v>
      </c>
      <c r="AB33" s="35">
        <f t="shared" si="18"/>
        <v>232</v>
      </c>
      <c r="AC33" s="35">
        <f t="shared" si="18"/>
        <v>147</v>
      </c>
      <c r="AD33" s="35">
        <f t="shared" si="18"/>
        <v>170</v>
      </c>
      <c r="AE33" s="35">
        <f t="shared" si="18"/>
        <v>127</v>
      </c>
      <c r="AF33" s="35">
        <f t="shared" si="18"/>
        <v>92</v>
      </c>
      <c r="AG33" s="35">
        <f t="shared" si="18"/>
        <v>285</v>
      </c>
      <c r="AH33" s="35">
        <f t="shared" si="18"/>
        <v>203</v>
      </c>
      <c r="AI33" s="35">
        <f t="shared" si="18"/>
        <v>280</v>
      </c>
    </row>
    <row r="34" spans="1:35">
      <c r="A34" s="54" t="s">
        <v>220</v>
      </c>
      <c r="B34" s="35">
        <v>285</v>
      </c>
      <c r="C34" s="32">
        <v>171</v>
      </c>
      <c r="D34" s="32">
        <v>285</v>
      </c>
      <c r="E34" s="32">
        <v>285</v>
      </c>
      <c r="F34" s="32">
        <v>217</v>
      </c>
      <c r="G34" s="32">
        <v>263</v>
      </c>
      <c r="H34" s="32">
        <v>115</v>
      </c>
      <c r="I34" s="32">
        <v>177</v>
      </c>
      <c r="J34" s="32">
        <v>241</v>
      </c>
      <c r="K34" s="32">
        <v>285</v>
      </c>
      <c r="L34" s="32">
        <v>205</v>
      </c>
      <c r="M34" s="32">
        <v>285</v>
      </c>
      <c r="N34" s="32">
        <v>135</v>
      </c>
      <c r="O34" s="32">
        <v>285</v>
      </c>
      <c r="P34" s="32">
        <v>210</v>
      </c>
      <c r="Q34" s="32">
        <v>285</v>
      </c>
      <c r="S34" s="54" t="s">
        <v>220</v>
      </c>
      <c r="T34" s="35">
        <f t="shared" si="18"/>
        <v>285</v>
      </c>
      <c r="U34" s="35">
        <f t="shared" si="18"/>
        <v>171</v>
      </c>
      <c r="V34" s="35">
        <f t="shared" si="18"/>
        <v>285</v>
      </c>
      <c r="W34" s="35">
        <f t="shared" si="18"/>
        <v>0</v>
      </c>
      <c r="X34" s="35">
        <f t="shared" si="18"/>
        <v>217</v>
      </c>
      <c r="Y34" s="35">
        <f t="shared" si="18"/>
        <v>263</v>
      </c>
      <c r="Z34" s="35">
        <f t="shared" si="18"/>
        <v>115</v>
      </c>
      <c r="AA34" s="35">
        <f t="shared" si="18"/>
        <v>177</v>
      </c>
      <c r="AB34" s="35">
        <f t="shared" si="18"/>
        <v>241</v>
      </c>
      <c r="AC34" s="35">
        <f t="shared" si="18"/>
        <v>285</v>
      </c>
      <c r="AD34" s="35">
        <f t="shared" si="18"/>
        <v>205</v>
      </c>
      <c r="AE34" s="35">
        <f t="shared" si="18"/>
        <v>285</v>
      </c>
      <c r="AF34" s="35">
        <f t="shared" si="18"/>
        <v>135</v>
      </c>
      <c r="AG34" s="35">
        <f t="shared" si="18"/>
        <v>285</v>
      </c>
      <c r="AH34" s="35">
        <f t="shared" si="18"/>
        <v>210</v>
      </c>
      <c r="AI34" s="35">
        <f t="shared" ref="AI34:AI53" si="19">IF(AI$4="N",0,Q34)</f>
        <v>285</v>
      </c>
    </row>
    <row r="35" spans="1:35">
      <c r="A35" s="54" t="s">
        <v>209</v>
      </c>
      <c r="B35" s="35">
        <v>145</v>
      </c>
      <c r="C35" s="32">
        <v>285</v>
      </c>
      <c r="D35" s="32">
        <v>285</v>
      </c>
      <c r="E35" s="32">
        <v>285</v>
      </c>
      <c r="F35" s="32">
        <v>173</v>
      </c>
      <c r="G35" s="32">
        <v>105</v>
      </c>
      <c r="H35" s="32">
        <v>253</v>
      </c>
      <c r="I35" s="32">
        <v>169</v>
      </c>
      <c r="J35" s="32">
        <v>190</v>
      </c>
      <c r="K35" s="32">
        <v>285</v>
      </c>
      <c r="L35" s="32">
        <v>156</v>
      </c>
      <c r="M35" s="32">
        <v>285</v>
      </c>
      <c r="N35" s="32">
        <v>216</v>
      </c>
      <c r="O35" s="32">
        <v>256</v>
      </c>
      <c r="P35" s="32">
        <v>117</v>
      </c>
      <c r="Q35" s="32">
        <v>124</v>
      </c>
      <c r="S35" s="54" t="s">
        <v>209</v>
      </c>
      <c r="T35" s="35">
        <f t="shared" ref="T35:AH54" si="20">IF(T$4="N",0,B35)</f>
        <v>145</v>
      </c>
      <c r="U35" s="35">
        <f t="shared" si="20"/>
        <v>285</v>
      </c>
      <c r="V35" s="35">
        <f t="shared" si="20"/>
        <v>285</v>
      </c>
      <c r="W35" s="35">
        <f t="shared" si="20"/>
        <v>0</v>
      </c>
      <c r="X35" s="35">
        <f t="shared" si="20"/>
        <v>173</v>
      </c>
      <c r="Y35" s="35">
        <f t="shared" si="20"/>
        <v>105</v>
      </c>
      <c r="Z35" s="35">
        <f t="shared" si="20"/>
        <v>253</v>
      </c>
      <c r="AA35" s="35">
        <f t="shared" si="20"/>
        <v>169</v>
      </c>
      <c r="AB35" s="35">
        <f t="shared" si="20"/>
        <v>190</v>
      </c>
      <c r="AC35" s="35">
        <f t="shared" si="20"/>
        <v>285</v>
      </c>
      <c r="AD35" s="35">
        <f t="shared" si="20"/>
        <v>156</v>
      </c>
      <c r="AE35" s="35">
        <f t="shared" si="20"/>
        <v>285</v>
      </c>
      <c r="AF35" s="35">
        <f t="shared" si="20"/>
        <v>216</v>
      </c>
      <c r="AG35" s="35">
        <f t="shared" si="20"/>
        <v>256</v>
      </c>
      <c r="AH35" s="35">
        <f t="shared" si="20"/>
        <v>117</v>
      </c>
      <c r="AI35" s="35">
        <f t="shared" si="19"/>
        <v>124</v>
      </c>
    </row>
    <row r="36" spans="1:35">
      <c r="A36" s="54" t="s">
        <v>265</v>
      </c>
      <c r="B36" s="35">
        <v>285</v>
      </c>
      <c r="C36" s="32">
        <v>285</v>
      </c>
      <c r="D36" s="32">
        <v>285</v>
      </c>
      <c r="E36" s="32">
        <v>285</v>
      </c>
      <c r="F36" s="32">
        <v>196</v>
      </c>
      <c r="G36" s="32">
        <v>223</v>
      </c>
      <c r="H36" s="32">
        <v>260</v>
      </c>
      <c r="I36" s="32">
        <v>194</v>
      </c>
      <c r="J36" s="32">
        <v>202</v>
      </c>
      <c r="K36" s="32">
        <v>285</v>
      </c>
      <c r="L36" s="32">
        <v>220</v>
      </c>
      <c r="M36" s="32">
        <v>285</v>
      </c>
      <c r="N36" s="32">
        <v>262</v>
      </c>
      <c r="O36" s="32">
        <v>270</v>
      </c>
      <c r="P36" s="32">
        <v>239</v>
      </c>
      <c r="Q36" s="32">
        <v>152</v>
      </c>
      <c r="S36" s="54" t="s">
        <v>265</v>
      </c>
      <c r="T36" s="35">
        <f t="shared" si="20"/>
        <v>285</v>
      </c>
      <c r="U36" s="35">
        <f t="shared" si="20"/>
        <v>285</v>
      </c>
      <c r="V36" s="35">
        <f t="shared" si="20"/>
        <v>285</v>
      </c>
      <c r="W36" s="35">
        <f t="shared" si="20"/>
        <v>0</v>
      </c>
      <c r="X36" s="35">
        <f t="shared" si="20"/>
        <v>196</v>
      </c>
      <c r="Y36" s="35">
        <f t="shared" si="20"/>
        <v>223</v>
      </c>
      <c r="Z36" s="35">
        <f t="shared" si="20"/>
        <v>260</v>
      </c>
      <c r="AA36" s="35">
        <f t="shared" si="20"/>
        <v>194</v>
      </c>
      <c r="AB36" s="35">
        <f t="shared" si="20"/>
        <v>202</v>
      </c>
      <c r="AC36" s="35">
        <f t="shared" si="20"/>
        <v>285</v>
      </c>
      <c r="AD36" s="35">
        <f t="shared" si="20"/>
        <v>220</v>
      </c>
      <c r="AE36" s="35">
        <f t="shared" si="20"/>
        <v>285</v>
      </c>
      <c r="AF36" s="35">
        <f t="shared" si="20"/>
        <v>262</v>
      </c>
      <c r="AG36" s="35">
        <f t="shared" si="20"/>
        <v>270</v>
      </c>
      <c r="AH36" s="35">
        <f t="shared" si="20"/>
        <v>239</v>
      </c>
      <c r="AI36" s="35">
        <f t="shared" si="19"/>
        <v>152</v>
      </c>
    </row>
    <row r="37" spans="1:35">
      <c r="A37" s="54" t="s">
        <v>153</v>
      </c>
      <c r="B37" s="35">
        <v>97</v>
      </c>
      <c r="C37" s="32">
        <v>139</v>
      </c>
      <c r="D37" s="32">
        <v>285</v>
      </c>
      <c r="E37" s="32">
        <v>285</v>
      </c>
      <c r="F37" s="32">
        <v>229</v>
      </c>
      <c r="G37" s="32">
        <v>285</v>
      </c>
      <c r="H37" s="32">
        <v>238</v>
      </c>
      <c r="I37" s="32">
        <v>201</v>
      </c>
      <c r="J37" s="32">
        <v>234</v>
      </c>
      <c r="K37" s="32">
        <v>285</v>
      </c>
      <c r="L37" s="32">
        <v>221</v>
      </c>
      <c r="M37" s="32">
        <v>285</v>
      </c>
      <c r="N37" s="32">
        <v>258</v>
      </c>
      <c r="O37" s="32">
        <v>64</v>
      </c>
      <c r="P37" s="32">
        <v>250</v>
      </c>
      <c r="Q37" s="32">
        <v>206</v>
      </c>
      <c r="S37" s="54" t="s">
        <v>153</v>
      </c>
      <c r="T37" s="35">
        <f t="shared" si="20"/>
        <v>97</v>
      </c>
      <c r="U37" s="35">
        <f t="shared" si="20"/>
        <v>139</v>
      </c>
      <c r="V37" s="35">
        <f t="shared" si="20"/>
        <v>285</v>
      </c>
      <c r="W37" s="35">
        <f t="shared" si="20"/>
        <v>0</v>
      </c>
      <c r="X37" s="35">
        <f t="shared" si="20"/>
        <v>229</v>
      </c>
      <c r="Y37" s="35">
        <f t="shared" si="20"/>
        <v>285</v>
      </c>
      <c r="Z37" s="35">
        <f t="shared" si="20"/>
        <v>238</v>
      </c>
      <c r="AA37" s="35">
        <f t="shared" si="20"/>
        <v>201</v>
      </c>
      <c r="AB37" s="35">
        <f t="shared" si="20"/>
        <v>234</v>
      </c>
      <c r="AC37" s="35">
        <f t="shared" si="20"/>
        <v>285</v>
      </c>
      <c r="AD37" s="35">
        <f t="shared" si="20"/>
        <v>221</v>
      </c>
      <c r="AE37" s="35">
        <f t="shared" si="20"/>
        <v>285</v>
      </c>
      <c r="AF37" s="35">
        <f t="shared" si="20"/>
        <v>258</v>
      </c>
      <c r="AG37" s="35">
        <f t="shared" si="20"/>
        <v>64</v>
      </c>
      <c r="AH37" s="35">
        <f t="shared" si="20"/>
        <v>250</v>
      </c>
      <c r="AI37" s="35">
        <f t="shared" si="19"/>
        <v>206</v>
      </c>
    </row>
    <row r="38" spans="1:35">
      <c r="A38" s="54" t="s">
        <v>309</v>
      </c>
      <c r="B38" s="35">
        <v>226</v>
      </c>
      <c r="C38" s="32">
        <v>282</v>
      </c>
      <c r="D38" s="32">
        <v>285</v>
      </c>
      <c r="E38" s="32">
        <v>285</v>
      </c>
      <c r="F38" s="32">
        <v>261</v>
      </c>
      <c r="G38" s="32">
        <v>285</v>
      </c>
      <c r="H38" s="32">
        <v>285</v>
      </c>
      <c r="I38" s="32">
        <v>207</v>
      </c>
      <c r="J38" s="32">
        <v>264</v>
      </c>
      <c r="K38" s="32">
        <v>285</v>
      </c>
      <c r="L38" s="32">
        <v>285</v>
      </c>
      <c r="M38" s="32">
        <v>285</v>
      </c>
      <c r="N38" s="32">
        <v>275</v>
      </c>
      <c r="O38" s="32">
        <v>178</v>
      </c>
      <c r="P38" s="32">
        <v>281</v>
      </c>
      <c r="Q38" s="32">
        <v>285</v>
      </c>
      <c r="S38" s="54" t="s">
        <v>309</v>
      </c>
      <c r="T38" s="35">
        <f t="shared" si="20"/>
        <v>226</v>
      </c>
      <c r="U38" s="35">
        <f t="shared" si="20"/>
        <v>282</v>
      </c>
      <c r="V38" s="35">
        <f t="shared" si="20"/>
        <v>285</v>
      </c>
      <c r="W38" s="35">
        <f t="shared" si="20"/>
        <v>0</v>
      </c>
      <c r="X38" s="35">
        <f t="shared" si="20"/>
        <v>261</v>
      </c>
      <c r="Y38" s="35">
        <f t="shared" si="20"/>
        <v>285</v>
      </c>
      <c r="Z38" s="35">
        <f t="shared" si="20"/>
        <v>285</v>
      </c>
      <c r="AA38" s="35">
        <f t="shared" si="20"/>
        <v>207</v>
      </c>
      <c r="AB38" s="35">
        <f t="shared" si="20"/>
        <v>264</v>
      </c>
      <c r="AC38" s="35">
        <f t="shared" si="20"/>
        <v>285</v>
      </c>
      <c r="AD38" s="35">
        <f t="shared" si="20"/>
        <v>285</v>
      </c>
      <c r="AE38" s="35">
        <f t="shared" si="20"/>
        <v>285</v>
      </c>
      <c r="AF38" s="35">
        <f t="shared" si="20"/>
        <v>275</v>
      </c>
      <c r="AG38" s="35">
        <f t="shared" si="20"/>
        <v>178</v>
      </c>
      <c r="AH38" s="35">
        <f t="shared" si="20"/>
        <v>281</v>
      </c>
      <c r="AI38" s="35">
        <f t="shared" si="19"/>
        <v>285</v>
      </c>
    </row>
    <row r="39" spans="1:35">
      <c r="A39" s="54"/>
      <c r="B39" s="9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>
      <c r="A40" s="54" t="s">
        <v>497</v>
      </c>
      <c r="B40" s="32">
        <f t="shared" ref="B40:Q40" si="21">SUM(B19:B39)</f>
        <v>4043</v>
      </c>
      <c r="C40" s="32">
        <f t="shared" si="21"/>
        <v>4005</v>
      </c>
      <c r="D40" s="32">
        <f>SUM(D19:D39)</f>
        <v>3958</v>
      </c>
      <c r="E40" s="32">
        <f t="shared" si="21"/>
        <v>5590</v>
      </c>
      <c r="F40" s="32">
        <f t="shared" si="21"/>
        <v>2063</v>
      </c>
      <c r="G40" s="32">
        <f t="shared" si="21"/>
        <v>2118</v>
      </c>
      <c r="H40" s="32">
        <f t="shared" si="21"/>
        <v>2864</v>
      </c>
      <c r="I40" s="32">
        <f t="shared" si="21"/>
        <v>2132</v>
      </c>
      <c r="J40" s="32">
        <f t="shared" si="21"/>
        <v>3016</v>
      </c>
      <c r="K40" s="32">
        <f t="shared" si="21"/>
        <v>5207</v>
      </c>
      <c r="L40" s="32">
        <f>SUM(L19:L39)</f>
        <v>2940</v>
      </c>
      <c r="M40" s="32">
        <f t="shared" si="21"/>
        <v>5215</v>
      </c>
      <c r="N40" s="32">
        <f t="shared" si="21"/>
        <v>2205</v>
      </c>
      <c r="O40" s="32">
        <f t="shared" si="21"/>
        <v>3293</v>
      </c>
      <c r="P40" s="32">
        <f t="shared" si="21"/>
        <v>4157</v>
      </c>
      <c r="Q40" s="32">
        <f t="shared" si="21"/>
        <v>4611</v>
      </c>
      <c r="S40" s="54" t="s">
        <v>497</v>
      </c>
      <c r="T40" s="32">
        <f>IF(T$4="N","- ",SUM(T19:T39))</f>
        <v>4043</v>
      </c>
      <c r="U40" s="32">
        <f>IF(U$4="N","- ",SUM(U19:U39))</f>
        <v>4005</v>
      </c>
      <c r="V40" s="32">
        <f>IF(V$4="N","- ",SUM(V19:V39))</f>
        <v>3958</v>
      </c>
      <c r="W40" s="32" t="str">
        <f>IF(W$4="N","- ",SUM(W19:W39))</f>
        <v xml:space="preserve">- </v>
      </c>
      <c r="X40" s="32">
        <f t="shared" ref="X40:AI40" si="22">IF(X$4="N","- ",SUM(X19:X39))</f>
        <v>2063</v>
      </c>
      <c r="Y40" s="32">
        <f t="shared" si="22"/>
        <v>2118</v>
      </c>
      <c r="Z40" s="32">
        <f t="shared" si="22"/>
        <v>2864</v>
      </c>
      <c r="AA40" s="32">
        <f t="shared" si="22"/>
        <v>2132</v>
      </c>
      <c r="AB40" s="32">
        <f t="shared" si="22"/>
        <v>3016</v>
      </c>
      <c r="AC40" s="32">
        <f t="shared" si="22"/>
        <v>5207</v>
      </c>
      <c r="AD40" s="32">
        <f t="shared" si="22"/>
        <v>2940</v>
      </c>
      <c r="AE40" s="32">
        <f t="shared" si="22"/>
        <v>5215</v>
      </c>
      <c r="AF40" s="32">
        <f t="shared" si="22"/>
        <v>2205</v>
      </c>
      <c r="AG40" s="32">
        <f t="shared" si="22"/>
        <v>3293</v>
      </c>
      <c r="AH40" s="32">
        <f t="shared" si="22"/>
        <v>4157</v>
      </c>
      <c r="AI40" s="32">
        <f t="shared" si="22"/>
        <v>4611</v>
      </c>
    </row>
    <row r="41" spans="1:35">
      <c r="A41" s="54"/>
      <c r="B41" s="9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>
      <c r="A42" s="54" t="s">
        <v>487</v>
      </c>
      <c r="B42" s="77">
        <f t="shared" ref="B42:Q42" si="23">IF(SUM($A40:$R40)=0,0,COUNTIF($A40:$R40,"&lt;"&amp;B40)+1)</f>
        <v>11</v>
      </c>
      <c r="C42" s="77">
        <f t="shared" si="23"/>
        <v>10</v>
      </c>
      <c r="D42" s="77">
        <f t="shared" si="23"/>
        <v>9</v>
      </c>
      <c r="E42" s="77">
        <f t="shared" si="23"/>
        <v>16</v>
      </c>
      <c r="F42" s="77">
        <f t="shared" si="23"/>
        <v>1</v>
      </c>
      <c r="G42" s="77">
        <f t="shared" si="23"/>
        <v>2</v>
      </c>
      <c r="H42" s="77">
        <f t="shared" si="23"/>
        <v>5</v>
      </c>
      <c r="I42" s="77">
        <f t="shared" si="23"/>
        <v>3</v>
      </c>
      <c r="J42" s="77">
        <f t="shared" si="23"/>
        <v>7</v>
      </c>
      <c r="K42" s="77">
        <f t="shared" si="23"/>
        <v>14</v>
      </c>
      <c r="L42" s="77">
        <f t="shared" si="23"/>
        <v>6</v>
      </c>
      <c r="M42" s="77">
        <f t="shared" si="23"/>
        <v>15</v>
      </c>
      <c r="N42" s="77">
        <f t="shared" si="23"/>
        <v>4</v>
      </c>
      <c r="O42" s="77">
        <f t="shared" si="23"/>
        <v>8</v>
      </c>
      <c r="P42" s="77">
        <f t="shared" si="23"/>
        <v>12</v>
      </c>
      <c r="Q42" s="77">
        <f t="shared" si="23"/>
        <v>13</v>
      </c>
      <c r="S42" s="54" t="s">
        <v>487</v>
      </c>
      <c r="T42" s="77">
        <f t="shared" ref="T42:AI42" si="24">IF(SUM($S40:$AJ40)=0,0,IF(T$4="N","- ",COUNTIF($S40:$AJ40,"&lt;"&amp;T40)+1))</f>
        <v>11</v>
      </c>
      <c r="U42" s="77">
        <f t="shared" si="24"/>
        <v>10</v>
      </c>
      <c r="V42" s="77">
        <f t="shared" si="24"/>
        <v>9</v>
      </c>
      <c r="W42" s="77" t="str">
        <f t="shared" si="24"/>
        <v xml:space="preserve">- </v>
      </c>
      <c r="X42" s="77">
        <f t="shared" si="24"/>
        <v>1</v>
      </c>
      <c r="Y42" s="77">
        <f t="shared" si="24"/>
        <v>2</v>
      </c>
      <c r="Z42" s="77">
        <f t="shared" si="24"/>
        <v>5</v>
      </c>
      <c r="AA42" s="77">
        <f t="shared" si="24"/>
        <v>3</v>
      </c>
      <c r="AB42" s="77">
        <f t="shared" si="24"/>
        <v>7</v>
      </c>
      <c r="AC42" s="77">
        <f t="shared" si="24"/>
        <v>14</v>
      </c>
      <c r="AD42" s="77">
        <f t="shared" si="24"/>
        <v>6</v>
      </c>
      <c r="AE42" s="77">
        <f t="shared" si="24"/>
        <v>15</v>
      </c>
      <c r="AF42" s="77">
        <f t="shared" si="24"/>
        <v>4</v>
      </c>
      <c r="AG42" s="77">
        <f t="shared" si="24"/>
        <v>8</v>
      </c>
      <c r="AH42" s="77">
        <f t="shared" si="24"/>
        <v>12</v>
      </c>
      <c r="AI42" s="77">
        <f t="shared" si="24"/>
        <v>13</v>
      </c>
    </row>
    <row r="43" spans="1:35">
      <c r="A43" s="54"/>
      <c r="B43" s="9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0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>
      <c r="A44" s="54" t="s">
        <v>81</v>
      </c>
      <c r="B44" s="90"/>
      <c r="C44" s="32"/>
      <c r="D44" s="32"/>
      <c r="E44" s="32"/>
      <c r="F44" s="32">
        <v>58</v>
      </c>
      <c r="G44" s="32">
        <v>21</v>
      </c>
      <c r="H44" s="32"/>
      <c r="I44" s="32">
        <v>32</v>
      </c>
      <c r="J44" s="32">
        <v>199</v>
      </c>
      <c r="K44" s="32"/>
      <c r="L44" s="32">
        <v>197</v>
      </c>
      <c r="M44" s="32"/>
      <c r="N44" s="32">
        <v>113</v>
      </c>
      <c r="O44" s="32"/>
      <c r="P44" s="32"/>
      <c r="Q44" s="32"/>
      <c r="S44" s="54" t="s">
        <v>81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0</v>
      </c>
      <c r="W44" s="35">
        <f t="shared" si="25"/>
        <v>0</v>
      </c>
      <c r="X44" s="35">
        <f t="shared" si="25"/>
        <v>58</v>
      </c>
      <c r="Y44" s="35">
        <f t="shared" si="25"/>
        <v>21</v>
      </c>
      <c r="Z44" s="35">
        <f t="shared" si="25"/>
        <v>0</v>
      </c>
      <c r="AA44" s="35">
        <f t="shared" si="25"/>
        <v>32</v>
      </c>
      <c r="AB44" s="35">
        <f t="shared" si="25"/>
        <v>199</v>
      </c>
      <c r="AC44" s="35">
        <f t="shared" si="25"/>
        <v>0</v>
      </c>
      <c r="AD44" s="35">
        <f t="shared" si="25"/>
        <v>197</v>
      </c>
      <c r="AE44" s="35">
        <f t="shared" si="25"/>
        <v>0</v>
      </c>
      <c r="AF44" s="35">
        <f t="shared" si="25"/>
        <v>113</v>
      </c>
      <c r="AG44" s="35">
        <f t="shared" si="25"/>
        <v>0</v>
      </c>
      <c r="AH44" s="35">
        <f t="shared" si="25"/>
        <v>0</v>
      </c>
      <c r="AI44" s="35">
        <f t="shared" si="25"/>
        <v>0</v>
      </c>
    </row>
    <row r="45" spans="1:35">
      <c r="A45" s="54" t="s">
        <v>145</v>
      </c>
      <c r="B45" s="90"/>
      <c r="C45" s="32"/>
      <c r="D45" s="32"/>
      <c r="E45" s="32"/>
      <c r="F45" s="32">
        <v>86</v>
      </c>
      <c r="G45" s="32">
        <v>60</v>
      </c>
      <c r="H45" s="32"/>
      <c r="I45" s="32">
        <v>67</v>
      </c>
      <c r="J45" s="32">
        <v>200</v>
      </c>
      <c r="K45" s="32"/>
      <c r="L45" s="32">
        <v>208</v>
      </c>
      <c r="M45" s="32"/>
      <c r="N45" s="32">
        <v>129</v>
      </c>
      <c r="O45" s="32"/>
      <c r="P45" s="32"/>
      <c r="Q45" s="32"/>
      <c r="S45" s="54" t="s">
        <v>145</v>
      </c>
      <c r="T45" s="35">
        <f t="shared" si="25"/>
        <v>0</v>
      </c>
      <c r="U45" s="35">
        <f t="shared" si="25"/>
        <v>0</v>
      </c>
      <c r="V45" s="35">
        <f t="shared" si="25"/>
        <v>0</v>
      </c>
      <c r="W45" s="35">
        <f t="shared" si="25"/>
        <v>0</v>
      </c>
      <c r="X45" s="35">
        <f t="shared" si="25"/>
        <v>86</v>
      </c>
      <c r="Y45" s="35">
        <f t="shared" si="25"/>
        <v>60</v>
      </c>
      <c r="Z45" s="35">
        <f t="shared" si="25"/>
        <v>0</v>
      </c>
      <c r="AA45" s="35">
        <f t="shared" si="25"/>
        <v>67</v>
      </c>
      <c r="AB45" s="35">
        <f t="shared" si="25"/>
        <v>200</v>
      </c>
      <c r="AC45" s="35">
        <f t="shared" si="25"/>
        <v>0</v>
      </c>
      <c r="AD45" s="35">
        <f t="shared" si="25"/>
        <v>208</v>
      </c>
      <c r="AE45" s="35">
        <f t="shared" si="25"/>
        <v>0</v>
      </c>
      <c r="AF45" s="35">
        <f t="shared" si="25"/>
        <v>129</v>
      </c>
      <c r="AG45" s="35">
        <f t="shared" si="25"/>
        <v>0</v>
      </c>
      <c r="AH45" s="35">
        <f t="shared" si="25"/>
        <v>0</v>
      </c>
      <c r="AI45" s="35">
        <f t="shared" si="25"/>
        <v>0</v>
      </c>
    </row>
    <row r="46" spans="1:35">
      <c r="A46" s="54" t="s">
        <v>182</v>
      </c>
      <c r="B46" s="90"/>
      <c r="C46" s="32"/>
      <c r="D46" s="32"/>
      <c r="E46" s="32"/>
      <c r="F46" s="32">
        <v>106</v>
      </c>
      <c r="G46" s="32">
        <v>85</v>
      </c>
      <c r="H46" s="32"/>
      <c r="I46" s="32">
        <v>90</v>
      </c>
      <c r="J46" s="32">
        <v>218</v>
      </c>
      <c r="K46" s="32"/>
      <c r="L46" s="32">
        <v>211</v>
      </c>
      <c r="M46" s="32"/>
      <c r="N46" s="32">
        <v>133</v>
      </c>
      <c r="O46" s="32"/>
      <c r="P46" s="32"/>
      <c r="Q46" s="32"/>
      <c r="S46" s="54" t="s">
        <v>182</v>
      </c>
      <c r="T46" s="35">
        <f t="shared" si="25"/>
        <v>0</v>
      </c>
      <c r="U46" s="35">
        <f t="shared" si="25"/>
        <v>0</v>
      </c>
      <c r="V46" s="35">
        <f t="shared" si="25"/>
        <v>0</v>
      </c>
      <c r="W46" s="35">
        <f t="shared" si="25"/>
        <v>0</v>
      </c>
      <c r="X46" s="35">
        <f t="shared" si="25"/>
        <v>106</v>
      </c>
      <c r="Y46" s="35">
        <f t="shared" si="25"/>
        <v>85</v>
      </c>
      <c r="Z46" s="35">
        <f t="shared" si="25"/>
        <v>0</v>
      </c>
      <c r="AA46" s="35">
        <f t="shared" si="25"/>
        <v>90</v>
      </c>
      <c r="AB46" s="35">
        <f t="shared" si="25"/>
        <v>218</v>
      </c>
      <c r="AC46" s="35">
        <f t="shared" si="25"/>
        <v>0</v>
      </c>
      <c r="AD46" s="35">
        <f t="shared" si="25"/>
        <v>211</v>
      </c>
      <c r="AE46" s="35">
        <f t="shared" si="25"/>
        <v>0</v>
      </c>
      <c r="AF46" s="35">
        <f t="shared" si="25"/>
        <v>133</v>
      </c>
      <c r="AG46" s="35">
        <f t="shared" si="25"/>
        <v>0</v>
      </c>
      <c r="AH46" s="35">
        <f t="shared" si="25"/>
        <v>0</v>
      </c>
      <c r="AI46" s="35">
        <f t="shared" si="25"/>
        <v>0</v>
      </c>
    </row>
    <row r="47" spans="1:35">
      <c r="A47" s="54" t="s">
        <v>204</v>
      </c>
      <c r="B47" s="90"/>
      <c r="C47" s="32"/>
      <c r="D47" s="32"/>
      <c r="E47" s="32"/>
      <c r="F47" s="32">
        <v>109</v>
      </c>
      <c r="G47" s="32">
        <v>116</v>
      </c>
      <c r="H47" s="32"/>
      <c r="I47" s="32">
        <v>102</v>
      </c>
      <c r="J47" s="32">
        <v>227</v>
      </c>
      <c r="K47" s="32"/>
      <c r="L47" s="32">
        <v>252</v>
      </c>
      <c r="M47" s="32"/>
      <c r="N47" s="32">
        <v>137</v>
      </c>
      <c r="O47" s="32"/>
      <c r="P47" s="32"/>
      <c r="Q47" s="32"/>
      <c r="S47" s="54" t="s">
        <v>204</v>
      </c>
      <c r="T47" s="35">
        <f t="shared" si="25"/>
        <v>0</v>
      </c>
      <c r="U47" s="35">
        <f t="shared" si="25"/>
        <v>0</v>
      </c>
      <c r="V47" s="35">
        <f t="shared" si="25"/>
        <v>0</v>
      </c>
      <c r="W47" s="35">
        <f t="shared" si="25"/>
        <v>0</v>
      </c>
      <c r="X47" s="35">
        <f t="shared" si="25"/>
        <v>109</v>
      </c>
      <c r="Y47" s="35">
        <f t="shared" si="25"/>
        <v>116</v>
      </c>
      <c r="Z47" s="35">
        <f t="shared" si="25"/>
        <v>0</v>
      </c>
      <c r="AA47" s="35">
        <f t="shared" si="25"/>
        <v>102</v>
      </c>
      <c r="AB47" s="35">
        <f t="shared" si="25"/>
        <v>227</v>
      </c>
      <c r="AC47" s="35">
        <f t="shared" si="25"/>
        <v>0</v>
      </c>
      <c r="AD47" s="35">
        <f t="shared" si="25"/>
        <v>252</v>
      </c>
      <c r="AE47" s="35">
        <f t="shared" si="25"/>
        <v>0</v>
      </c>
      <c r="AF47" s="35">
        <f t="shared" si="25"/>
        <v>137</v>
      </c>
      <c r="AG47" s="35">
        <f t="shared" si="25"/>
        <v>0</v>
      </c>
      <c r="AH47" s="35">
        <f t="shared" si="25"/>
        <v>0</v>
      </c>
      <c r="AI47" s="35">
        <f t="shared" si="25"/>
        <v>0</v>
      </c>
    </row>
    <row r="48" spans="1:35">
      <c r="A48" s="54" t="s">
        <v>254</v>
      </c>
      <c r="B48" s="90"/>
      <c r="C48" s="32"/>
      <c r="D48" s="32"/>
      <c r="E48" s="32"/>
      <c r="F48" s="32">
        <v>151</v>
      </c>
      <c r="G48" s="32">
        <v>158</v>
      </c>
      <c r="H48" s="32"/>
      <c r="I48" s="32">
        <v>166</v>
      </c>
      <c r="J48" s="32">
        <v>228</v>
      </c>
      <c r="K48" s="32"/>
      <c r="L48" s="32">
        <v>268</v>
      </c>
      <c r="M48" s="32"/>
      <c r="N48" s="32">
        <v>143</v>
      </c>
      <c r="O48" s="32"/>
      <c r="P48" s="32"/>
      <c r="Q48" s="32"/>
      <c r="S48" s="54" t="s">
        <v>254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151</v>
      </c>
      <c r="Y48" s="35">
        <f t="shared" si="25"/>
        <v>158</v>
      </c>
      <c r="Z48" s="35">
        <f t="shared" si="25"/>
        <v>0</v>
      </c>
      <c r="AA48" s="35">
        <f t="shared" si="25"/>
        <v>166</v>
      </c>
      <c r="AB48" s="35">
        <f t="shared" si="25"/>
        <v>228</v>
      </c>
      <c r="AC48" s="35">
        <f t="shared" si="25"/>
        <v>0</v>
      </c>
      <c r="AD48" s="35">
        <f t="shared" si="25"/>
        <v>268</v>
      </c>
      <c r="AE48" s="35">
        <f t="shared" si="25"/>
        <v>0</v>
      </c>
      <c r="AF48" s="35">
        <f t="shared" si="25"/>
        <v>143</v>
      </c>
      <c r="AG48" s="35">
        <f t="shared" si="25"/>
        <v>0</v>
      </c>
      <c r="AH48" s="35">
        <f t="shared" si="25"/>
        <v>0</v>
      </c>
      <c r="AI48" s="35">
        <f t="shared" si="25"/>
        <v>0</v>
      </c>
    </row>
    <row r="49" spans="1:37">
      <c r="A49" s="54" t="s">
        <v>262</v>
      </c>
      <c r="B49" s="90"/>
      <c r="C49" s="32"/>
      <c r="D49" s="32"/>
      <c r="E49" s="32"/>
      <c r="F49" s="32">
        <v>154</v>
      </c>
      <c r="G49" s="32">
        <v>183</v>
      </c>
      <c r="H49" s="32"/>
      <c r="I49" s="32">
        <v>172</v>
      </c>
      <c r="J49" s="32">
        <v>230</v>
      </c>
      <c r="K49" s="32"/>
      <c r="L49" s="32">
        <v>269</v>
      </c>
      <c r="M49" s="32"/>
      <c r="N49" s="32">
        <v>150</v>
      </c>
      <c r="O49" s="32"/>
      <c r="P49" s="32"/>
      <c r="Q49" s="32"/>
      <c r="S49" s="54" t="s">
        <v>262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154</v>
      </c>
      <c r="Y49" s="35">
        <f t="shared" si="25"/>
        <v>183</v>
      </c>
      <c r="Z49" s="35">
        <f t="shared" si="25"/>
        <v>0</v>
      </c>
      <c r="AA49" s="35">
        <f t="shared" si="25"/>
        <v>172</v>
      </c>
      <c r="AB49" s="35">
        <f t="shared" si="25"/>
        <v>230</v>
      </c>
      <c r="AC49" s="35">
        <f t="shared" si="25"/>
        <v>0</v>
      </c>
      <c r="AD49" s="35">
        <f t="shared" si="25"/>
        <v>269</v>
      </c>
      <c r="AE49" s="35">
        <f t="shared" si="25"/>
        <v>0</v>
      </c>
      <c r="AF49" s="35">
        <f t="shared" si="25"/>
        <v>150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>
      <c r="A50" s="54" t="s">
        <v>200</v>
      </c>
      <c r="B50" s="90"/>
      <c r="C50" s="32"/>
      <c r="D50" s="32">
        <v>164</v>
      </c>
      <c r="E50" s="32"/>
      <c r="F50" s="32">
        <v>128</v>
      </c>
      <c r="G50" s="32">
        <v>99</v>
      </c>
      <c r="H50" s="32">
        <v>131</v>
      </c>
      <c r="I50" s="32">
        <v>243</v>
      </c>
      <c r="J50" s="32">
        <v>278</v>
      </c>
      <c r="K50" s="32"/>
      <c r="L50" s="32">
        <v>224</v>
      </c>
      <c r="M50" s="32"/>
      <c r="N50" s="32">
        <v>198</v>
      </c>
      <c r="O50" s="32"/>
      <c r="P50" s="32">
        <v>240</v>
      </c>
      <c r="Q50" s="32"/>
      <c r="S50" s="54" t="s">
        <v>200</v>
      </c>
      <c r="T50" s="35">
        <f t="shared" si="25"/>
        <v>0</v>
      </c>
      <c r="U50" s="35">
        <f t="shared" si="25"/>
        <v>0</v>
      </c>
      <c r="V50" s="35">
        <f t="shared" si="25"/>
        <v>164</v>
      </c>
      <c r="W50" s="35">
        <f t="shared" si="25"/>
        <v>0</v>
      </c>
      <c r="X50" s="35">
        <f t="shared" si="25"/>
        <v>128</v>
      </c>
      <c r="Y50" s="35">
        <f t="shared" si="25"/>
        <v>99</v>
      </c>
      <c r="Z50" s="35">
        <f t="shared" si="25"/>
        <v>131</v>
      </c>
      <c r="AA50" s="35">
        <f t="shared" si="25"/>
        <v>243</v>
      </c>
      <c r="AB50" s="35">
        <f t="shared" si="25"/>
        <v>278</v>
      </c>
      <c r="AC50" s="35">
        <f t="shared" si="25"/>
        <v>0</v>
      </c>
      <c r="AD50" s="35">
        <f t="shared" si="25"/>
        <v>224</v>
      </c>
      <c r="AE50" s="35">
        <f t="shared" si="25"/>
        <v>0</v>
      </c>
      <c r="AF50" s="35">
        <f t="shared" si="25"/>
        <v>198</v>
      </c>
      <c r="AG50" s="35">
        <f t="shared" si="25"/>
        <v>0</v>
      </c>
      <c r="AH50" s="35">
        <f t="shared" si="25"/>
        <v>240</v>
      </c>
      <c r="AI50" s="35">
        <f t="shared" si="25"/>
        <v>0</v>
      </c>
    </row>
    <row r="51" spans="1:37">
      <c r="A51" s="54" t="s">
        <v>267</v>
      </c>
      <c r="B51" s="90"/>
      <c r="C51" s="32"/>
      <c r="D51" s="32"/>
      <c r="E51" s="32"/>
      <c r="F51" s="32">
        <v>185</v>
      </c>
      <c r="G51" s="32">
        <v>161</v>
      </c>
      <c r="H51" s="32">
        <v>153</v>
      </c>
      <c r="I51" s="32">
        <v>257</v>
      </c>
      <c r="J51" s="32"/>
      <c r="K51" s="32"/>
      <c r="L51" s="32">
        <v>248</v>
      </c>
      <c r="M51" s="32"/>
      <c r="N51" s="32">
        <v>212</v>
      </c>
      <c r="O51" s="32"/>
      <c r="P51" s="32">
        <v>242</v>
      </c>
      <c r="Q51" s="32"/>
      <c r="S51" s="54" t="s">
        <v>267</v>
      </c>
      <c r="T51" s="35">
        <f t="shared" si="25"/>
        <v>0</v>
      </c>
      <c r="U51" s="35">
        <f t="shared" si="25"/>
        <v>0</v>
      </c>
      <c r="V51" s="35">
        <f t="shared" si="25"/>
        <v>0</v>
      </c>
      <c r="W51" s="35">
        <f t="shared" si="25"/>
        <v>0</v>
      </c>
      <c r="X51" s="35">
        <f t="shared" si="25"/>
        <v>185</v>
      </c>
      <c r="Y51" s="35">
        <f t="shared" si="25"/>
        <v>161</v>
      </c>
      <c r="Z51" s="35">
        <f t="shared" si="25"/>
        <v>153</v>
      </c>
      <c r="AA51" s="35">
        <f t="shared" si="25"/>
        <v>257</v>
      </c>
      <c r="AB51" s="35">
        <f t="shared" si="25"/>
        <v>0</v>
      </c>
      <c r="AC51" s="35">
        <f t="shared" si="25"/>
        <v>0</v>
      </c>
      <c r="AD51" s="35">
        <f t="shared" si="25"/>
        <v>248</v>
      </c>
      <c r="AE51" s="35">
        <f t="shared" si="25"/>
        <v>0</v>
      </c>
      <c r="AF51" s="35">
        <f t="shared" si="25"/>
        <v>212</v>
      </c>
      <c r="AG51" s="35">
        <f t="shared" si="25"/>
        <v>0</v>
      </c>
      <c r="AH51" s="35">
        <f t="shared" si="25"/>
        <v>242</v>
      </c>
      <c r="AI51" s="35">
        <f t="shared" si="25"/>
        <v>0</v>
      </c>
    </row>
    <row r="52" spans="1:37">
      <c r="A52" s="54" t="s">
        <v>349</v>
      </c>
      <c r="B52" s="90"/>
      <c r="C52" s="32"/>
      <c r="D52" s="32"/>
      <c r="E52" s="32"/>
      <c r="F52" s="32">
        <v>209</v>
      </c>
      <c r="G52" s="32"/>
      <c r="H52" s="32">
        <v>215</v>
      </c>
      <c r="I52" s="32">
        <v>273</v>
      </c>
      <c r="J52" s="32"/>
      <c r="K52" s="32"/>
      <c r="L52" s="32">
        <v>249</v>
      </c>
      <c r="M52" s="32"/>
      <c r="N52" s="32">
        <v>225</v>
      </c>
      <c r="O52" s="32"/>
      <c r="P52" s="32">
        <v>265</v>
      </c>
      <c r="Q52" s="32"/>
      <c r="S52" s="54" t="s">
        <v>349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209</v>
      </c>
      <c r="Y52" s="35">
        <f t="shared" si="25"/>
        <v>0</v>
      </c>
      <c r="Z52" s="35">
        <f t="shared" si="25"/>
        <v>215</v>
      </c>
      <c r="AA52" s="35">
        <f t="shared" si="25"/>
        <v>273</v>
      </c>
      <c r="AB52" s="35">
        <f t="shared" si="25"/>
        <v>0</v>
      </c>
      <c r="AC52" s="35">
        <f t="shared" si="25"/>
        <v>0</v>
      </c>
      <c r="AD52" s="35">
        <f t="shared" si="25"/>
        <v>249</v>
      </c>
      <c r="AE52" s="35">
        <f t="shared" si="25"/>
        <v>0</v>
      </c>
      <c r="AF52" s="35">
        <f t="shared" si="25"/>
        <v>225</v>
      </c>
      <c r="AG52" s="35">
        <f t="shared" si="25"/>
        <v>0</v>
      </c>
      <c r="AH52" s="35">
        <f t="shared" si="25"/>
        <v>265</v>
      </c>
      <c r="AI52" s="35">
        <f t="shared" si="25"/>
        <v>0</v>
      </c>
    </row>
    <row r="53" spans="1:37">
      <c r="A53" s="54" t="s">
        <v>382</v>
      </c>
      <c r="B53" s="90"/>
      <c r="C53" s="32"/>
      <c r="D53" s="32"/>
      <c r="E53" s="32"/>
      <c r="F53" s="32">
        <v>235</v>
      </c>
      <c r="G53" s="32"/>
      <c r="H53" s="32">
        <v>255</v>
      </c>
      <c r="I53" s="32">
        <v>274</v>
      </c>
      <c r="J53" s="32"/>
      <c r="K53" s="32"/>
      <c r="L53" s="32">
        <v>251</v>
      </c>
      <c r="M53" s="32"/>
      <c r="N53" s="32">
        <v>245</v>
      </c>
      <c r="O53" s="32"/>
      <c r="P53" s="32">
        <v>266</v>
      </c>
      <c r="Q53" s="32"/>
      <c r="S53" s="54" t="s">
        <v>382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235</v>
      </c>
      <c r="Y53" s="35">
        <f t="shared" si="25"/>
        <v>0</v>
      </c>
      <c r="Z53" s="35">
        <f t="shared" si="25"/>
        <v>255</v>
      </c>
      <c r="AA53" s="35">
        <f t="shared" si="25"/>
        <v>274</v>
      </c>
      <c r="AB53" s="35">
        <f t="shared" si="25"/>
        <v>0</v>
      </c>
      <c r="AC53" s="35">
        <f t="shared" si="25"/>
        <v>0</v>
      </c>
      <c r="AD53" s="35">
        <f t="shared" si="25"/>
        <v>251</v>
      </c>
      <c r="AE53" s="35">
        <f t="shared" si="25"/>
        <v>0</v>
      </c>
      <c r="AF53" s="35">
        <f t="shared" si="25"/>
        <v>245</v>
      </c>
      <c r="AG53" s="35">
        <f t="shared" si="25"/>
        <v>0</v>
      </c>
      <c r="AH53" s="35">
        <f t="shared" si="25"/>
        <v>266</v>
      </c>
      <c r="AI53" s="35">
        <f t="shared" si="25"/>
        <v>0</v>
      </c>
    </row>
    <row r="54" spans="1:37">
      <c r="A54" s="54"/>
      <c r="B54" s="9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5">
      <c r="A55" s="91" t="s">
        <v>744</v>
      </c>
      <c r="B55" s="32">
        <f t="shared" ref="B55:Q55" ca="1" si="26">OFFSET(B106,ROW(B56)-ROW(B16)+1,0)</f>
        <v>12</v>
      </c>
      <c r="C55" s="32">
        <f t="shared" ca="1" si="26"/>
        <v>11</v>
      </c>
      <c r="D55" s="32">
        <f t="shared" ca="1" si="26"/>
        <v>9</v>
      </c>
      <c r="E55" s="32">
        <f t="shared" ca="1" si="26"/>
        <v>16</v>
      </c>
      <c r="F55" s="32">
        <f t="shared" ca="1" si="26"/>
        <v>4</v>
      </c>
      <c r="G55" s="32">
        <f t="shared" ca="1" si="26"/>
        <v>2</v>
      </c>
      <c r="H55" s="32">
        <f t="shared" ca="1" si="26"/>
        <v>7</v>
      </c>
      <c r="I55" s="32">
        <f t="shared" ca="1" si="26"/>
        <v>8</v>
      </c>
      <c r="J55" s="32">
        <f t="shared" ca="1" si="26"/>
        <v>6</v>
      </c>
      <c r="K55" s="32">
        <f t="shared" ca="1" si="26"/>
        <v>15</v>
      </c>
      <c r="L55" s="32">
        <f t="shared" ca="1" si="26"/>
        <v>1</v>
      </c>
      <c r="M55" s="32">
        <f t="shared" ca="1" si="26"/>
        <v>13</v>
      </c>
      <c r="N55" s="32">
        <f t="shared" ca="1" si="26"/>
        <v>3</v>
      </c>
      <c r="O55" s="32">
        <f t="shared" ca="1" si="26"/>
        <v>5</v>
      </c>
      <c r="P55" s="32">
        <f t="shared" ca="1" si="26"/>
        <v>10</v>
      </c>
      <c r="Q55" s="32">
        <f t="shared" ca="1" si="26"/>
        <v>14</v>
      </c>
      <c r="R55" s="27"/>
      <c r="S55" s="91" t="s">
        <v>744</v>
      </c>
      <c r="T55" s="32">
        <f t="shared" ref="T55:AI55" ca="1" si="27">OFFSET(T106,ROW(T56)-ROW(T16)+1,0)</f>
        <v>12</v>
      </c>
      <c r="U55" s="32">
        <f t="shared" ca="1" si="27"/>
        <v>11</v>
      </c>
      <c r="V55" s="32">
        <f t="shared" ca="1" si="27"/>
        <v>9</v>
      </c>
      <c r="W55" s="32" t="str">
        <f t="shared" ca="1" si="27"/>
        <v xml:space="preserve">- </v>
      </c>
      <c r="X55" s="32">
        <f t="shared" ca="1" si="27"/>
        <v>4</v>
      </c>
      <c r="Y55" s="32">
        <f t="shared" ca="1" si="27"/>
        <v>2</v>
      </c>
      <c r="Z55" s="32">
        <f t="shared" ca="1" si="27"/>
        <v>7</v>
      </c>
      <c r="AA55" s="32">
        <f t="shared" ca="1" si="27"/>
        <v>8</v>
      </c>
      <c r="AB55" s="32">
        <f t="shared" ca="1" si="27"/>
        <v>6</v>
      </c>
      <c r="AC55" s="32">
        <f t="shared" ca="1" si="27"/>
        <v>15</v>
      </c>
      <c r="AD55" s="32">
        <f t="shared" ca="1" si="27"/>
        <v>1</v>
      </c>
      <c r="AE55" s="32">
        <f t="shared" ca="1" si="27"/>
        <v>13</v>
      </c>
      <c r="AF55" s="32">
        <f t="shared" ca="1" si="27"/>
        <v>3</v>
      </c>
      <c r="AG55" s="32">
        <f t="shared" ca="1" si="27"/>
        <v>5</v>
      </c>
      <c r="AH55" s="32">
        <f t="shared" ca="1" si="27"/>
        <v>10</v>
      </c>
      <c r="AI55" s="32">
        <f t="shared" ca="1" si="27"/>
        <v>14</v>
      </c>
    </row>
    <row r="56" spans="1:37">
      <c r="A56" s="54" t="s">
        <v>745</v>
      </c>
      <c r="B56" s="32">
        <f ca="1">B42+B55</f>
        <v>23</v>
      </c>
      <c r="C56" s="32">
        <f t="shared" ref="C56:Q56" ca="1" si="28">C42+C55</f>
        <v>21</v>
      </c>
      <c r="D56" s="32">
        <f ca="1">D42+D55</f>
        <v>18</v>
      </c>
      <c r="E56" s="32">
        <f t="shared" ca="1" si="28"/>
        <v>32</v>
      </c>
      <c r="F56" s="32">
        <f t="shared" ca="1" si="28"/>
        <v>5</v>
      </c>
      <c r="G56" s="32">
        <f t="shared" ca="1" si="28"/>
        <v>4</v>
      </c>
      <c r="H56" s="32">
        <f t="shared" ca="1" si="28"/>
        <v>12</v>
      </c>
      <c r="I56" s="32">
        <f t="shared" ca="1" si="28"/>
        <v>11</v>
      </c>
      <c r="J56" s="32">
        <f t="shared" ca="1" si="28"/>
        <v>13</v>
      </c>
      <c r="K56" s="32">
        <f t="shared" ca="1" si="28"/>
        <v>29</v>
      </c>
      <c r="L56" s="32">
        <f ca="1">L42+L55</f>
        <v>7</v>
      </c>
      <c r="M56" s="32">
        <f t="shared" ca="1" si="28"/>
        <v>28</v>
      </c>
      <c r="N56" s="32">
        <f t="shared" ca="1" si="28"/>
        <v>7</v>
      </c>
      <c r="O56" s="32">
        <f t="shared" ca="1" si="28"/>
        <v>13</v>
      </c>
      <c r="P56" s="32">
        <f t="shared" ca="1" si="28"/>
        <v>22</v>
      </c>
      <c r="Q56" s="32">
        <f t="shared" ca="1" si="28"/>
        <v>27</v>
      </c>
      <c r="S56" s="54" t="s">
        <v>745</v>
      </c>
      <c r="T56" s="32">
        <f ca="1">IF(T$4="N","- ",T42+T55)</f>
        <v>23</v>
      </c>
      <c r="U56" s="32">
        <f ca="1">IF(U$4="N","- ",U42+U55)</f>
        <v>21</v>
      </c>
      <c r="V56" s="32">
        <f ca="1">IF(V$4="N","- ",V42+V55)</f>
        <v>18</v>
      </c>
      <c r="W56" s="32" t="str">
        <f>IF(W$4="N","- ",W42+W55)</f>
        <v xml:space="preserve">- </v>
      </c>
      <c r="X56" s="32">
        <f t="shared" ref="X56:AI56" ca="1" si="29">IF(X$4="N","- ",X42+X55)</f>
        <v>5</v>
      </c>
      <c r="Y56" s="32">
        <f t="shared" ca="1" si="29"/>
        <v>4</v>
      </c>
      <c r="Z56" s="32">
        <f t="shared" ca="1" si="29"/>
        <v>12</v>
      </c>
      <c r="AA56" s="32">
        <f t="shared" ca="1" si="29"/>
        <v>11</v>
      </c>
      <c r="AB56" s="32">
        <f t="shared" ca="1" si="29"/>
        <v>13</v>
      </c>
      <c r="AC56" s="32">
        <f t="shared" ca="1" si="29"/>
        <v>29</v>
      </c>
      <c r="AD56" s="32">
        <f t="shared" ca="1" si="29"/>
        <v>7</v>
      </c>
      <c r="AE56" s="32">
        <f t="shared" ca="1" si="29"/>
        <v>28</v>
      </c>
      <c r="AF56" s="32">
        <f t="shared" ca="1" si="29"/>
        <v>7</v>
      </c>
      <c r="AG56" s="32">
        <f t="shared" ca="1" si="29"/>
        <v>13</v>
      </c>
      <c r="AH56" s="32">
        <f t="shared" ca="1" si="29"/>
        <v>22</v>
      </c>
      <c r="AI56" s="32">
        <f t="shared" ca="1" si="29"/>
        <v>27</v>
      </c>
    </row>
    <row r="57" spans="1:37">
      <c r="A57" s="54" t="s">
        <v>746</v>
      </c>
      <c r="B57" s="77">
        <f t="shared" ref="B57:Q57" ca="1" si="30">COUNTIF($A56:$R56,"&lt;"&amp;B56)+1</f>
        <v>12</v>
      </c>
      <c r="C57" s="77">
        <f t="shared" ca="1" si="30"/>
        <v>10</v>
      </c>
      <c r="D57" s="77">
        <f t="shared" ca="1" si="30"/>
        <v>9</v>
      </c>
      <c r="E57" s="77">
        <f t="shared" ca="1" si="30"/>
        <v>16</v>
      </c>
      <c r="F57" s="77">
        <f t="shared" ca="1" si="30"/>
        <v>2</v>
      </c>
      <c r="G57" s="77">
        <f t="shared" ca="1" si="30"/>
        <v>1</v>
      </c>
      <c r="H57" s="77">
        <f t="shared" ca="1" si="30"/>
        <v>6</v>
      </c>
      <c r="I57" s="77">
        <f t="shared" ca="1" si="30"/>
        <v>5</v>
      </c>
      <c r="J57" s="77">
        <f t="shared" ca="1" si="30"/>
        <v>7</v>
      </c>
      <c r="K57" s="77">
        <f t="shared" ca="1" si="30"/>
        <v>15</v>
      </c>
      <c r="L57" s="77">
        <f t="shared" ca="1" si="30"/>
        <v>3</v>
      </c>
      <c r="M57" s="77">
        <f t="shared" ca="1" si="30"/>
        <v>14</v>
      </c>
      <c r="N57" s="77">
        <f t="shared" ca="1" si="30"/>
        <v>3</v>
      </c>
      <c r="O57" s="77">
        <f t="shared" ca="1" si="30"/>
        <v>7</v>
      </c>
      <c r="P57" s="77">
        <f t="shared" ca="1" si="30"/>
        <v>11</v>
      </c>
      <c r="Q57" s="77">
        <f t="shared" ca="1" si="30"/>
        <v>13</v>
      </c>
      <c r="S57" s="54" t="s">
        <v>746</v>
      </c>
      <c r="T57" s="77">
        <f t="shared" ref="T57:AI57" ca="1" si="31">IF(T$4="N","- ",COUNTIF($S56:$AJ56,"&lt;"&amp;T56)+1)</f>
        <v>12</v>
      </c>
      <c r="U57" s="77">
        <f t="shared" ca="1" si="31"/>
        <v>10</v>
      </c>
      <c r="V57" s="77">
        <f t="shared" ca="1" si="31"/>
        <v>9</v>
      </c>
      <c r="W57" s="77" t="str">
        <f t="shared" si="31"/>
        <v xml:space="preserve">- </v>
      </c>
      <c r="X57" s="77">
        <f t="shared" ca="1" si="31"/>
        <v>2</v>
      </c>
      <c r="Y57" s="77">
        <f t="shared" ca="1" si="31"/>
        <v>1</v>
      </c>
      <c r="Z57" s="77">
        <f t="shared" ca="1" si="31"/>
        <v>6</v>
      </c>
      <c r="AA57" s="77">
        <f t="shared" ca="1" si="31"/>
        <v>5</v>
      </c>
      <c r="AB57" s="77">
        <f t="shared" ca="1" si="31"/>
        <v>7</v>
      </c>
      <c r="AC57" s="77">
        <f t="shared" ca="1" si="31"/>
        <v>15</v>
      </c>
      <c r="AD57" s="77">
        <f t="shared" ca="1" si="31"/>
        <v>3</v>
      </c>
      <c r="AE57" s="77">
        <f t="shared" ca="1" si="31"/>
        <v>14</v>
      </c>
      <c r="AF57" s="77">
        <f t="shared" ca="1" si="31"/>
        <v>3</v>
      </c>
      <c r="AG57" s="77">
        <f t="shared" ca="1" si="31"/>
        <v>7</v>
      </c>
      <c r="AH57" s="77">
        <f t="shared" ca="1" si="31"/>
        <v>11</v>
      </c>
      <c r="AI57" s="77">
        <f t="shared" ca="1" si="31"/>
        <v>13</v>
      </c>
    </row>
    <row r="58" spans="1:37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idden="1" outlineLevel="1">
      <c r="A59" s="92" t="s">
        <v>747</v>
      </c>
      <c r="B59" s="93">
        <f t="shared" ref="B59:Q59" ca="1" si="32">B56+IF(B84&gt;0,SMALL(B84:B90,1)/100,0)+IF(B85&gt;0,SMALL(B84:B90,2)/1000,0)+IF(B86&gt;0,SMALL(B84:B90,3)/10000,0)+IF(B87&gt;0,SMALL(B84:B90,4)/100000,0)+IF(B88&gt;0,SMALL(B84:B90,5)/1000000,0)</f>
        <v>23.122</v>
      </c>
      <c r="C59" s="93">
        <f t="shared" ca="1" si="32"/>
        <v>21.111000000000001</v>
      </c>
      <c r="D59" s="93">
        <f t="shared" ca="1" si="32"/>
        <v>18.099</v>
      </c>
      <c r="E59" s="93">
        <f t="shared" ca="1" si="32"/>
        <v>32.175999999999995</v>
      </c>
      <c r="F59" s="93">
        <f t="shared" ca="1" si="32"/>
        <v>5.0139999999999993</v>
      </c>
      <c r="G59" s="93">
        <f t="shared" ca="1" si="32"/>
        <v>4.0219999999999994</v>
      </c>
      <c r="H59" s="93">
        <f t="shared" ca="1" si="32"/>
        <v>12.057</v>
      </c>
      <c r="I59" s="93">
        <f t="shared" ca="1" si="32"/>
        <v>11.037999999999998</v>
      </c>
      <c r="J59" s="93">
        <f t="shared" ca="1" si="32"/>
        <v>13.067</v>
      </c>
      <c r="K59" s="93">
        <f t="shared" ca="1" si="32"/>
        <v>29.155000000000001</v>
      </c>
      <c r="L59" s="93">
        <f t="shared" ca="1" si="32"/>
        <v>7.016</v>
      </c>
      <c r="M59" s="93">
        <f t="shared" ca="1" si="32"/>
        <v>28.145</v>
      </c>
      <c r="N59" s="93">
        <f t="shared" ca="1" si="32"/>
        <v>7.0339999999999998</v>
      </c>
      <c r="O59" s="93">
        <f t="shared" ca="1" si="32"/>
        <v>13.058</v>
      </c>
      <c r="P59" s="93">
        <f t="shared" ca="1" si="32"/>
        <v>22.112000000000002</v>
      </c>
      <c r="Q59" s="93">
        <f t="shared" ca="1" si="32"/>
        <v>27.143999999999998</v>
      </c>
      <c r="S59" s="92" t="s">
        <v>747</v>
      </c>
      <c r="T59" s="94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23.122</v>
      </c>
      <c r="U59" s="94">
        <f t="shared" ca="1" si="33"/>
        <v>21.111000000000001</v>
      </c>
      <c r="V59" s="94">
        <f t="shared" ca="1" si="33"/>
        <v>18.099</v>
      </c>
      <c r="W59" s="94" t="str">
        <f t="shared" si="33"/>
        <v>N/A</v>
      </c>
      <c r="X59" s="94">
        <f t="shared" ca="1" si="33"/>
        <v>5.0139999999999993</v>
      </c>
      <c r="Y59" s="94">
        <f t="shared" ca="1" si="33"/>
        <v>4.0219999999999994</v>
      </c>
      <c r="Z59" s="94">
        <f t="shared" ca="1" si="33"/>
        <v>12.057</v>
      </c>
      <c r="AA59" s="94">
        <f t="shared" ca="1" si="33"/>
        <v>11.037999999999998</v>
      </c>
      <c r="AB59" s="94">
        <f t="shared" ca="1" si="33"/>
        <v>13.067</v>
      </c>
      <c r="AC59" s="94">
        <f t="shared" ca="1" si="33"/>
        <v>29.155000000000001</v>
      </c>
      <c r="AD59" s="94">
        <f t="shared" ca="1" si="33"/>
        <v>7.016</v>
      </c>
      <c r="AE59" s="94">
        <f t="shared" ca="1" si="33"/>
        <v>28.145</v>
      </c>
      <c r="AF59" s="94">
        <f t="shared" ca="1" si="33"/>
        <v>7.0339999999999998</v>
      </c>
      <c r="AG59" s="94">
        <f t="shared" ca="1" si="33"/>
        <v>13.058</v>
      </c>
      <c r="AH59" s="94">
        <f t="shared" ca="1" si="33"/>
        <v>22.112000000000002</v>
      </c>
      <c r="AI59" s="94">
        <f t="shared" ca="1" si="33"/>
        <v>27.143999999999998</v>
      </c>
      <c r="AK59" s="72" t="s">
        <v>748</v>
      </c>
    </row>
    <row r="60" spans="1:37" collapsed="1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HYRun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HYRun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7">
      <c r="A62" s="95" t="s">
        <v>749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5" t="s">
        <v>749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>
      <c r="A63" s="95" t="s">
        <v>122</v>
      </c>
      <c r="B63" s="1" t="s">
        <v>121</v>
      </c>
      <c r="E63" s="27"/>
      <c r="S63" s="95" t="str">
        <f t="shared" ref="S63:T76" si="36">A63</f>
        <v>A80</v>
      </c>
      <c r="T63" s="1" t="str">
        <f t="shared" si="36"/>
        <v>Arena 80 AC</v>
      </c>
    </row>
    <row r="64" spans="1:37">
      <c r="A64" s="95" t="s">
        <v>63</v>
      </c>
      <c r="B64" s="1" t="s">
        <v>62</v>
      </c>
      <c r="E64" s="27"/>
      <c r="S64" s="95" t="str">
        <f t="shared" si="36"/>
        <v>BEX</v>
      </c>
      <c r="T64" s="1" t="str">
        <f t="shared" si="36"/>
        <v>Bexhill Run Tri</v>
      </c>
    </row>
    <row r="65" spans="1:35" ht="15">
      <c r="A65" s="95" t="s">
        <v>44</v>
      </c>
      <c r="B65" s="1" t="s">
        <v>900</v>
      </c>
      <c r="E65" s="27"/>
      <c r="S65" s="96" t="str">
        <f t="shared" si="36"/>
        <v>FRONTR</v>
      </c>
      <c r="T65" s="1" t="str">
        <f t="shared" si="36"/>
        <v>Brighton and Hove Frontrunners</v>
      </c>
    </row>
    <row r="66" spans="1:35">
      <c r="A66" s="95" t="s">
        <v>378</v>
      </c>
      <c r="B66" s="1" t="s">
        <v>377</v>
      </c>
      <c r="E66" s="27"/>
      <c r="S66" s="95" t="str">
        <f t="shared" si="36"/>
        <v>CPA</v>
      </c>
      <c r="T66" s="1" t="str">
        <f t="shared" si="36"/>
        <v>Central Park Athletics</v>
      </c>
    </row>
    <row r="67" spans="1:35">
      <c r="A67" s="95" t="s">
        <v>47</v>
      </c>
      <c r="B67" s="1" t="s">
        <v>46</v>
      </c>
      <c r="E67" s="27"/>
      <c r="S67" s="95" t="str">
        <f t="shared" si="36"/>
        <v>CROW</v>
      </c>
      <c r="T67" s="1" t="str">
        <f t="shared" si="36"/>
        <v>Crowborough Runners</v>
      </c>
    </row>
    <row r="68" spans="1:35">
      <c r="A68" s="95" t="s">
        <v>26</v>
      </c>
      <c r="B68" s="1" t="s">
        <v>901</v>
      </c>
      <c r="E68" s="27"/>
      <c r="S68" s="95" t="str">
        <f t="shared" si="36"/>
        <v>EAST/BDY</v>
      </c>
      <c r="T68" s="1" t="str">
        <f t="shared" si="36"/>
        <v>Eastbourne Rovers and Team Bodyworks</v>
      </c>
    </row>
    <row r="69" spans="1:35">
      <c r="A69" s="95" t="s">
        <v>41</v>
      </c>
      <c r="B69" s="1" t="s">
        <v>40</v>
      </c>
      <c r="E69" s="27"/>
      <c r="S69" s="95" t="str">
        <f t="shared" si="36"/>
        <v>HAIL</v>
      </c>
      <c r="T69" s="1" t="str">
        <f t="shared" si="36"/>
        <v>Hailsham Harriers</v>
      </c>
    </row>
    <row r="70" spans="1:35">
      <c r="A70" s="95" t="s">
        <v>20</v>
      </c>
      <c r="B70" s="1" t="s">
        <v>902</v>
      </c>
      <c r="E70" s="27"/>
      <c r="S70" s="95" t="str">
        <f t="shared" si="36"/>
        <v>HR/HAC</v>
      </c>
      <c r="T70" s="1" t="str">
        <f t="shared" si="36"/>
        <v>Hastings Runners and Hastings AC</v>
      </c>
    </row>
    <row r="71" spans="1:35">
      <c r="A71" s="95" t="s">
        <v>67</v>
      </c>
      <c r="B71" s="1" t="s">
        <v>903</v>
      </c>
      <c r="E71" s="27"/>
      <c r="S71" s="95" t="str">
        <f t="shared" si="36"/>
        <v>HTH/UCK</v>
      </c>
      <c r="T71" s="1" t="str">
        <f t="shared" si="36"/>
        <v>Heathfield Road Runners and Uckfield Runners</v>
      </c>
    </row>
    <row r="72" spans="1:35">
      <c r="A72" s="95" t="s">
        <v>168</v>
      </c>
      <c r="B72" s="1" t="s">
        <v>167</v>
      </c>
      <c r="E72" s="27"/>
      <c r="S72" s="95" t="str">
        <f t="shared" si="36"/>
        <v>HYRun</v>
      </c>
      <c r="T72" s="1" t="str">
        <f t="shared" si="36"/>
        <v>HY Runners</v>
      </c>
    </row>
    <row r="73" spans="1:35">
      <c r="A73" s="95" t="s">
        <v>60</v>
      </c>
      <c r="B73" s="1" t="s">
        <v>59</v>
      </c>
      <c r="E73" s="27"/>
      <c r="S73" s="95" t="str">
        <f t="shared" si="36"/>
        <v>LEW</v>
      </c>
      <c r="T73" s="1" t="str">
        <f t="shared" si="36"/>
        <v>Lewes AC</v>
      </c>
    </row>
    <row r="74" spans="1:35">
      <c r="A74" s="95" t="s">
        <v>112</v>
      </c>
      <c r="B74" s="1" t="s">
        <v>111</v>
      </c>
      <c r="E74" s="27"/>
      <c r="S74" s="95" t="str">
        <f t="shared" si="36"/>
        <v>MEAD</v>
      </c>
      <c r="T74" s="1" t="str">
        <f t="shared" si="36"/>
        <v>Meads Runners</v>
      </c>
    </row>
    <row r="75" spans="1:35">
      <c r="A75" s="95" t="s">
        <v>31</v>
      </c>
      <c r="B75" s="1" t="s">
        <v>904</v>
      </c>
      <c r="E75" s="27"/>
      <c r="S75" s="95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>
      <c r="A76" s="95" t="s">
        <v>50</v>
      </c>
      <c r="B76" s="1" t="s">
        <v>49</v>
      </c>
      <c r="E76" s="27"/>
      <c r="S76" s="95" t="str">
        <f t="shared" si="36"/>
        <v>HEDGE</v>
      </c>
      <c r="T76" s="1" t="str">
        <f t="shared" si="36"/>
        <v>Portslade Hedgehoppers</v>
      </c>
    </row>
    <row r="77" spans="1:35">
      <c r="A77" s="95" t="s">
        <v>104</v>
      </c>
      <c r="B77" s="1" t="s">
        <v>905</v>
      </c>
      <c r="E77" s="27"/>
      <c r="S77" s="95" t="str">
        <f>A77</f>
        <v>RUNW</v>
      </c>
      <c r="T77" s="1" t="str">
        <f>B77</f>
        <v>Run Wednesdays</v>
      </c>
    </row>
    <row r="78" spans="1:35" ht="3" customHeight="1"/>
    <row r="79" spans="1:35" ht="26.25">
      <c r="A79" s="15" t="s">
        <v>892</v>
      </c>
      <c r="B79" s="15"/>
      <c r="C79" s="15"/>
      <c r="D79" s="15"/>
      <c r="E79" s="15"/>
      <c r="F79" s="15"/>
      <c r="G79" s="15"/>
      <c r="H79" s="15"/>
      <c r="I79" s="15"/>
      <c r="J79" s="15"/>
      <c r="K79" s="86"/>
      <c r="L79" s="86"/>
      <c r="M79" s="87"/>
      <c r="N79" s="88"/>
      <c r="O79" s="88"/>
      <c r="Q79" s="89" t="e">
        <f>"Race "&amp;ControlRaceNo&amp;" of "&amp;ControlNoOfRaces</f>
        <v>#NAME?</v>
      </c>
      <c r="S79" s="15" t="s">
        <v>892</v>
      </c>
      <c r="T79" s="15"/>
      <c r="U79" s="15"/>
      <c r="V79" s="15"/>
      <c r="W79" s="15"/>
      <c r="X79" s="15"/>
      <c r="Y79" s="15"/>
      <c r="Z79" s="15"/>
      <c r="AA79" s="15"/>
      <c r="AB79" s="15"/>
      <c r="AC79" s="86"/>
      <c r="AD79" s="18"/>
      <c r="AE79" s="18"/>
      <c r="AF79" s="88"/>
      <c r="AG79" s="88"/>
      <c r="AH79" s="88"/>
      <c r="AI79" s="89" t="e">
        <f>"Race "&amp;ControlRaceNo&amp;" of "&amp;ControlNoOfRaces</f>
        <v>#NAME?</v>
      </c>
    </row>
    <row r="80" spans="1:35">
      <c r="A80" s="95" t="s">
        <v>750</v>
      </c>
    </row>
    <row r="81" spans="1:35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>
      <c r="A82" s="26"/>
      <c r="S82" s="26"/>
    </row>
    <row r="83" spans="1:35">
      <c r="A83" s="26"/>
      <c r="B83" s="54" t="str">
        <f>B$3</f>
        <v>A80</v>
      </c>
      <c r="C83" s="54" t="str">
        <f t="shared" ref="C83:Q83" si="37">C$3</f>
        <v>BEX</v>
      </c>
      <c r="D83" s="54" t="str">
        <f t="shared" si="37"/>
        <v>FRONTR</v>
      </c>
      <c r="E83" s="54" t="str">
        <f t="shared" si="37"/>
        <v>CPA</v>
      </c>
      <c r="F83" s="54" t="str">
        <f t="shared" si="37"/>
        <v>CROW</v>
      </c>
      <c r="G83" s="54" t="str">
        <f t="shared" si="37"/>
        <v>EAST/BDY</v>
      </c>
      <c r="H83" s="54" t="str">
        <f t="shared" si="37"/>
        <v>HAIL</v>
      </c>
      <c r="I83" s="54" t="str">
        <f t="shared" si="37"/>
        <v>HR/HAC</v>
      </c>
      <c r="J83" s="54" t="str">
        <f t="shared" si="37"/>
        <v>HTH/UCK</v>
      </c>
      <c r="K83" s="54" t="str">
        <f t="shared" si="37"/>
        <v>HYRun</v>
      </c>
      <c r="L83" s="54" t="str">
        <f t="shared" si="37"/>
        <v>LEW</v>
      </c>
      <c r="M83" s="54" t="str">
        <f t="shared" si="37"/>
        <v>MEAD</v>
      </c>
      <c r="N83" s="54" t="str">
        <f t="shared" si="37"/>
        <v>PPSST</v>
      </c>
      <c r="O83" s="54" t="str">
        <f t="shared" si="37"/>
        <v>HEDGE</v>
      </c>
      <c r="P83" s="54" t="str">
        <f t="shared" si="37"/>
        <v>RUNW</v>
      </c>
      <c r="Q83" s="54" t="str">
        <f t="shared" si="37"/>
        <v>WAD</v>
      </c>
      <c r="S83" s="26"/>
      <c r="T83" s="54" t="str">
        <f>T$3</f>
        <v>A80</v>
      </c>
      <c r="U83" s="54" t="str">
        <f t="shared" ref="U83:AI83" si="38">U$3</f>
        <v>BEX</v>
      </c>
      <c r="V83" s="54" t="str">
        <f t="shared" si="38"/>
        <v>FRONTR</v>
      </c>
      <c r="W83" s="54" t="str">
        <f t="shared" si="38"/>
        <v>CPA</v>
      </c>
      <c r="X83" s="54" t="str">
        <f t="shared" si="38"/>
        <v>CROW</v>
      </c>
      <c r="Y83" s="54" t="str">
        <f t="shared" si="38"/>
        <v>EAST/BDY</v>
      </c>
      <c r="Z83" s="54" t="str">
        <f t="shared" si="38"/>
        <v>HAIL</v>
      </c>
      <c r="AA83" s="54" t="str">
        <f t="shared" si="38"/>
        <v>HR/HAC</v>
      </c>
      <c r="AB83" s="54" t="str">
        <f t="shared" si="38"/>
        <v>HTH/UCK</v>
      </c>
      <c r="AC83" s="54" t="str">
        <f t="shared" si="38"/>
        <v>HYRun</v>
      </c>
      <c r="AD83" s="54" t="str">
        <f t="shared" si="38"/>
        <v>LEW</v>
      </c>
      <c r="AE83" s="54" t="str">
        <f t="shared" si="38"/>
        <v>MEAD</v>
      </c>
      <c r="AF83" s="54" t="str">
        <f t="shared" si="38"/>
        <v>PPSST</v>
      </c>
      <c r="AG83" s="54" t="str">
        <f t="shared" si="38"/>
        <v>HEDGE</v>
      </c>
      <c r="AH83" s="54" t="str">
        <f t="shared" si="38"/>
        <v>RUNW</v>
      </c>
      <c r="AI83" s="54" t="str">
        <f t="shared" si="38"/>
        <v>WAD</v>
      </c>
    </row>
    <row r="84" spans="1:35">
      <c r="A84" s="70">
        <v>1</v>
      </c>
      <c r="B84" s="25">
        <v>12</v>
      </c>
      <c r="C84" s="25">
        <v>11</v>
      </c>
      <c r="D84" s="25">
        <v>9</v>
      </c>
      <c r="E84" s="25">
        <v>16</v>
      </c>
      <c r="F84" s="25">
        <v>4</v>
      </c>
      <c r="G84" s="25">
        <v>2</v>
      </c>
      <c r="H84" s="25">
        <v>7</v>
      </c>
      <c r="I84" s="25">
        <v>8</v>
      </c>
      <c r="J84" s="25">
        <v>6</v>
      </c>
      <c r="K84" s="25">
        <v>15</v>
      </c>
      <c r="L84" s="25">
        <v>1</v>
      </c>
      <c r="M84" s="25">
        <v>13</v>
      </c>
      <c r="N84" s="25">
        <v>3</v>
      </c>
      <c r="O84" s="25">
        <v>5</v>
      </c>
      <c r="P84" s="25">
        <v>10</v>
      </c>
      <c r="Q84" s="25">
        <v>14</v>
      </c>
      <c r="S84" s="70" t="s">
        <v>746</v>
      </c>
      <c r="T84" s="25">
        <v>12</v>
      </c>
      <c r="U84" s="25">
        <v>11</v>
      </c>
      <c r="V84" s="25">
        <v>9</v>
      </c>
      <c r="W84" s="25" t="s">
        <v>751</v>
      </c>
      <c r="X84" s="25">
        <v>4</v>
      </c>
      <c r="Y84" s="25">
        <v>2</v>
      </c>
      <c r="Z84" s="25">
        <v>7</v>
      </c>
      <c r="AA84" s="25">
        <v>8</v>
      </c>
      <c r="AB84" s="25">
        <v>6</v>
      </c>
      <c r="AC84" s="25">
        <v>15</v>
      </c>
      <c r="AD84" s="25">
        <v>1</v>
      </c>
      <c r="AE84" s="25">
        <v>13</v>
      </c>
      <c r="AF84" s="25">
        <v>3</v>
      </c>
      <c r="AG84" s="25">
        <v>5</v>
      </c>
      <c r="AH84" s="25">
        <v>10</v>
      </c>
      <c r="AI84" s="25">
        <v>14</v>
      </c>
    </row>
    <row r="85" spans="1:35">
      <c r="A85" s="70">
        <v>2</v>
      </c>
      <c r="B85" s="25">
        <f>B$42</f>
        <v>11</v>
      </c>
      <c r="C85" s="25">
        <f t="shared" ref="C85:Q85" si="39">C$42</f>
        <v>10</v>
      </c>
      <c r="D85" s="25">
        <f t="shared" si="39"/>
        <v>9</v>
      </c>
      <c r="E85" s="25">
        <f t="shared" si="39"/>
        <v>16</v>
      </c>
      <c r="F85" s="25">
        <f t="shared" si="39"/>
        <v>1</v>
      </c>
      <c r="G85" s="25">
        <f t="shared" si="39"/>
        <v>2</v>
      </c>
      <c r="H85" s="25">
        <f t="shared" si="39"/>
        <v>5</v>
      </c>
      <c r="I85" s="25">
        <f t="shared" si="39"/>
        <v>3</v>
      </c>
      <c r="J85" s="25">
        <f t="shared" si="39"/>
        <v>7</v>
      </c>
      <c r="K85" s="25">
        <f t="shared" si="39"/>
        <v>14</v>
      </c>
      <c r="L85" s="25">
        <f t="shared" si="39"/>
        <v>6</v>
      </c>
      <c r="M85" s="25">
        <f t="shared" si="39"/>
        <v>15</v>
      </c>
      <c r="N85" s="25">
        <f t="shared" si="39"/>
        <v>4</v>
      </c>
      <c r="O85" s="25">
        <f t="shared" si="39"/>
        <v>8</v>
      </c>
      <c r="P85" s="25">
        <f t="shared" si="39"/>
        <v>12</v>
      </c>
      <c r="Q85" s="25">
        <f t="shared" si="39"/>
        <v>13</v>
      </c>
      <c r="S85" s="70">
        <f>A85</f>
        <v>2</v>
      </c>
      <c r="T85" s="71">
        <f t="shared" ref="T85:AI85" si="40">T$42</f>
        <v>11</v>
      </c>
      <c r="U85" s="71">
        <f t="shared" si="40"/>
        <v>10</v>
      </c>
      <c r="V85" s="71">
        <f t="shared" si="40"/>
        <v>9</v>
      </c>
      <c r="W85" s="71" t="str">
        <f t="shared" si="40"/>
        <v xml:space="preserve">- </v>
      </c>
      <c r="X85" s="71">
        <f t="shared" si="40"/>
        <v>1</v>
      </c>
      <c r="Y85" s="71">
        <f t="shared" si="40"/>
        <v>2</v>
      </c>
      <c r="Z85" s="71">
        <f t="shared" si="40"/>
        <v>5</v>
      </c>
      <c r="AA85" s="71">
        <f t="shared" si="40"/>
        <v>3</v>
      </c>
      <c r="AB85" s="71">
        <f t="shared" si="40"/>
        <v>7</v>
      </c>
      <c r="AC85" s="71">
        <f t="shared" si="40"/>
        <v>14</v>
      </c>
      <c r="AD85" s="71">
        <f t="shared" si="40"/>
        <v>6</v>
      </c>
      <c r="AE85" s="71">
        <f t="shared" si="40"/>
        <v>15</v>
      </c>
      <c r="AF85" s="71">
        <f t="shared" si="40"/>
        <v>4</v>
      </c>
      <c r="AG85" s="71">
        <f t="shared" si="40"/>
        <v>8</v>
      </c>
      <c r="AH85" s="71">
        <f t="shared" si="40"/>
        <v>12</v>
      </c>
      <c r="AI85" s="71">
        <f t="shared" si="40"/>
        <v>13</v>
      </c>
    </row>
    <row r="86" spans="1:35">
      <c r="A86" s="70">
        <v>3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S86" s="70">
        <f>A86</f>
        <v>3</v>
      </c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spans="1:35">
      <c r="A87" s="70">
        <v>4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S87" s="70">
        <f>A87</f>
        <v>4</v>
      </c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spans="1:35">
      <c r="A88" s="70">
        <v>5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70">
        <f>A88</f>
        <v>5</v>
      </c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>
      <c r="A89" s="70">
        <v>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S89" s="70">
        <f>A89</f>
        <v>6</v>
      </c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ht="3" customHeight="1">
      <c r="A90" s="70"/>
      <c r="S90" s="70"/>
    </row>
    <row r="91" spans="1:35">
      <c r="A91" s="1" t="s">
        <v>752</v>
      </c>
      <c r="B91" s="97">
        <f t="shared" ref="B91:Q91" si="41">SUM(B84:B90)</f>
        <v>23</v>
      </c>
      <c r="C91" s="97">
        <f t="shared" si="41"/>
        <v>21</v>
      </c>
      <c r="D91" s="97">
        <f>SUM(D84:D90)</f>
        <v>18</v>
      </c>
      <c r="E91" s="97">
        <f t="shared" si="41"/>
        <v>32</v>
      </c>
      <c r="F91" s="97">
        <f t="shared" si="41"/>
        <v>5</v>
      </c>
      <c r="G91" s="97">
        <f t="shared" si="41"/>
        <v>4</v>
      </c>
      <c r="H91" s="97">
        <f t="shared" si="41"/>
        <v>12</v>
      </c>
      <c r="I91" s="97">
        <f t="shared" si="41"/>
        <v>11</v>
      </c>
      <c r="J91" s="97">
        <f t="shared" si="41"/>
        <v>13</v>
      </c>
      <c r="K91" s="97">
        <f t="shared" si="41"/>
        <v>29</v>
      </c>
      <c r="L91" s="97">
        <f t="shared" si="41"/>
        <v>7</v>
      </c>
      <c r="M91" s="97">
        <f t="shared" si="41"/>
        <v>28</v>
      </c>
      <c r="N91" s="97">
        <f t="shared" si="41"/>
        <v>7</v>
      </c>
      <c r="O91" s="97">
        <f t="shared" si="41"/>
        <v>13</v>
      </c>
      <c r="P91" s="97">
        <f t="shared" si="41"/>
        <v>22</v>
      </c>
      <c r="Q91" s="97">
        <f t="shared" si="41"/>
        <v>27</v>
      </c>
      <c r="S91" s="1" t="s">
        <v>752</v>
      </c>
      <c r="T91" s="97">
        <f t="shared" ref="T91:AI91" si="42">SUM(T84:T90)</f>
        <v>23</v>
      </c>
      <c r="U91" s="97">
        <f t="shared" si="42"/>
        <v>21</v>
      </c>
      <c r="V91" s="97">
        <f>SUM(V84:V90)</f>
        <v>18</v>
      </c>
      <c r="W91" s="97">
        <f t="shared" si="42"/>
        <v>0</v>
      </c>
      <c r="X91" s="97">
        <f t="shared" si="42"/>
        <v>5</v>
      </c>
      <c r="Y91" s="97">
        <f t="shared" si="42"/>
        <v>4</v>
      </c>
      <c r="Z91" s="97">
        <f t="shared" si="42"/>
        <v>12</v>
      </c>
      <c r="AA91" s="97">
        <f t="shared" si="42"/>
        <v>11</v>
      </c>
      <c r="AB91" s="97">
        <f t="shared" si="42"/>
        <v>13</v>
      </c>
      <c r="AC91" s="97">
        <f t="shared" si="42"/>
        <v>29</v>
      </c>
      <c r="AD91" s="97">
        <f t="shared" si="42"/>
        <v>7</v>
      </c>
      <c r="AE91" s="97">
        <f t="shared" si="42"/>
        <v>28</v>
      </c>
      <c r="AF91" s="97">
        <f t="shared" si="42"/>
        <v>7</v>
      </c>
      <c r="AG91" s="97">
        <f t="shared" si="42"/>
        <v>13</v>
      </c>
      <c r="AH91" s="97">
        <f t="shared" si="42"/>
        <v>22</v>
      </c>
      <c r="AI91" s="97">
        <f t="shared" si="42"/>
        <v>27</v>
      </c>
    </row>
    <row r="92" spans="1:35" ht="13.5" thickBot="1">
      <c r="A92" s="1" t="s">
        <v>753</v>
      </c>
      <c r="B92" s="25">
        <f t="shared" ref="B92:Q92" ca="1" si="43">B56</f>
        <v>23</v>
      </c>
      <c r="C92" s="25">
        <f t="shared" ca="1" si="43"/>
        <v>21</v>
      </c>
      <c r="D92" s="25">
        <f t="shared" ca="1" si="43"/>
        <v>18</v>
      </c>
      <c r="E92" s="25">
        <f t="shared" ca="1" si="43"/>
        <v>32</v>
      </c>
      <c r="F92" s="25">
        <f t="shared" ca="1" si="43"/>
        <v>5</v>
      </c>
      <c r="G92" s="25">
        <f t="shared" ca="1" si="43"/>
        <v>4</v>
      </c>
      <c r="H92" s="25">
        <f t="shared" ca="1" si="43"/>
        <v>12</v>
      </c>
      <c r="I92" s="25">
        <f t="shared" ca="1" si="43"/>
        <v>11</v>
      </c>
      <c r="J92" s="25">
        <f t="shared" ca="1" si="43"/>
        <v>13</v>
      </c>
      <c r="K92" s="25">
        <f t="shared" ca="1" si="43"/>
        <v>29</v>
      </c>
      <c r="L92" s="25">
        <f t="shared" ca="1" si="43"/>
        <v>7</v>
      </c>
      <c r="M92" s="25">
        <f t="shared" ca="1" si="43"/>
        <v>28</v>
      </c>
      <c r="N92" s="25">
        <f t="shared" ca="1" si="43"/>
        <v>7</v>
      </c>
      <c r="O92" s="25">
        <f t="shared" ca="1" si="43"/>
        <v>13</v>
      </c>
      <c r="P92" s="25">
        <f t="shared" ca="1" si="43"/>
        <v>22</v>
      </c>
      <c r="Q92" s="25">
        <f t="shared" ca="1" si="43"/>
        <v>27</v>
      </c>
      <c r="S92" s="1" t="s">
        <v>753</v>
      </c>
      <c r="T92" s="71">
        <f t="shared" ref="T92:AI92" ca="1" si="44">T56</f>
        <v>23</v>
      </c>
      <c r="U92" s="71">
        <f t="shared" ca="1" si="44"/>
        <v>21</v>
      </c>
      <c r="V92" s="71">
        <f t="shared" ca="1" si="44"/>
        <v>18</v>
      </c>
      <c r="W92" s="71" t="str">
        <f t="shared" si="44"/>
        <v xml:space="preserve">- </v>
      </c>
      <c r="X92" s="71">
        <f t="shared" ca="1" si="44"/>
        <v>5</v>
      </c>
      <c r="Y92" s="71">
        <f t="shared" ca="1" si="44"/>
        <v>4</v>
      </c>
      <c r="Z92" s="71">
        <f t="shared" ca="1" si="44"/>
        <v>12</v>
      </c>
      <c r="AA92" s="71">
        <f t="shared" ca="1" si="44"/>
        <v>11</v>
      </c>
      <c r="AB92" s="71">
        <f t="shared" ca="1" si="44"/>
        <v>13</v>
      </c>
      <c r="AC92" s="71">
        <f t="shared" ca="1" si="44"/>
        <v>29</v>
      </c>
      <c r="AD92" s="71">
        <f t="shared" ca="1" si="44"/>
        <v>7</v>
      </c>
      <c r="AE92" s="71">
        <f t="shared" ca="1" si="44"/>
        <v>28</v>
      </c>
      <c r="AF92" s="71">
        <f t="shared" ca="1" si="44"/>
        <v>7</v>
      </c>
      <c r="AG92" s="71">
        <f t="shared" ca="1" si="44"/>
        <v>13</v>
      </c>
      <c r="AH92" s="71">
        <f t="shared" ca="1" si="44"/>
        <v>22</v>
      </c>
      <c r="AI92" s="71">
        <f t="shared" ca="1" si="44"/>
        <v>27</v>
      </c>
    </row>
    <row r="93" spans="1:35">
      <c r="A93" s="98" t="s">
        <v>5</v>
      </c>
      <c r="B93" s="25">
        <f ca="1">B91-B92</f>
        <v>0</v>
      </c>
      <c r="C93" s="25">
        <f t="shared" ref="C93:Q93" ca="1" si="45">C91-C92</f>
        <v>0</v>
      </c>
      <c r="D93" s="25">
        <f ca="1">D91-D92</f>
        <v>0</v>
      </c>
      <c r="E93" s="25">
        <f t="shared" ca="1" si="45"/>
        <v>0</v>
      </c>
      <c r="F93" s="25">
        <f t="shared" ca="1" si="45"/>
        <v>0</v>
      </c>
      <c r="G93" s="25">
        <f t="shared" ca="1" si="45"/>
        <v>0</v>
      </c>
      <c r="H93" s="25">
        <f t="shared" ca="1" si="45"/>
        <v>0</v>
      </c>
      <c r="I93" s="25">
        <f t="shared" ca="1" si="45"/>
        <v>0</v>
      </c>
      <c r="J93" s="25">
        <f t="shared" ca="1" si="45"/>
        <v>0</v>
      </c>
      <c r="K93" s="25">
        <f t="shared" ca="1" si="45"/>
        <v>0</v>
      </c>
      <c r="L93" s="25">
        <f t="shared" ca="1" si="45"/>
        <v>0</v>
      </c>
      <c r="M93" s="25">
        <f t="shared" ca="1" si="45"/>
        <v>0</v>
      </c>
      <c r="N93" s="25">
        <f t="shared" ca="1" si="45"/>
        <v>0</v>
      </c>
      <c r="O93" s="25">
        <f t="shared" ca="1" si="45"/>
        <v>0</v>
      </c>
      <c r="P93" s="25">
        <f t="shared" ca="1" si="45"/>
        <v>0</v>
      </c>
      <c r="Q93" s="25">
        <f t="shared" ca="1" si="45"/>
        <v>0</v>
      </c>
      <c r="S93" s="1" t="s">
        <v>5</v>
      </c>
      <c r="T93" s="25">
        <f ca="1">IF(T$4="N",0,T91-T92)</f>
        <v>0</v>
      </c>
      <c r="U93" s="25">
        <f t="shared" ref="U93:AI93" ca="1" si="46">IF(U$4="N",0,U91-U92)</f>
        <v>0</v>
      </c>
      <c r="V93" s="25">
        <f ca="1">IF(V$4="N",0,V91-V92)</f>
        <v>0</v>
      </c>
      <c r="W93" s="25">
        <f t="shared" si="46"/>
        <v>0</v>
      </c>
      <c r="X93" s="25">
        <f t="shared" ca="1" si="46"/>
        <v>0</v>
      </c>
      <c r="Y93" s="25">
        <f t="shared" ca="1" si="46"/>
        <v>0</v>
      </c>
      <c r="Z93" s="25">
        <f t="shared" ca="1" si="46"/>
        <v>0</v>
      </c>
      <c r="AA93" s="25">
        <f t="shared" ca="1" si="46"/>
        <v>0</v>
      </c>
      <c r="AB93" s="25">
        <f t="shared" ca="1" si="46"/>
        <v>0</v>
      </c>
      <c r="AC93" s="25">
        <f t="shared" ca="1" si="46"/>
        <v>0</v>
      </c>
      <c r="AD93" s="25">
        <f t="shared" ca="1" si="46"/>
        <v>0</v>
      </c>
      <c r="AE93" s="25">
        <f t="shared" ca="1" si="46"/>
        <v>0</v>
      </c>
      <c r="AF93" s="25">
        <f t="shared" ca="1" si="46"/>
        <v>0</v>
      </c>
      <c r="AG93" s="25">
        <f t="shared" ca="1" si="46"/>
        <v>0</v>
      </c>
      <c r="AH93" s="25">
        <f t="shared" ca="1" si="46"/>
        <v>0</v>
      </c>
      <c r="AI93" s="25">
        <f t="shared" ca="1" si="46"/>
        <v>0</v>
      </c>
    </row>
    <row r="94" spans="1:35" ht="13.5" thickBot="1">
      <c r="A94" s="99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>
      <c r="A96" s="26" t="s">
        <v>754</v>
      </c>
      <c r="S96" s="26" t="s">
        <v>754</v>
      </c>
    </row>
    <row r="97" spans="1:35">
      <c r="E97" s="1" t="s">
        <v>755</v>
      </c>
      <c r="W97" s="1" t="s">
        <v>755</v>
      </c>
    </row>
    <row r="98" spans="1:35">
      <c r="A98" s="70">
        <v>1</v>
      </c>
      <c r="B98" s="100">
        <v>45942</v>
      </c>
      <c r="C98" s="101" t="s">
        <v>771</v>
      </c>
      <c r="D98" s="101" t="s">
        <v>771</v>
      </c>
      <c r="E98" s="1" t="s">
        <v>756</v>
      </c>
      <c r="S98" s="70">
        <v>1</v>
      </c>
      <c r="T98" s="100">
        <v>45942</v>
      </c>
      <c r="U98" s="101" t="s">
        <v>771</v>
      </c>
      <c r="V98" s="101" t="s">
        <v>771</v>
      </c>
      <c r="W98" s="25" t="str">
        <f t="shared" ref="W98:W103" si="47">E98</f>
        <v>V4</v>
      </c>
    </row>
    <row r="99" spans="1:35">
      <c r="A99" s="70">
        <v>2</v>
      </c>
      <c r="B99" s="100">
        <v>45984</v>
      </c>
      <c r="C99" s="101" t="s">
        <v>769</v>
      </c>
      <c r="D99" s="101" t="s">
        <v>769</v>
      </c>
      <c r="E99" s="1" t="s">
        <v>757</v>
      </c>
      <c r="S99" s="70">
        <v>2</v>
      </c>
      <c r="T99" s="100">
        <v>45984</v>
      </c>
      <c r="U99" s="101" t="s">
        <v>769</v>
      </c>
      <c r="V99" s="101" t="s">
        <v>769</v>
      </c>
      <c r="W99" s="25" t="str">
        <f t="shared" si="47"/>
        <v>V2</v>
      </c>
    </row>
    <row r="100" spans="1:35">
      <c r="A100" s="70">
        <v>3</v>
      </c>
      <c r="B100" s="100">
        <v>46005</v>
      </c>
      <c r="C100" s="101" t="s">
        <v>893</v>
      </c>
      <c r="D100" s="101" t="s">
        <v>893</v>
      </c>
      <c r="E100" s="1" t="s">
        <v>758</v>
      </c>
      <c r="S100" s="70">
        <v>3</v>
      </c>
      <c r="T100" s="100">
        <v>46005</v>
      </c>
      <c r="U100" s="101" t="s">
        <v>893</v>
      </c>
      <c r="V100" s="101" t="s">
        <v>893</v>
      </c>
      <c r="W100" s="25" t="str">
        <f t="shared" si="47"/>
        <v>V3</v>
      </c>
    </row>
    <row r="101" spans="1:35">
      <c r="A101" s="70">
        <v>4</v>
      </c>
      <c r="B101" s="100">
        <v>46033</v>
      </c>
      <c r="C101" s="101" t="s">
        <v>894</v>
      </c>
      <c r="D101" s="101" t="s">
        <v>894</v>
      </c>
      <c r="E101" s="1" t="s">
        <v>757</v>
      </c>
      <c r="S101" s="70">
        <v>4</v>
      </c>
      <c r="T101" s="100">
        <v>46033</v>
      </c>
      <c r="U101" s="101" t="s">
        <v>894</v>
      </c>
      <c r="V101" s="101" t="s">
        <v>894</v>
      </c>
      <c r="W101" s="25" t="str">
        <f t="shared" si="47"/>
        <v>V2</v>
      </c>
    </row>
    <row r="102" spans="1:35">
      <c r="A102" s="70">
        <v>5</v>
      </c>
      <c r="B102" s="100">
        <v>46061</v>
      </c>
      <c r="C102" s="101" t="s">
        <v>772</v>
      </c>
      <c r="D102" s="101" t="s">
        <v>772</v>
      </c>
      <c r="S102" s="70">
        <v>5</v>
      </c>
      <c r="T102" s="100">
        <v>46061</v>
      </c>
      <c r="U102" s="101" t="s">
        <v>772</v>
      </c>
      <c r="V102" s="101" t="s">
        <v>772</v>
      </c>
      <c r="W102" s="25">
        <f t="shared" si="47"/>
        <v>0</v>
      </c>
    </row>
    <row r="103" spans="1:35">
      <c r="A103" s="70">
        <v>6</v>
      </c>
      <c r="B103" s="100">
        <v>46110</v>
      </c>
      <c r="C103" s="101" t="s">
        <v>773</v>
      </c>
      <c r="D103" s="101" t="s">
        <v>773</v>
      </c>
      <c r="S103" s="70">
        <v>6</v>
      </c>
      <c r="T103" s="100">
        <v>46110</v>
      </c>
      <c r="U103" s="101" t="s">
        <v>773</v>
      </c>
      <c r="V103" s="101" t="s">
        <v>773</v>
      </c>
      <c r="W103" s="25">
        <f t="shared" si="47"/>
        <v>0</v>
      </c>
    </row>
    <row r="106" spans="1:35">
      <c r="A106" s="95" t="s">
        <v>759</v>
      </c>
    </row>
    <row r="107" spans="1:35" ht="26.25">
      <c r="A107" s="15" t="s">
        <v>760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6"/>
      <c r="L107" s="86"/>
      <c r="M107" s="87"/>
      <c r="N107" s="88"/>
      <c r="O107" s="88"/>
      <c r="Q107" s="89" t="s">
        <v>761</v>
      </c>
      <c r="S107" s="15" t="s">
        <v>760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6"/>
      <c r="AD107" s="18"/>
      <c r="AE107" s="18"/>
      <c r="AF107" s="88"/>
      <c r="AG107" s="88"/>
      <c r="AH107" s="88"/>
      <c r="AI107" s="89" t="s">
        <v>761</v>
      </c>
    </row>
    <row r="108" spans="1:35">
      <c r="A108" s="26" t="s">
        <v>762</v>
      </c>
      <c r="S108" s="26" t="s">
        <v>763</v>
      </c>
    </row>
    <row r="109" spans="1:35">
      <c r="A109" s="54" t="s">
        <v>743</v>
      </c>
      <c r="B109" s="54" t="s">
        <v>122</v>
      </c>
      <c r="C109" s="54" t="s">
        <v>63</v>
      </c>
      <c r="D109" s="54" t="s">
        <v>44</v>
      </c>
      <c r="E109" s="54" t="s">
        <v>378</v>
      </c>
      <c r="F109" s="54" t="s">
        <v>47</v>
      </c>
      <c r="G109" s="54" t="s">
        <v>26</v>
      </c>
      <c r="H109" s="54" t="s">
        <v>41</v>
      </c>
      <c r="I109" s="54" t="s">
        <v>20</v>
      </c>
      <c r="J109" s="54" t="s">
        <v>67</v>
      </c>
      <c r="K109" s="54" t="s">
        <v>168</v>
      </c>
      <c r="L109" s="54" t="s">
        <v>60</v>
      </c>
      <c r="M109" s="54" t="s">
        <v>112</v>
      </c>
      <c r="N109" s="54" t="s">
        <v>31</v>
      </c>
      <c r="O109" s="54" t="s">
        <v>50</v>
      </c>
      <c r="P109" s="54" t="s">
        <v>104</v>
      </c>
      <c r="Q109" s="54" t="s">
        <v>119</v>
      </c>
      <c r="S109" s="54" t="s">
        <v>743</v>
      </c>
      <c r="T109" s="54" t="s">
        <v>122</v>
      </c>
      <c r="U109" s="54" t="s">
        <v>63</v>
      </c>
      <c r="V109" s="54" t="s">
        <v>44</v>
      </c>
      <c r="W109" s="54" t="s">
        <v>378</v>
      </c>
      <c r="X109" s="54" t="s">
        <v>47</v>
      </c>
      <c r="Y109" s="54" t="s">
        <v>26</v>
      </c>
      <c r="Z109" s="54" t="s">
        <v>41</v>
      </c>
      <c r="AA109" s="54" t="s">
        <v>20</v>
      </c>
      <c r="AB109" s="54" t="s">
        <v>67</v>
      </c>
      <c r="AC109" s="54" t="s">
        <v>168</v>
      </c>
      <c r="AD109" s="54" t="s">
        <v>60</v>
      </c>
      <c r="AE109" s="54" t="s">
        <v>112</v>
      </c>
      <c r="AF109" s="54" t="s">
        <v>31</v>
      </c>
      <c r="AG109" s="54" t="s">
        <v>50</v>
      </c>
      <c r="AH109" s="54" t="s">
        <v>104</v>
      </c>
      <c r="AI109" s="54" t="s">
        <v>119</v>
      </c>
    </row>
    <row r="110" spans="1:35">
      <c r="A110" s="54" t="s">
        <v>22</v>
      </c>
      <c r="B110" s="35">
        <v>316</v>
      </c>
      <c r="C110" s="32">
        <v>315</v>
      </c>
      <c r="D110" s="32">
        <v>48</v>
      </c>
      <c r="E110" s="32">
        <v>316</v>
      </c>
      <c r="F110" s="32">
        <v>7</v>
      </c>
      <c r="G110" s="32">
        <v>2</v>
      </c>
      <c r="H110" s="32">
        <v>44</v>
      </c>
      <c r="I110" s="32">
        <v>1</v>
      </c>
      <c r="J110" s="32">
        <v>50</v>
      </c>
      <c r="K110" s="32">
        <v>316</v>
      </c>
      <c r="L110" s="32">
        <v>4</v>
      </c>
      <c r="M110" s="32">
        <v>316</v>
      </c>
      <c r="N110" s="32">
        <v>17</v>
      </c>
      <c r="O110" s="32">
        <v>41</v>
      </c>
      <c r="P110" s="32">
        <v>39</v>
      </c>
      <c r="Q110" s="32">
        <v>316</v>
      </c>
      <c r="S110" s="54" t="s">
        <v>22</v>
      </c>
      <c r="T110" s="35">
        <v>316</v>
      </c>
      <c r="U110" s="35">
        <v>315</v>
      </c>
      <c r="V110" s="35">
        <v>48</v>
      </c>
      <c r="W110" s="35">
        <v>0</v>
      </c>
      <c r="X110" s="35">
        <v>7</v>
      </c>
      <c r="Y110" s="35">
        <v>2</v>
      </c>
      <c r="Z110" s="35">
        <v>44</v>
      </c>
      <c r="AA110" s="35">
        <v>1</v>
      </c>
      <c r="AB110" s="35">
        <v>50</v>
      </c>
      <c r="AC110" s="35">
        <v>316</v>
      </c>
      <c r="AD110" s="35">
        <v>4</v>
      </c>
      <c r="AE110" s="35">
        <v>316</v>
      </c>
      <c r="AF110" s="35">
        <v>17</v>
      </c>
      <c r="AG110" s="35">
        <v>41</v>
      </c>
      <c r="AH110" s="35">
        <v>39</v>
      </c>
      <c r="AI110" s="35">
        <v>316</v>
      </c>
    </row>
    <row r="111" spans="1:35">
      <c r="A111" s="54" t="s">
        <v>37</v>
      </c>
      <c r="B111" s="35">
        <v>316</v>
      </c>
      <c r="C111" s="32">
        <v>316</v>
      </c>
      <c r="D111" s="32">
        <v>109</v>
      </c>
      <c r="E111" s="32">
        <v>316</v>
      </c>
      <c r="F111" s="32">
        <v>37</v>
      </c>
      <c r="G111" s="32">
        <v>3</v>
      </c>
      <c r="H111" s="32">
        <v>59</v>
      </c>
      <c r="I111" s="32">
        <v>62</v>
      </c>
      <c r="J111" s="32">
        <v>79</v>
      </c>
      <c r="K111" s="32">
        <v>316</v>
      </c>
      <c r="L111" s="32">
        <v>28</v>
      </c>
      <c r="M111" s="32">
        <v>316</v>
      </c>
      <c r="N111" s="32">
        <v>27</v>
      </c>
      <c r="O111" s="32">
        <v>150</v>
      </c>
      <c r="P111" s="32">
        <v>80</v>
      </c>
      <c r="Q111" s="32">
        <v>316</v>
      </c>
      <c r="S111" s="54" t="s">
        <v>37</v>
      </c>
      <c r="T111" s="35">
        <v>316</v>
      </c>
      <c r="U111" s="35">
        <v>316</v>
      </c>
      <c r="V111" s="35">
        <v>109</v>
      </c>
      <c r="W111" s="35">
        <v>0</v>
      </c>
      <c r="X111" s="35">
        <v>37</v>
      </c>
      <c r="Y111" s="35">
        <v>3</v>
      </c>
      <c r="Z111" s="35">
        <v>59</v>
      </c>
      <c r="AA111" s="35">
        <v>62</v>
      </c>
      <c r="AB111" s="35">
        <v>79</v>
      </c>
      <c r="AC111" s="35">
        <v>316</v>
      </c>
      <c r="AD111" s="35">
        <v>28</v>
      </c>
      <c r="AE111" s="35">
        <v>316</v>
      </c>
      <c r="AF111" s="35">
        <v>27</v>
      </c>
      <c r="AG111" s="35">
        <v>150</v>
      </c>
      <c r="AH111" s="35">
        <v>80</v>
      </c>
      <c r="AI111" s="35">
        <v>316</v>
      </c>
    </row>
    <row r="112" spans="1:35">
      <c r="A112" s="54" t="s">
        <v>70</v>
      </c>
      <c r="B112" s="35">
        <v>316</v>
      </c>
      <c r="C112" s="32">
        <v>316</v>
      </c>
      <c r="D112" s="32">
        <v>128</v>
      </c>
      <c r="E112" s="32">
        <v>316</v>
      </c>
      <c r="F112" s="32">
        <v>51</v>
      </c>
      <c r="G112" s="32">
        <v>5</v>
      </c>
      <c r="H112" s="32">
        <v>72</v>
      </c>
      <c r="I112" s="32">
        <v>283</v>
      </c>
      <c r="J112" s="32">
        <v>197</v>
      </c>
      <c r="K112" s="32">
        <v>316</v>
      </c>
      <c r="L112" s="32">
        <v>32</v>
      </c>
      <c r="M112" s="32">
        <v>316</v>
      </c>
      <c r="N112" s="32">
        <v>34</v>
      </c>
      <c r="O112" s="32">
        <v>151</v>
      </c>
      <c r="P112" s="32">
        <v>316</v>
      </c>
      <c r="Q112" s="32">
        <v>316</v>
      </c>
      <c r="S112" s="54" t="s">
        <v>70</v>
      </c>
      <c r="T112" s="35">
        <v>316</v>
      </c>
      <c r="U112" s="35">
        <v>316</v>
      </c>
      <c r="V112" s="35">
        <v>128</v>
      </c>
      <c r="W112" s="35">
        <v>0</v>
      </c>
      <c r="X112" s="35">
        <v>51</v>
      </c>
      <c r="Y112" s="35">
        <v>5</v>
      </c>
      <c r="Z112" s="35">
        <v>72</v>
      </c>
      <c r="AA112" s="35">
        <v>283</v>
      </c>
      <c r="AB112" s="35">
        <v>197</v>
      </c>
      <c r="AC112" s="35">
        <v>316</v>
      </c>
      <c r="AD112" s="35">
        <v>32</v>
      </c>
      <c r="AE112" s="35">
        <v>316</v>
      </c>
      <c r="AF112" s="35">
        <v>34</v>
      </c>
      <c r="AG112" s="35">
        <v>151</v>
      </c>
      <c r="AH112" s="35">
        <v>316</v>
      </c>
      <c r="AI112" s="35">
        <v>316</v>
      </c>
    </row>
    <row r="113" spans="1:35">
      <c r="A113" s="54" t="s">
        <v>79</v>
      </c>
      <c r="B113" s="35">
        <v>316</v>
      </c>
      <c r="C113" s="32">
        <v>316</v>
      </c>
      <c r="D113" s="32">
        <v>155</v>
      </c>
      <c r="E113" s="32">
        <v>316</v>
      </c>
      <c r="F113" s="32">
        <v>63</v>
      </c>
      <c r="G113" s="32">
        <v>8</v>
      </c>
      <c r="H113" s="32">
        <v>88</v>
      </c>
      <c r="I113" s="32">
        <v>316</v>
      </c>
      <c r="J113" s="32">
        <v>200</v>
      </c>
      <c r="K113" s="32">
        <v>316</v>
      </c>
      <c r="L113" s="32">
        <v>74</v>
      </c>
      <c r="M113" s="32">
        <v>316</v>
      </c>
      <c r="N113" s="32">
        <v>47</v>
      </c>
      <c r="O113" s="32">
        <v>187</v>
      </c>
      <c r="P113" s="32">
        <v>316</v>
      </c>
      <c r="Q113" s="32">
        <v>316</v>
      </c>
      <c r="S113" s="54" t="s">
        <v>79</v>
      </c>
      <c r="T113" s="35">
        <v>316</v>
      </c>
      <c r="U113" s="35">
        <v>316</v>
      </c>
      <c r="V113" s="35">
        <v>155</v>
      </c>
      <c r="W113" s="35">
        <v>0</v>
      </c>
      <c r="X113" s="35">
        <v>63</v>
      </c>
      <c r="Y113" s="35">
        <v>8</v>
      </c>
      <c r="Z113" s="35">
        <v>88</v>
      </c>
      <c r="AA113" s="35">
        <v>316</v>
      </c>
      <c r="AB113" s="35">
        <v>200</v>
      </c>
      <c r="AC113" s="35">
        <v>316</v>
      </c>
      <c r="AD113" s="35">
        <v>74</v>
      </c>
      <c r="AE113" s="35">
        <v>316</v>
      </c>
      <c r="AF113" s="35">
        <v>47</v>
      </c>
      <c r="AG113" s="35">
        <v>187</v>
      </c>
      <c r="AH113" s="35">
        <v>316</v>
      </c>
      <c r="AI113" s="35">
        <v>316</v>
      </c>
    </row>
    <row r="114" spans="1:35">
      <c r="A114" s="54" t="s">
        <v>33</v>
      </c>
      <c r="B114" s="35">
        <v>11</v>
      </c>
      <c r="C114" s="32">
        <v>178</v>
      </c>
      <c r="D114" s="32">
        <v>42</v>
      </c>
      <c r="E114" s="32">
        <v>316</v>
      </c>
      <c r="F114" s="32">
        <v>15</v>
      </c>
      <c r="G114" s="32">
        <v>16</v>
      </c>
      <c r="H114" s="32">
        <v>24</v>
      </c>
      <c r="I114" s="32">
        <v>69</v>
      </c>
      <c r="J114" s="32">
        <v>14</v>
      </c>
      <c r="K114" s="32">
        <v>132</v>
      </c>
      <c r="L114" s="32">
        <v>6</v>
      </c>
      <c r="M114" s="32">
        <v>36</v>
      </c>
      <c r="N114" s="32">
        <v>13</v>
      </c>
      <c r="O114" s="32">
        <v>31</v>
      </c>
      <c r="P114" s="32">
        <v>186</v>
      </c>
      <c r="Q114" s="32">
        <v>10</v>
      </c>
      <c r="S114" s="54" t="s">
        <v>33</v>
      </c>
      <c r="T114" s="35">
        <v>11</v>
      </c>
      <c r="U114" s="35">
        <v>178</v>
      </c>
      <c r="V114" s="35">
        <v>42</v>
      </c>
      <c r="W114" s="35">
        <v>0</v>
      </c>
      <c r="X114" s="35">
        <v>15</v>
      </c>
      <c r="Y114" s="35">
        <v>16</v>
      </c>
      <c r="Z114" s="35">
        <v>24</v>
      </c>
      <c r="AA114" s="35">
        <v>69</v>
      </c>
      <c r="AB114" s="35">
        <v>14</v>
      </c>
      <c r="AC114" s="35">
        <v>132</v>
      </c>
      <c r="AD114" s="35">
        <v>6</v>
      </c>
      <c r="AE114" s="35">
        <v>36</v>
      </c>
      <c r="AF114" s="35">
        <v>13</v>
      </c>
      <c r="AG114" s="35">
        <v>31</v>
      </c>
      <c r="AH114" s="35">
        <v>186</v>
      </c>
      <c r="AI114" s="35">
        <v>10</v>
      </c>
    </row>
    <row r="115" spans="1:35">
      <c r="A115" s="54" t="s">
        <v>73</v>
      </c>
      <c r="B115" s="35">
        <v>57</v>
      </c>
      <c r="C115" s="32">
        <v>234</v>
      </c>
      <c r="D115" s="32">
        <v>81</v>
      </c>
      <c r="E115" s="32">
        <v>316</v>
      </c>
      <c r="F115" s="32">
        <v>33</v>
      </c>
      <c r="G115" s="32">
        <v>19</v>
      </c>
      <c r="H115" s="32">
        <v>45</v>
      </c>
      <c r="I115" s="32">
        <v>270</v>
      </c>
      <c r="J115" s="32">
        <v>54</v>
      </c>
      <c r="K115" s="32">
        <v>316</v>
      </c>
      <c r="L115" s="32">
        <v>71</v>
      </c>
      <c r="M115" s="32">
        <v>316</v>
      </c>
      <c r="N115" s="32">
        <v>29</v>
      </c>
      <c r="O115" s="32">
        <v>46</v>
      </c>
      <c r="P115" s="32">
        <v>239</v>
      </c>
      <c r="Q115" s="32">
        <v>316</v>
      </c>
      <c r="S115" s="54" t="s">
        <v>73</v>
      </c>
      <c r="T115" s="35">
        <v>57</v>
      </c>
      <c r="U115" s="35">
        <v>234</v>
      </c>
      <c r="V115" s="35">
        <v>81</v>
      </c>
      <c r="W115" s="35">
        <v>0</v>
      </c>
      <c r="X115" s="35">
        <v>33</v>
      </c>
      <c r="Y115" s="35">
        <v>19</v>
      </c>
      <c r="Z115" s="35">
        <v>45</v>
      </c>
      <c r="AA115" s="35">
        <v>270</v>
      </c>
      <c r="AB115" s="35">
        <v>54</v>
      </c>
      <c r="AC115" s="35">
        <v>316</v>
      </c>
      <c r="AD115" s="35">
        <v>71</v>
      </c>
      <c r="AE115" s="35">
        <v>316</v>
      </c>
      <c r="AF115" s="35">
        <v>29</v>
      </c>
      <c r="AG115" s="35">
        <v>46</v>
      </c>
      <c r="AH115" s="35">
        <v>239</v>
      </c>
      <c r="AI115" s="35">
        <v>316</v>
      </c>
    </row>
    <row r="116" spans="1:35">
      <c r="A116" s="54" t="s">
        <v>97</v>
      </c>
      <c r="B116" s="35">
        <v>316</v>
      </c>
      <c r="C116" s="32">
        <v>299</v>
      </c>
      <c r="D116" s="32">
        <v>82</v>
      </c>
      <c r="E116" s="32">
        <v>316</v>
      </c>
      <c r="F116" s="32">
        <v>35</v>
      </c>
      <c r="G116" s="32">
        <v>99</v>
      </c>
      <c r="H116" s="32">
        <v>68</v>
      </c>
      <c r="I116" s="32">
        <v>275</v>
      </c>
      <c r="J116" s="32">
        <v>61</v>
      </c>
      <c r="K116" s="32">
        <v>316</v>
      </c>
      <c r="L116" s="32">
        <v>96</v>
      </c>
      <c r="M116" s="32">
        <v>316</v>
      </c>
      <c r="N116" s="32">
        <v>40</v>
      </c>
      <c r="O116" s="32">
        <v>90</v>
      </c>
      <c r="P116" s="32">
        <v>316</v>
      </c>
      <c r="Q116" s="32">
        <v>316</v>
      </c>
      <c r="S116" s="54" t="s">
        <v>97</v>
      </c>
      <c r="T116" s="35">
        <v>316</v>
      </c>
      <c r="U116" s="35">
        <v>299</v>
      </c>
      <c r="V116" s="35">
        <v>82</v>
      </c>
      <c r="W116" s="35">
        <v>0</v>
      </c>
      <c r="X116" s="35">
        <v>35</v>
      </c>
      <c r="Y116" s="35">
        <v>99</v>
      </c>
      <c r="Z116" s="35">
        <v>68</v>
      </c>
      <c r="AA116" s="35">
        <v>275</v>
      </c>
      <c r="AB116" s="35">
        <v>61</v>
      </c>
      <c r="AC116" s="35">
        <v>316</v>
      </c>
      <c r="AD116" s="35">
        <v>96</v>
      </c>
      <c r="AE116" s="35">
        <v>316</v>
      </c>
      <c r="AF116" s="35">
        <v>40</v>
      </c>
      <c r="AG116" s="35">
        <v>90</v>
      </c>
      <c r="AH116" s="35">
        <v>316</v>
      </c>
      <c r="AI116" s="35">
        <v>316</v>
      </c>
    </row>
    <row r="117" spans="1:35">
      <c r="A117" s="54" t="s">
        <v>52</v>
      </c>
      <c r="B117" s="35">
        <v>95</v>
      </c>
      <c r="C117" s="32">
        <v>23</v>
      </c>
      <c r="D117" s="32">
        <v>111</v>
      </c>
      <c r="E117" s="32">
        <v>287</v>
      </c>
      <c r="F117" s="32">
        <v>20</v>
      </c>
      <c r="G117" s="32">
        <v>85</v>
      </c>
      <c r="H117" s="32">
        <v>182</v>
      </c>
      <c r="I117" s="32">
        <v>121</v>
      </c>
      <c r="J117" s="32">
        <v>18</v>
      </c>
      <c r="K117" s="32">
        <v>141</v>
      </c>
      <c r="L117" s="32">
        <v>65</v>
      </c>
      <c r="M117" s="32">
        <v>43</v>
      </c>
      <c r="N117" s="32">
        <v>55</v>
      </c>
      <c r="O117" s="32">
        <v>12</v>
      </c>
      <c r="P117" s="32">
        <v>129</v>
      </c>
      <c r="Q117" s="32">
        <v>220</v>
      </c>
      <c r="S117" s="54" t="s">
        <v>52</v>
      </c>
      <c r="T117" s="35">
        <v>95</v>
      </c>
      <c r="U117" s="35">
        <v>23</v>
      </c>
      <c r="V117" s="35">
        <v>111</v>
      </c>
      <c r="W117" s="35">
        <v>0</v>
      </c>
      <c r="X117" s="35">
        <v>20</v>
      </c>
      <c r="Y117" s="35">
        <v>85</v>
      </c>
      <c r="Z117" s="35">
        <v>182</v>
      </c>
      <c r="AA117" s="35">
        <v>121</v>
      </c>
      <c r="AB117" s="35">
        <v>18</v>
      </c>
      <c r="AC117" s="35">
        <v>141</v>
      </c>
      <c r="AD117" s="35">
        <v>65</v>
      </c>
      <c r="AE117" s="35">
        <v>43</v>
      </c>
      <c r="AF117" s="35">
        <v>55</v>
      </c>
      <c r="AG117" s="35">
        <v>12</v>
      </c>
      <c r="AH117" s="35">
        <v>129</v>
      </c>
      <c r="AI117" s="35">
        <v>220</v>
      </c>
    </row>
    <row r="118" spans="1:35">
      <c r="A118" s="54" t="s">
        <v>135</v>
      </c>
      <c r="B118" s="35">
        <v>203</v>
      </c>
      <c r="C118" s="32">
        <v>102</v>
      </c>
      <c r="D118" s="32">
        <v>230</v>
      </c>
      <c r="E118" s="32">
        <v>289</v>
      </c>
      <c r="F118" s="32">
        <v>22</v>
      </c>
      <c r="G118" s="32">
        <v>97</v>
      </c>
      <c r="H118" s="32">
        <v>262</v>
      </c>
      <c r="I118" s="32">
        <v>192</v>
      </c>
      <c r="J118" s="32">
        <v>56</v>
      </c>
      <c r="K118" s="32">
        <v>269</v>
      </c>
      <c r="L118" s="32">
        <v>73</v>
      </c>
      <c r="M118" s="32">
        <v>86</v>
      </c>
      <c r="N118" s="32">
        <v>89</v>
      </c>
      <c r="O118" s="32">
        <v>76</v>
      </c>
      <c r="P118" s="32">
        <v>190</v>
      </c>
      <c r="Q118" s="32">
        <v>285</v>
      </c>
      <c r="S118" s="54" t="s">
        <v>135</v>
      </c>
      <c r="T118" s="35">
        <v>203</v>
      </c>
      <c r="U118" s="35">
        <v>102</v>
      </c>
      <c r="V118" s="35">
        <v>230</v>
      </c>
      <c r="W118" s="35">
        <v>0</v>
      </c>
      <c r="X118" s="35">
        <v>22</v>
      </c>
      <c r="Y118" s="35">
        <v>97</v>
      </c>
      <c r="Z118" s="35">
        <v>262</v>
      </c>
      <c r="AA118" s="35">
        <v>192</v>
      </c>
      <c r="AB118" s="35">
        <v>56</v>
      </c>
      <c r="AC118" s="35">
        <v>269</v>
      </c>
      <c r="AD118" s="35">
        <v>73</v>
      </c>
      <c r="AE118" s="35">
        <v>86</v>
      </c>
      <c r="AF118" s="35">
        <v>89</v>
      </c>
      <c r="AG118" s="35">
        <v>76</v>
      </c>
      <c r="AH118" s="35">
        <v>190</v>
      </c>
      <c r="AI118" s="35">
        <v>285</v>
      </c>
    </row>
    <row r="119" spans="1:35">
      <c r="A119" s="54" t="s">
        <v>149</v>
      </c>
      <c r="B119" s="35">
        <v>316</v>
      </c>
      <c r="C119" s="32">
        <v>174</v>
      </c>
      <c r="D119" s="32">
        <v>284</v>
      </c>
      <c r="E119" s="32">
        <v>292</v>
      </c>
      <c r="F119" s="32">
        <v>52</v>
      </c>
      <c r="G119" s="32">
        <v>156</v>
      </c>
      <c r="H119" s="32">
        <v>316</v>
      </c>
      <c r="I119" s="32">
        <v>212</v>
      </c>
      <c r="J119" s="32">
        <v>60</v>
      </c>
      <c r="K119" s="32">
        <v>316</v>
      </c>
      <c r="L119" s="32">
        <v>78</v>
      </c>
      <c r="M119" s="32">
        <v>316</v>
      </c>
      <c r="N119" s="32">
        <v>106</v>
      </c>
      <c r="O119" s="32">
        <v>87</v>
      </c>
      <c r="P119" s="32">
        <v>194</v>
      </c>
      <c r="Q119" s="32">
        <v>296</v>
      </c>
      <c r="S119" s="54" t="s">
        <v>149</v>
      </c>
      <c r="T119" s="35">
        <v>316</v>
      </c>
      <c r="U119" s="35">
        <v>174</v>
      </c>
      <c r="V119" s="35">
        <v>284</v>
      </c>
      <c r="W119" s="35">
        <v>0</v>
      </c>
      <c r="X119" s="35">
        <v>52</v>
      </c>
      <c r="Y119" s="35">
        <v>156</v>
      </c>
      <c r="Z119" s="35">
        <v>316</v>
      </c>
      <c r="AA119" s="35">
        <v>212</v>
      </c>
      <c r="AB119" s="35">
        <v>60</v>
      </c>
      <c r="AC119" s="35">
        <v>316</v>
      </c>
      <c r="AD119" s="35">
        <v>78</v>
      </c>
      <c r="AE119" s="35">
        <v>316</v>
      </c>
      <c r="AF119" s="35">
        <v>106</v>
      </c>
      <c r="AG119" s="35">
        <v>87</v>
      </c>
      <c r="AH119" s="35">
        <v>194</v>
      </c>
      <c r="AI119" s="35">
        <v>296</v>
      </c>
    </row>
    <row r="120" spans="1:35">
      <c r="A120" s="54" t="s">
        <v>84</v>
      </c>
      <c r="B120" s="35">
        <v>165</v>
      </c>
      <c r="C120" s="32">
        <v>112</v>
      </c>
      <c r="D120" s="32">
        <v>214</v>
      </c>
      <c r="E120" s="32">
        <v>290</v>
      </c>
      <c r="F120" s="32">
        <v>131</v>
      </c>
      <c r="G120" s="32">
        <v>185</v>
      </c>
      <c r="H120" s="32">
        <v>152</v>
      </c>
      <c r="I120" s="32">
        <v>75</v>
      </c>
      <c r="J120" s="32">
        <v>135</v>
      </c>
      <c r="K120" s="32">
        <v>168</v>
      </c>
      <c r="L120" s="32">
        <v>133</v>
      </c>
      <c r="M120" s="32">
        <v>316</v>
      </c>
      <c r="N120" s="32">
        <v>113</v>
      </c>
      <c r="O120" s="32">
        <v>100</v>
      </c>
      <c r="P120" s="32">
        <v>143</v>
      </c>
      <c r="Q120" s="32">
        <v>240</v>
      </c>
      <c r="S120" s="54" t="s">
        <v>84</v>
      </c>
      <c r="T120" s="35">
        <v>165</v>
      </c>
      <c r="U120" s="35">
        <v>112</v>
      </c>
      <c r="V120" s="35">
        <v>214</v>
      </c>
      <c r="W120" s="35">
        <v>0</v>
      </c>
      <c r="X120" s="35">
        <v>131</v>
      </c>
      <c r="Y120" s="35">
        <v>185</v>
      </c>
      <c r="Z120" s="35">
        <v>152</v>
      </c>
      <c r="AA120" s="35">
        <v>75</v>
      </c>
      <c r="AB120" s="35">
        <v>135</v>
      </c>
      <c r="AC120" s="35">
        <v>168</v>
      </c>
      <c r="AD120" s="35">
        <v>133</v>
      </c>
      <c r="AE120" s="35">
        <v>316</v>
      </c>
      <c r="AF120" s="35">
        <v>113</v>
      </c>
      <c r="AG120" s="35">
        <v>100</v>
      </c>
      <c r="AH120" s="35">
        <v>143</v>
      </c>
      <c r="AI120" s="35">
        <v>240</v>
      </c>
    </row>
    <row r="121" spans="1:35">
      <c r="A121" s="54" t="s">
        <v>194</v>
      </c>
      <c r="B121" s="35">
        <v>195</v>
      </c>
      <c r="C121" s="32">
        <v>120</v>
      </c>
      <c r="D121" s="32">
        <v>316</v>
      </c>
      <c r="E121" s="32">
        <v>316</v>
      </c>
      <c r="F121" s="32">
        <v>162</v>
      </c>
      <c r="G121" s="32">
        <v>191</v>
      </c>
      <c r="H121" s="32">
        <v>213</v>
      </c>
      <c r="I121" s="32">
        <v>92</v>
      </c>
      <c r="J121" s="32">
        <v>159</v>
      </c>
      <c r="K121" s="32">
        <v>316</v>
      </c>
      <c r="L121" s="32">
        <v>169</v>
      </c>
      <c r="M121" s="32">
        <v>316</v>
      </c>
      <c r="N121" s="32">
        <v>149</v>
      </c>
      <c r="O121" s="32">
        <v>145</v>
      </c>
      <c r="P121" s="32">
        <v>180</v>
      </c>
      <c r="Q121" s="32">
        <v>265</v>
      </c>
      <c r="S121" s="54" t="s">
        <v>194</v>
      </c>
      <c r="T121" s="35">
        <v>195</v>
      </c>
      <c r="U121" s="35">
        <v>120</v>
      </c>
      <c r="V121" s="35">
        <v>316</v>
      </c>
      <c r="W121" s="35">
        <v>0</v>
      </c>
      <c r="X121" s="35">
        <v>162</v>
      </c>
      <c r="Y121" s="35">
        <v>191</v>
      </c>
      <c r="Z121" s="35">
        <v>213</v>
      </c>
      <c r="AA121" s="35">
        <v>92</v>
      </c>
      <c r="AB121" s="35">
        <v>159</v>
      </c>
      <c r="AC121" s="35">
        <v>316</v>
      </c>
      <c r="AD121" s="35">
        <v>169</v>
      </c>
      <c r="AE121" s="35">
        <v>316</v>
      </c>
      <c r="AF121" s="35">
        <v>149</v>
      </c>
      <c r="AG121" s="35">
        <v>145</v>
      </c>
      <c r="AH121" s="35">
        <v>180</v>
      </c>
      <c r="AI121" s="35">
        <v>265</v>
      </c>
    </row>
    <row r="122" spans="1:35">
      <c r="A122" s="54" t="s">
        <v>109</v>
      </c>
      <c r="B122" s="35">
        <v>114</v>
      </c>
      <c r="C122" s="32">
        <v>124</v>
      </c>
      <c r="D122" s="32">
        <v>127</v>
      </c>
      <c r="E122" s="32">
        <v>316</v>
      </c>
      <c r="F122" s="32">
        <v>179</v>
      </c>
      <c r="G122" s="32">
        <v>53</v>
      </c>
      <c r="H122" s="32">
        <v>58</v>
      </c>
      <c r="I122" s="32">
        <v>286</v>
      </c>
      <c r="J122" s="32">
        <v>255</v>
      </c>
      <c r="K122" s="32">
        <v>316</v>
      </c>
      <c r="L122" s="32">
        <v>30</v>
      </c>
      <c r="M122" s="32">
        <v>316</v>
      </c>
      <c r="N122" s="32">
        <v>84</v>
      </c>
      <c r="O122" s="32">
        <v>256</v>
      </c>
      <c r="P122" s="32">
        <v>164</v>
      </c>
      <c r="Q122" s="32">
        <v>307</v>
      </c>
      <c r="S122" s="54" t="s">
        <v>109</v>
      </c>
      <c r="T122" s="35">
        <v>114</v>
      </c>
      <c r="U122" s="35">
        <v>124</v>
      </c>
      <c r="V122" s="35">
        <v>127</v>
      </c>
      <c r="W122" s="35">
        <v>0</v>
      </c>
      <c r="X122" s="35">
        <v>179</v>
      </c>
      <c r="Y122" s="35">
        <v>53</v>
      </c>
      <c r="Z122" s="35">
        <v>58</v>
      </c>
      <c r="AA122" s="35">
        <v>286</v>
      </c>
      <c r="AB122" s="35">
        <v>255</v>
      </c>
      <c r="AC122" s="35">
        <v>316</v>
      </c>
      <c r="AD122" s="35">
        <v>30</v>
      </c>
      <c r="AE122" s="35">
        <v>316</v>
      </c>
      <c r="AF122" s="35">
        <v>84</v>
      </c>
      <c r="AG122" s="35">
        <v>256</v>
      </c>
      <c r="AH122" s="35">
        <v>164</v>
      </c>
      <c r="AI122" s="35">
        <v>307</v>
      </c>
    </row>
    <row r="123" spans="1:35">
      <c r="A123" s="54" t="s">
        <v>139</v>
      </c>
      <c r="B123" s="35">
        <v>316</v>
      </c>
      <c r="C123" s="32">
        <v>222</v>
      </c>
      <c r="D123" s="32">
        <v>160</v>
      </c>
      <c r="E123" s="32">
        <v>316</v>
      </c>
      <c r="F123" s="32">
        <v>209</v>
      </c>
      <c r="G123" s="32">
        <v>70</v>
      </c>
      <c r="H123" s="32">
        <v>98</v>
      </c>
      <c r="I123" s="32">
        <v>300</v>
      </c>
      <c r="J123" s="32">
        <v>302</v>
      </c>
      <c r="K123" s="32">
        <v>316</v>
      </c>
      <c r="L123" s="32">
        <v>167</v>
      </c>
      <c r="M123" s="32">
        <v>316</v>
      </c>
      <c r="N123" s="32">
        <v>123</v>
      </c>
      <c r="O123" s="32">
        <v>258</v>
      </c>
      <c r="P123" s="32">
        <v>260</v>
      </c>
      <c r="Q123" s="32">
        <v>316</v>
      </c>
      <c r="S123" s="54" t="s">
        <v>139</v>
      </c>
      <c r="T123" s="35">
        <v>316</v>
      </c>
      <c r="U123" s="35">
        <v>222</v>
      </c>
      <c r="V123" s="35">
        <v>160</v>
      </c>
      <c r="W123" s="35">
        <v>0</v>
      </c>
      <c r="X123" s="35">
        <v>209</v>
      </c>
      <c r="Y123" s="35">
        <v>70</v>
      </c>
      <c r="Z123" s="35">
        <v>98</v>
      </c>
      <c r="AA123" s="35">
        <v>300</v>
      </c>
      <c r="AB123" s="35">
        <v>302</v>
      </c>
      <c r="AC123" s="35">
        <v>316</v>
      </c>
      <c r="AD123" s="35">
        <v>167</v>
      </c>
      <c r="AE123" s="35">
        <v>316</v>
      </c>
      <c r="AF123" s="35">
        <v>123</v>
      </c>
      <c r="AG123" s="35">
        <v>258</v>
      </c>
      <c r="AH123" s="35">
        <v>260</v>
      </c>
      <c r="AI123" s="35">
        <v>316</v>
      </c>
    </row>
    <row r="124" spans="1:35">
      <c r="A124" s="54" t="s">
        <v>172</v>
      </c>
      <c r="B124" s="35">
        <v>316</v>
      </c>
      <c r="C124" s="32">
        <v>188</v>
      </c>
      <c r="D124" s="32">
        <v>316</v>
      </c>
      <c r="E124" s="32">
        <v>316</v>
      </c>
      <c r="F124" s="32">
        <v>157</v>
      </c>
      <c r="G124" s="32">
        <v>170</v>
      </c>
      <c r="H124" s="32">
        <v>154</v>
      </c>
      <c r="I124" s="32">
        <v>153</v>
      </c>
      <c r="J124" s="32">
        <v>233</v>
      </c>
      <c r="K124" s="32">
        <v>316</v>
      </c>
      <c r="L124" s="32">
        <v>103</v>
      </c>
      <c r="M124" s="32">
        <v>110</v>
      </c>
      <c r="N124" s="32">
        <v>93</v>
      </c>
      <c r="O124" s="32">
        <v>228</v>
      </c>
      <c r="P124" s="32">
        <v>238</v>
      </c>
      <c r="Q124" s="32">
        <v>219</v>
      </c>
      <c r="S124" s="54" t="s">
        <v>172</v>
      </c>
      <c r="T124" s="35">
        <v>316</v>
      </c>
      <c r="U124" s="35">
        <v>188</v>
      </c>
      <c r="V124" s="35">
        <v>316</v>
      </c>
      <c r="W124" s="35">
        <v>0</v>
      </c>
      <c r="X124" s="35">
        <v>157</v>
      </c>
      <c r="Y124" s="35">
        <v>170</v>
      </c>
      <c r="Z124" s="35">
        <v>154</v>
      </c>
      <c r="AA124" s="35">
        <v>153</v>
      </c>
      <c r="AB124" s="35">
        <v>233</v>
      </c>
      <c r="AC124" s="35">
        <v>316</v>
      </c>
      <c r="AD124" s="35">
        <v>103</v>
      </c>
      <c r="AE124" s="35">
        <v>110</v>
      </c>
      <c r="AF124" s="35">
        <v>93</v>
      </c>
      <c r="AG124" s="35">
        <v>228</v>
      </c>
      <c r="AH124" s="35">
        <v>238</v>
      </c>
      <c r="AI124" s="35">
        <v>219</v>
      </c>
    </row>
    <row r="125" spans="1:35">
      <c r="A125" s="54" t="s">
        <v>220</v>
      </c>
      <c r="B125" s="35">
        <v>316</v>
      </c>
      <c r="C125" s="32">
        <v>294</v>
      </c>
      <c r="D125" s="32">
        <v>316</v>
      </c>
      <c r="E125" s="32">
        <v>316</v>
      </c>
      <c r="F125" s="32">
        <v>172</v>
      </c>
      <c r="G125" s="32">
        <v>204</v>
      </c>
      <c r="H125" s="32">
        <v>249</v>
      </c>
      <c r="I125" s="32">
        <v>211</v>
      </c>
      <c r="J125" s="32">
        <v>248</v>
      </c>
      <c r="K125" s="32">
        <v>316</v>
      </c>
      <c r="L125" s="32">
        <v>122</v>
      </c>
      <c r="M125" s="32">
        <v>316</v>
      </c>
      <c r="N125" s="32">
        <v>116</v>
      </c>
      <c r="O125" s="32">
        <v>253</v>
      </c>
      <c r="P125" s="32">
        <v>259</v>
      </c>
      <c r="Q125" s="32">
        <v>273</v>
      </c>
      <c r="S125" s="54" t="s">
        <v>220</v>
      </c>
      <c r="T125" s="35">
        <v>316</v>
      </c>
      <c r="U125" s="35">
        <v>294</v>
      </c>
      <c r="V125" s="35">
        <v>316</v>
      </c>
      <c r="W125" s="35">
        <v>0</v>
      </c>
      <c r="X125" s="35">
        <v>172</v>
      </c>
      <c r="Y125" s="35">
        <v>204</v>
      </c>
      <c r="Z125" s="35">
        <v>249</v>
      </c>
      <c r="AA125" s="35">
        <v>211</v>
      </c>
      <c r="AB125" s="35">
        <v>248</v>
      </c>
      <c r="AC125" s="35">
        <v>316</v>
      </c>
      <c r="AD125" s="35">
        <v>122</v>
      </c>
      <c r="AE125" s="35">
        <v>316</v>
      </c>
      <c r="AF125" s="35">
        <v>116</v>
      </c>
      <c r="AG125" s="35">
        <v>253</v>
      </c>
      <c r="AH125" s="35">
        <v>259</v>
      </c>
      <c r="AI125" s="35">
        <v>273</v>
      </c>
    </row>
    <row r="126" spans="1:35">
      <c r="A126" s="54" t="s">
        <v>209</v>
      </c>
      <c r="B126" s="35">
        <v>229</v>
      </c>
      <c r="C126" s="32">
        <v>254</v>
      </c>
      <c r="D126" s="32">
        <v>316</v>
      </c>
      <c r="E126" s="32">
        <v>316</v>
      </c>
      <c r="F126" s="32">
        <v>202</v>
      </c>
      <c r="G126" s="32">
        <v>91</v>
      </c>
      <c r="H126" s="32">
        <v>272</v>
      </c>
      <c r="I126" s="32">
        <v>176</v>
      </c>
      <c r="J126" s="32">
        <v>206</v>
      </c>
      <c r="K126" s="32">
        <v>316</v>
      </c>
      <c r="L126" s="32">
        <v>158</v>
      </c>
      <c r="M126" s="32">
        <v>115</v>
      </c>
      <c r="N126" s="32">
        <v>237</v>
      </c>
      <c r="O126" s="32">
        <v>232</v>
      </c>
      <c r="P126" s="32">
        <v>136</v>
      </c>
      <c r="Q126" s="32">
        <v>140</v>
      </c>
      <c r="S126" s="54" t="s">
        <v>209</v>
      </c>
      <c r="T126" s="35">
        <v>229</v>
      </c>
      <c r="U126" s="35">
        <v>254</v>
      </c>
      <c r="V126" s="35">
        <v>316</v>
      </c>
      <c r="W126" s="35">
        <v>0</v>
      </c>
      <c r="X126" s="35">
        <v>202</v>
      </c>
      <c r="Y126" s="35">
        <v>91</v>
      </c>
      <c r="Z126" s="35">
        <v>272</v>
      </c>
      <c r="AA126" s="35">
        <v>176</v>
      </c>
      <c r="AB126" s="35">
        <v>206</v>
      </c>
      <c r="AC126" s="35">
        <v>316</v>
      </c>
      <c r="AD126" s="35">
        <v>158</v>
      </c>
      <c r="AE126" s="35">
        <v>115</v>
      </c>
      <c r="AF126" s="35">
        <v>237</v>
      </c>
      <c r="AG126" s="35">
        <v>232</v>
      </c>
      <c r="AH126" s="35">
        <v>136</v>
      </c>
      <c r="AI126" s="35">
        <v>140</v>
      </c>
    </row>
    <row r="127" spans="1:35">
      <c r="A127" s="54" t="s">
        <v>265</v>
      </c>
      <c r="B127" s="35">
        <v>316</v>
      </c>
      <c r="C127" s="32">
        <v>282</v>
      </c>
      <c r="D127" s="32">
        <v>316</v>
      </c>
      <c r="E127" s="32">
        <v>316</v>
      </c>
      <c r="F127" s="32">
        <v>207</v>
      </c>
      <c r="G127" s="32">
        <v>139</v>
      </c>
      <c r="H127" s="32">
        <v>316</v>
      </c>
      <c r="I127" s="32">
        <v>208</v>
      </c>
      <c r="J127" s="32">
        <v>226</v>
      </c>
      <c r="K127" s="32">
        <v>316</v>
      </c>
      <c r="L127" s="32">
        <v>243</v>
      </c>
      <c r="M127" s="32">
        <v>316</v>
      </c>
      <c r="N127" s="32">
        <v>266</v>
      </c>
      <c r="O127" s="32">
        <v>241</v>
      </c>
      <c r="P127" s="32">
        <v>246</v>
      </c>
      <c r="Q127" s="32">
        <v>184</v>
      </c>
      <c r="S127" s="54" t="s">
        <v>265</v>
      </c>
      <c r="T127" s="35">
        <v>316</v>
      </c>
      <c r="U127" s="35">
        <v>282</v>
      </c>
      <c r="V127" s="35">
        <v>316</v>
      </c>
      <c r="W127" s="35">
        <v>0</v>
      </c>
      <c r="X127" s="35">
        <v>207</v>
      </c>
      <c r="Y127" s="35">
        <v>139</v>
      </c>
      <c r="Z127" s="35">
        <v>316</v>
      </c>
      <c r="AA127" s="35">
        <v>208</v>
      </c>
      <c r="AB127" s="35">
        <v>226</v>
      </c>
      <c r="AC127" s="35">
        <v>316</v>
      </c>
      <c r="AD127" s="35">
        <v>243</v>
      </c>
      <c r="AE127" s="35">
        <v>316</v>
      </c>
      <c r="AF127" s="35">
        <v>266</v>
      </c>
      <c r="AG127" s="35">
        <v>241</v>
      </c>
      <c r="AH127" s="35">
        <v>246</v>
      </c>
      <c r="AI127" s="35">
        <v>184</v>
      </c>
    </row>
    <row r="128" spans="1:35">
      <c r="A128" s="54" t="s">
        <v>153</v>
      </c>
      <c r="B128" s="35">
        <v>107</v>
      </c>
      <c r="C128" s="32">
        <v>314</v>
      </c>
      <c r="D128" s="32">
        <v>316</v>
      </c>
      <c r="E128" s="32">
        <v>316</v>
      </c>
      <c r="F128" s="32">
        <v>291</v>
      </c>
      <c r="G128" s="32">
        <v>316</v>
      </c>
      <c r="H128" s="32">
        <v>244</v>
      </c>
      <c r="I128" s="32">
        <v>221</v>
      </c>
      <c r="J128" s="32">
        <v>247</v>
      </c>
      <c r="K128" s="32">
        <v>316</v>
      </c>
      <c r="L128" s="32">
        <v>173</v>
      </c>
      <c r="M128" s="32">
        <v>316</v>
      </c>
      <c r="N128" s="32">
        <v>281</v>
      </c>
      <c r="O128" s="32">
        <v>49</v>
      </c>
      <c r="P128" s="32">
        <v>250</v>
      </c>
      <c r="Q128" s="32">
        <v>235</v>
      </c>
      <c r="S128" s="54" t="s">
        <v>153</v>
      </c>
      <c r="T128" s="35">
        <v>107</v>
      </c>
      <c r="U128" s="35">
        <v>314</v>
      </c>
      <c r="V128" s="35">
        <v>316</v>
      </c>
      <c r="W128" s="35">
        <v>0</v>
      </c>
      <c r="X128" s="35">
        <v>291</v>
      </c>
      <c r="Y128" s="35">
        <v>316</v>
      </c>
      <c r="Z128" s="35">
        <v>244</v>
      </c>
      <c r="AA128" s="35">
        <v>221</v>
      </c>
      <c r="AB128" s="35">
        <v>247</v>
      </c>
      <c r="AC128" s="35">
        <v>316</v>
      </c>
      <c r="AD128" s="35">
        <v>173</v>
      </c>
      <c r="AE128" s="35">
        <v>316</v>
      </c>
      <c r="AF128" s="35">
        <v>281</v>
      </c>
      <c r="AG128" s="35">
        <v>49</v>
      </c>
      <c r="AH128" s="35">
        <v>250</v>
      </c>
      <c r="AI128" s="35">
        <v>235</v>
      </c>
    </row>
    <row r="129" spans="1:35">
      <c r="A129" s="54" t="s">
        <v>309</v>
      </c>
      <c r="B129" s="35">
        <v>193</v>
      </c>
      <c r="C129" s="32">
        <v>316</v>
      </c>
      <c r="D129" s="32">
        <v>316</v>
      </c>
      <c r="E129" s="32">
        <v>316</v>
      </c>
      <c r="F129" s="32">
        <v>313</v>
      </c>
      <c r="G129" s="32">
        <v>316</v>
      </c>
      <c r="H129" s="32">
        <v>298</v>
      </c>
      <c r="I129" s="32">
        <v>279</v>
      </c>
      <c r="J129" s="32">
        <v>280</v>
      </c>
      <c r="K129" s="32">
        <v>316</v>
      </c>
      <c r="L129" s="32">
        <v>189</v>
      </c>
      <c r="M129" s="32">
        <v>316</v>
      </c>
      <c r="N129" s="32">
        <v>312</v>
      </c>
      <c r="O129" s="32">
        <v>218</v>
      </c>
      <c r="P129" s="32">
        <v>310</v>
      </c>
      <c r="Q129" s="32">
        <v>264</v>
      </c>
      <c r="S129" s="54" t="s">
        <v>309</v>
      </c>
      <c r="T129" s="35">
        <v>193</v>
      </c>
      <c r="U129" s="35">
        <v>316</v>
      </c>
      <c r="V129" s="35">
        <v>316</v>
      </c>
      <c r="W129" s="35">
        <v>0</v>
      </c>
      <c r="X129" s="35">
        <v>313</v>
      </c>
      <c r="Y129" s="35">
        <v>316</v>
      </c>
      <c r="Z129" s="35">
        <v>298</v>
      </c>
      <c r="AA129" s="35">
        <v>279</v>
      </c>
      <c r="AB129" s="35">
        <v>280</v>
      </c>
      <c r="AC129" s="35">
        <v>316</v>
      </c>
      <c r="AD129" s="35">
        <v>189</v>
      </c>
      <c r="AE129" s="35">
        <v>316</v>
      </c>
      <c r="AF129" s="35">
        <v>312</v>
      </c>
      <c r="AG129" s="35">
        <v>218</v>
      </c>
      <c r="AH129" s="35">
        <v>310</v>
      </c>
      <c r="AI129" s="35">
        <v>264</v>
      </c>
    </row>
    <row r="130" spans="1:35">
      <c r="A130" s="54"/>
      <c r="B130" s="9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>
      <c r="A131" s="54" t="s">
        <v>497</v>
      </c>
      <c r="B131" s="32">
        <v>4529</v>
      </c>
      <c r="C131" s="32">
        <v>4499</v>
      </c>
      <c r="D131" s="32">
        <v>3983</v>
      </c>
      <c r="E131" s="32">
        <v>6214</v>
      </c>
      <c r="F131" s="32">
        <v>2358</v>
      </c>
      <c r="G131" s="32">
        <v>2225</v>
      </c>
      <c r="H131" s="32">
        <v>3214</v>
      </c>
      <c r="I131" s="32">
        <v>3802</v>
      </c>
      <c r="J131" s="32">
        <v>3080</v>
      </c>
      <c r="K131" s="32">
        <v>5766</v>
      </c>
      <c r="L131" s="32">
        <v>2014</v>
      </c>
      <c r="M131" s="32">
        <v>5130</v>
      </c>
      <c r="N131" s="32">
        <v>2231</v>
      </c>
      <c r="O131" s="32">
        <v>2851</v>
      </c>
      <c r="P131" s="32">
        <v>4191</v>
      </c>
      <c r="Q131" s="32">
        <v>5150</v>
      </c>
      <c r="S131" s="54" t="s">
        <v>497</v>
      </c>
      <c r="T131" s="32">
        <v>4529</v>
      </c>
      <c r="U131" s="32">
        <v>4499</v>
      </c>
      <c r="V131" s="32">
        <v>3983</v>
      </c>
      <c r="W131" s="32" t="s">
        <v>751</v>
      </c>
      <c r="X131" s="32">
        <v>2358</v>
      </c>
      <c r="Y131" s="32">
        <v>2225</v>
      </c>
      <c r="Z131" s="32">
        <v>3214</v>
      </c>
      <c r="AA131" s="32">
        <v>3802</v>
      </c>
      <c r="AB131" s="32">
        <v>3080</v>
      </c>
      <c r="AC131" s="32">
        <v>5766</v>
      </c>
      <c r="AD131" s="32">
        <v>2014</v>
      </c>
      <c r="AE131" s="32">
        <v>5130</v>
      </c>
      <c r="AF131" s="32">
        <v>2231</v>
      </c>
      <c r="AG131" s="32">
        <v>2851</v>
      </c>
      <c r="AH131" s="32">
        <v>4191</v>
      </c>
      <c r="AI131" s="32">
        <v>5150</v>
      </c>
    </row>
    <row r="132" spans="1:35">
      <c r="A132" s="54"/>
      <c r="B132" s="9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</row>
    <row r="133" spans="1:35">
      <c r="A133" s="54" t="s">
        <v>487</v>
      </c>
      <c r="B133" s="77">
        <v>12</v>
      </c>
      <c r="C133" s="77">
        <v>11</v>
      </c>
      <c r="D133" s="77">
        <v>9</v>
      </c>
      <c r="E133" s="77">
        <v>16</v>
      </c>
      <c r="F133" s="77">
        <v>4</v>
      </c>
      <c r="G133" s="77">
        <v>2</v>
      </c>
      <c r="H133" s="77">
        <v>7</v>
      </c>
      <c r="I133" s="77">
        <v>8</v>
      </c>
      <c r="J133" s="77">
        <v>6</v>
      </c>
      <c r="K133" s="77">
        <v>15</v>
      </c>
      <c r="L133" s="77">
        <v>1</v>
      </c>
      <c r="M133" s="77">
        <v>13</v>
      </c>
      <c r="N133" s="77">
        <v>3</v>
      </c>
      <c r="O133" s="77">
        <v>5</v>
      </c>
      <c r="P133" s="77">
        <v>10</v>
      </c>
      <c r="Q133" s="77">
        <v>14</v>
      </c>
      <c r="S133" s="54" t="s">
        <v>487</v>
      </c>
      <c r="T133" s="77">
        <v>12</v>
      </c>
      <c r="U133" s="77">
        <v>11</v>
      </c>
      <c r="V133" s="77">
        <v>9</v>
      </c>
      <c r="W133" s="77" t="s">
        <v>751</v>
      </c>
      <c r="X133" s="77">
        <v>4</v>
      </c>
      <c r="Y133" s="77">
        <v>2</v>
      </c>
      <c r="Z133" s="77">
        <v>7</v>
      </c>
      <c r="AA133" s="77">
        <v>8</v>
      </c>
      <c r="AB133" s="77">
        <v>6</v>
      </c>
      <c r="AC133" s="77">
        <v>15</v>
      </c>
      <c r="AD133" s="77">
        <v>1</v>
      </c>
      <c r="AE133" s="77">
        <v>13</v>
      </c>
      <c r="AF133" s="77">
        <v>3</v>
      </c>
      <c r="AG133" s="77">
        <v>5</v>
      </c>
      <c r="AH133" s="77">
        <v>10</v>
      </c>
      <c r="AI133" s="77">
        <v>14</v>
      </c>
    </row>
    <row r="134" spans="1:35">
      <c r="A134" s="54"/>
      <c r="B134" s="9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>
      <c r="A135" s="54" t="s">
        <v>81</v>
      </c>
      <c r="B135" s="90"/>
      <c r="C135" s="32"/>
      <c r="D135" s="32">
        <v>245</v>
      </c>
      <c r="E135" s="32"/>
      <c r="F135" s="32">
        <v>66</v>
      </c>
      <c r="G135" s="32">
        <v>9</v>
      </c>
      <c r="H135" s="32">
        <v>108</v>
      </c>
      <c r="I135" s="32"/>
      <c r="J135" s="32">
        <v>201</v>
      </c>
      <c r="K135" s="32"/>
      <c r="L135" s="32">
        <v>105</v>
      </c>
      <c r="M135" s="32"/>
      <c r="N135" s="32">
        <v>67</v>
      </c>
      <c r="O135" s="32">
        <v>210</v>
      </c>
      <c r="P135" s="32"/>
      <c r="Q135" s="32"/>
      <c r="S135" s="54" t="s">
        <v>81</v>
      </c>
      <c r="T135" s="35">
        <v>0</v>
      </c>
      <c r="U135" s="35">
        <v>0</v>
      </c>
      <c r="V135" s="35">
        <v>245</v>
      </c>
      <c r="W135" s="35">
        <v>0</v>
      </c>
      <c r="X135" s="35">
        <v>66</v>
      </c>
      <c r="Y135" s="35">
        <v>9</v>
      </c>
      <c r="Z135" s="35">
        <v>108</v>
      </c>
      <c r="AA135" s="35">
        <v>0</v>
      </c>
      <c r="AB135" s="35">
        <v>201</v>
      </c>
      <c r="AC135" s="35">
        <v>0</v>
      </c>
      <c r="AD135" s="35">
        <v>105</v>
      </c>
      <c r="AE135" s="35">
        <v>0</v>
      </c>
      <c r="AF135" s="35">
        <v>67</v>
      </c>
      <c r="AG135" s="35">
        <v>210</v>
      </c>
      <c r="AH135" s="35">
        <v>0</v>
      </c>
      <c r="AI135" s="35">
        <v>0</v>
      </c>
    </row>
    <row r="136" spans="1:35">
      <c r="A136" s="54" t="s">
        <v>145</v>
      </c>
      <c r="B136" s="90"/>
      <c r="C136" s="32"/>
      <c r="D136" s="32"/>
      <c r="E136" s="32"/>
      <c r="F136" s="32">
        <v>83</v>
      </c>
      <c r="G136" s="32">
        <v>21</v>
      </c>
      <c r="H136" s="32">
        <v>119</v>
      </c>
      <c r="I136" s="32"/>
      <c r="J136" s="32">
        <v>205</v>
      </c>
      <c r="K136" s="32"/>
      <c r="L136" s="32">
        <v>118</v>
      </c>
      <c r="M136" s="32"/>
      <c r="N136" s="32">
        <v>77</v>
      </c>
      <c r="O136" s="32">
        <v>215</v>
      </c>
      <c r="P136" s="32"/>
      <c r="Q136" s="32"/>
      <c r="S136" s="54" t="s">
        <v>145</v>
      </c>
      <c r="T136" s="35">
        <v>0</v>
      </c>
      <c r="U136" s="35">
        <v>0</v>
      </c>
      <c r="V136" s="35">
        <v>0</v>
      </c>
      <c r="W136" s="35">
        <v>0</v>
      </c>
      <c r="X136" s="35">
        <v>83</v>
      </c>
      <c r="Y136" s="35">
        <v>21</v>
      </c>
      <c r="Z136" s="35">
        <v>119</v>
      </c>
      <c r="AA136" s="35">
        <v>0</v>
      </c>
      <c r="AB136" s="35">
        <v>205</v>
      </c>
      <c r="AC136" s="35">
        <v>0</v>
      </c>
      <c r="AD136" s="35">
        <v>118</v>
      </c>
      <c r="AE136" s="35">
        <v>0</v>
      </c>
      <c r="AF136" s="35">
        <v>77</v>
      </c>
      <c r="AG136" s="35">
        <v>215</v>
      </c>
      <c r="AH136" s="35">
        <v>0</v>
      </c>
      <c r="AI136" s="35">
        <v>0</v>
      </c>
    </row>
    <row r="137" spans="1:35">
      <c r="A137" s="54" t="s">
        <v>182</v>
      </c>
      <c r="B137" s="90"/>
      <c r="C137" s="32"/>
      <c r="D137" s="32"/>
      <c r="E137" s="32"/>
      <c r="F137" s="32">
        <v>104</v>
      </c>
      <c r="G137" s="32">
        <v>25</v>
      </c>
      <c r="H137" s="32">
        <v>134</v>
      </c>
      <c r="I137" s="32"/>
      <c r="J137" s="32">
        <v>252</v>
      </c>
      <c r="K137" s="32"/>
      <c r="L137" s="32">
        <v>126</v>
      </c>
      <c r="M137" s="32"/>
      <c r="N137" s="32">
        <v>94</v>
      </c>
      <c r="O137" s="32">
        <v>223</v>
      </c>
      <c r="P137" s="32"/>
      <c r="Q137" s="32"/>
      <c r="S137" s="54" t="s">
        <v>182</v>
      </c>
      <c r="T137" s="35">
        <v>0</v>
      </c>
      <c r="U137" s="35">
        <v>0</v>
      </c>
      <c r="V137" s="35">
        <v>0</v>
      </c>
      <c r="W137" s="35">
        <v>0</v>
      </c>
      <c r="X137" s="35">
        <v>104</v>
      </c>
      <c r="Y137" s="35">
        <v>25</v>
      </c>
      <c r="Z137" s="35">
        <v>134</v>
      </c>
      <c r="AA137" s="35">
        <v>0</v>
      </c>
      <c r="AB137" s="35">
        <v>252</v>
      </c>
      <c r="AC137" s="35">
        <v>0</v>
      </c>
      <c r="AD137" s="35">
        <v>126</v>
      </c>
      <c r="AE137" s="35">
        <v>0</v>
      </c>
      <c r="AF137" s="35">
        <v>94</v>
      </c>
      <c r="AG137" s="35">
        <v>223</v>
      </c>
      <c r="AH137" s="35">
        <v>0</v>
      </c>
      <c r="AI137" s="35">
        <v>0</v>
      </c>
    </row>
    <row r="138" spans="1:35">
      <c r="A138" s="54" t="s">
        <v>204</v>
      </c>
      <c r="B138" s="90"/>
      <c r="C138" s="32"/>
      <c r="D138" s="32"/>
      <c r="E138" s="32"/>
      <c r="F138" s="32">
        <v>138</v>
      </c>
      <c r="G138" s="32">
        <v>26</v>
      </c>
      <c r="H138" s="32">
        <v>146</v>
      </c>
      <c r="I138" s="32"/>
      <c r="J138" s="32">
        <v>263</v>
      </c>
      <c r="K138" s="32"/>
      <c r="L138" s="32">
        <v>130</v>
      </c>
      <c r="M138" s="32"/>
      <c r="N138" s="32">
        <v>117</v>
      </c>
      <c r="O138" s="32">
        <v>271</v>
      </c>
      <c r="P138" s="32"/>
      <c r="Q138" s="32"/>
      <c r="S138" s="54" t="s">
        <v>204</v>
      </c>
      <c r="T138" s="35">
        <v>0</v>
      </c>
      <c r="U138" s="35">
        <v>0</v>
      </c>
      <c r="V138" s="35">
        <v>0</v>
      </c>
      <c r="W138" s="35">
        <v>0</v>
      </c>
      <c r="X138" s="35">
        <v>138</v>
      </c>
      <c r="Y138" s="35">
        <v>26</v>
      </c>
      <c r="Z138" s="35">
        <v>146</v>
      </c>
      <c r="AA138" s="35">
        <v>0</v>
      </c>
      <c r="AB138" s="35">
        <v>263</v>
      </c>
      <c r="AC138" s="35">
        <v>0</v>
      </c>
      <c r="AD138" s="35">
        <v>130</v>
      </c>
      <c r="AE138" s="35">
        <v>0</v>
      </c>
      <c r="AF138" s="35">
        <v>117</v>
      </c>
      <c r="AG138" s="35">
        <v>271</v>
      </c>
      <c r="AH138" s="35">
        <v>0</v>
      </c>
      <c r="AI138" s="35">
        <v>0</v>
      </c>
    </row>
    <row r="139" spans="1:35">
      <c r="A139" s="54" t="s">
        <v>254</v>
      </c>
      <c r="B139" s="90"/>
      <c r="C139" s="32"/>
      <c r="D139" s="32"/>
      <c r="E139" s="32"/>
      <c r="F139" s="32">
        <v>161</v>
      </c>
      <c r="G139" s="32">
        <v>38</v>
      </c>
      <c r="H139" s="32">
        <v>175</v>
      </c>
      <c r="I139" s="32"/>
      <c r="J139" s="32">
        <v>274</v>
      </c>
      <c r="K139" s="32"/>
      <c r="L139" s="32">
        <v>137</v>
      </c>
      <c r="M139" s="32"/>
      <c r="N139" s="32">
        <v>125</v>
      </c>
      <c r="O139" s="32">
        <v>288</v>
      </c>
      <c r="P139" s="32"/>
      <c r="Q139" s="32"/>
      <c r="S139" s="54" t="s">
        <v>254</v>
      </c>
      <c r="T139" s="35">
        <v>0</v>
      </c>
      <c r="U139" s="35">
        <v>0</v>
      </c>
      <c r="V139" s="35">
        <v>0</v>
      </c>
      <c r="W139" s="35">
        <v>0</v>
      </c>
      <c r="X139" s="35">
        <v>161</v>
      </c>
      <c r="Y139" s="35">
        <v>38</v>
      </c>
      <c r="Z139" s="35">
        <v>175</v>
      </c>
      <c r="AA139" s="35">
        <v>0</v>
      </c>
      <c r="AB139" s="35">
        <v>274</v>
      </c>
      <c r="AC139" s="35">
        <v>0</v>
      </c>
      <c r="AD139" s="35">
        <v>137</v>
      </c>
      <c r="AE139" s="35">
        <v>0</v>
      </c>
      <c r="AF139" s="35">
        <v>125</v>
      </c>
      <c r="AG139" s="35">
        <v>288</v>
      </c>
      <c r="AH139" s="35">
        <v>0</v>
      </c>
      <c r="AI139" s="35">
        <v>0</v>
      </c>
    </row>
    <row r="140" spans="1:35">
      <c r="A140" s="54" t="s">
        <v>262</v>
      </c>
      <c r="B140" s="90"/>
      <c r="C140" s="32"/>
      <c r="D140" s="32"/>
      <c r="E140" s="32"/>
      <c r="F140" s="32">
        <v>163</v>
      </c>
      <c r="G140" s="32">
        <v>64</v>
      </c>
      <c r="H140" s="32">
        <v>181</v>
      </c>
      <c r="I140" s="32"/>
      <c r="J140" s="32"/>
      <c r="K140" s="32"/>
      <c r="L140" s="32">
        <v>148</v>
      </c>
      <c r="M140" s="32"/>
      <c r="N140" s="32">
        <v>144</v>
      </c>
      <c r="O140" s="32"/>
      <c r="P140" s="32"/>
      <c r="Q140" s="32"/>
      <c r="S140" s="54" t="s">
        <v>262</v>
      </c>
      <c r="T140" s="35">
        <v>0</v>
      </c>
      <c r="U140" s="35">
        <v>0</v>
      </c>
      <c r="V140" s="35">
        <v>0</v>
      </c>
      <c r="W140" s="35">
        <v>0</v>
      </c>
      <c r="X140" s="35">
        <v>163</v>
      </c>
      <c r="Y140" s="35">
        <v>64</v>
      </c>
      <c r="Z140" s="35">
        <v>181</v>
      </c>
      <c r="AA140" s="35">
        <v>0</v>
      </c>
      <c r="AB140" s="35">
        <v>0</v>
      </c>
      <c r="AC140" s="35">
        <v>0</v>
      </c>
      <c r="AD140" s="35">
        <v>148</v>
      </c>
      <c r="AE140" s="35">
        <v>0</v>
      </c>
      <c r="AF140" s="35">
        <v>144</v>
      </c>
      <c r="AG140" s="35">
        <v>0</v>
      </c>
      <c r="AH140" s="35">
        <v>0</v>
      </c>
      <c r="AI140" s="35">
        <v>0</v>
      </c>
    </row>
    <row r="141" spans="1:35">
      <c r="A141" s="54" t="s">
        <v>200</v>
      </c>
      <c r="B141" s="90"/>
      <c r="C141" s="32">
        <v>297</v>
      </c>
      <c r="D141" s="32">
        <v>224</v>
      </c>
      <c r="E141" s="32"/>
      <c r="F141" s="32">
        <v>217</v>
      </c>
      <c r="G141" s="32">
        <v>101</v>
      </c>
      <c r="H141" s="32">
        <v>166</v>
      </c>
      <c r="I141" s="32">
        <v>306</v>
      </c>
      <c r="J141" s="32">
        <v>303</v>
      </c>
      <c r="K141" s="32"/>
      <c r="L141" s="32">
        <v>177</v>
      </c>
      <c r="M141" s="32"/>
      <c r="N141" s="32">
        <v>171</v>
      </c>
      <c r="O141" s="32">
        <v>268</v>
      </c>
      <c r="P141" s="32">
        <v>261</v>
      </c>
      <c r="Q141" s="32"/>
      <c r="S141" s="54" t="s">
        <v>200</v>
      </c>
      <c r="T141" s="35">
        <v>0</v>
      </c>
      <c r="U141" s="35">
        <v>297</v>
      </c>
      <c r="V141" s="35">
        <v>224</v>
      </c>
      <c r="W141" s="35">
        <v>0</v>
      </c>
      <c r="X141" s="35">
        <v>217</v>
      </c>
      <c r="Y141" s="35">
        <v>101</v>
      </c>
      <c r="Z141" s="35">
        <v>166</v>
      </c>
      <c r="AA141" s="35">
        <v>306</v>
      </c>
      <c r="AB141" s="35">
        <v>303</v>
      </c>
      <c r="AC141" s="35">
        <v>0</v>
      </c>
      <c r="AD141" s="35">
        <v>177</v>
      </c>
      <c r="AE141" s="35">
        <v>0</v>
      </c>
      <c r="AF141" s="35">
        <v>171</v>
      </c>
      <c r="AG141" s="35">
        <v>268</v>
      </c>
      <c r="AH141" s="35">
        <v>261</v>
      </c>
      <c r="AI141" s="35">
        <v>0</v>
      </c>
    </row>
    <row r="142" spans="1:35">
      <c r="A142" s="54" t="s">
        <v>267</v>
      </c>
      <c r="B142" s="90"/>
      <c r="C142" s="32"/>
      <c r="D142" s="32">
        <v>225</v>
      </c>
      <c r="E142" s="32"/>
      <c r="F142" s="32">
        <v>227</v>
      </c>
      <c r="G142" s="32">
        <v>142</v>
      </c>
      <c r="H142" s="32">
        <v>251</v>
      </c>
      <c r="I142" s="32">
        <v>308</v>
      </c>
      <c r="J142" s="32">
        <v>304</v>
      </c>
      <c r="K142" s="32"/>
      <c r="L142" s="32">
        <v>183</v>
      </c>
      <c r="M142" s="32"/>
      <c r="N142" s="32">
        <v>216</v>
      </c>
      <c r="O142" s="32">
        <v>293</v>
      </c>
      <c r="P142" s="32">
        <v>276</v>
      </c>
      <c r="Q142" s="32"/>
      <c r="S142" s="54" t="s">
        <v>267</v>
      </c>
      <c r="T142" s="35">
        <v>0</v>
      </c>
      <c r="U142" s="35">
        <v>0</v>
      </c>
      <c r="V142" s="35">
        <v>225</v>
      </c>
      <c r="W142" s="35">
        <v>0</v>
      </c>
      <c r="X142" s="35">
        <v>227</v>
      </c>
      <c r="Y142" s="35">
        <v>142</v>
      </c>
      <c r="Z142" s="35">
        <v>251</v>
      </c>
      <c r="AA142" s="35">
        <v>308</v>
      </c>
      <c r="AB142" s="35">
        <v>304</v>
      </c>
      <c r="AC142" s="35">
        <v>0</v>
      </c>
      <c r="AD142" s="35">
        <v>183</v>
      </c>
      <c r="AE142" s="35">
        <v>0</v>
      </c>
      <c r="AF142" s="35">
        <v>216</v>
      </c>
      <c r="AG142" s="35">
        <v>293</v>
      </c>
      <c r="AH142" s="35">
        <v>276</v>
      </c>
      <c r="AI142" s="35">
        <v>0</v>
      </c>
    </row>
    <row r="143" spans="1:35">
      <c r="A143" s="54" t="s">
        <v>349</v>
      </c>
      <c r="B143" s="90"/>
      <c r="C143" s="32"/>
      <c r="D143" s="32"/>
      <c r="E143" s="32"/>
      <c r="F143" s="32">
        <v>236</v>
      </c>
      <c r="G143" s="32">
        <v>147</v>
      </c>
      <c r="H143" s="32">
        <v>257</v>
      </c>
      <c r="I143" s="32">
        <v>309</v>
      </c>
      <c r="J143" s="32">
        <v>305</v>
      </c>
      <c r="K143" s="32"/>
      <c r="L143" s="32">
        <v>196</v>
      </c>
      <c r="M143" s="32"/>
      <c r="N143" s="32">
        <v>231</v>
      </c>
      <c r="O143" s="32">
        <v>295</v>
      </c>
      <c r="P143" s="32">
        <v>277</v>
      </c>
      <c r="Q143" s="32"/>
      <c r="S143" s="54" t="s">
        <v>349</v>
      </c>
      <c r="T143" s="35">
        <v>0</v>
      </c>
      <c r="U143" s="35">
        <v>0</v>
      </c>
      <c r="V143" s="35">
        <v>0</v>
      </c>
      <c r="W143" s="35">
        <v>0</v>
      </c>
      <c r="X143" s="35">
        <v>236</v>
      </c>
      <c r="Y143" s="35">
        <v>147</v>
      </c>
      <c r="Z143" s="35">
        <v>257</v>
      </c>
      <c r="AA143" s="35">
        <v>309</v>
      </c>
      <c r="AB143" s="35">
        <v>305</v>
      </c>
      <c r="AC143" s="35">
        <v>0</v>
      </c>
      <c r="AD143" s="35">
        <v>196</v>
      </c>
      <c r="AE143" s="35">
        <v>0</v>
      </c>
      <c r="AF143" s="35">
        <v>231</v>
      </c>
      <c r="AG143" s="35">
        <v>295</v>
      </c>
      <c r="AH143" s="35">
        <v>277</v>
      </c>
      <c r="AI143" s="35">
        <v>0</v>
      </c>
    </row>
    <row r="144" spans="1:35">
      <c r="A144" s="54" t="s">
        <v>382</v>
      </c>
      <c r="B144" s="90"/>
      <c r="C144" s="32"/>
      <c r="D144" s="32"/>
      <c r="E144" s="32"/>
      <c r="F144" s="32">
        <v>267</v>
      </c>
      <c r="G144" s="32">
        <v>198</v>
      </c>
      <c r="H144" s="32">
        <v>301</v>
      </c>
      <c r="I144" s="32">
        <v>311</v>
      </c>
      <c r="J144" s="32"/>
      <c r="K144" s="32"/>
      <c r="L144" s="32">
        <v>199</v>
      </c>
      <c r="M144" s="32"/>
      <c r="N144" s="32">
        <v>242</v>
      </c>
      <c r="O144" s="32"/>
      <c r="P144" s="32">
        <v>278</v>
      </c>
      <c r="Q144" s="32"/>
      <c r="S144" s="54" t="s">
        <v>382</v>
      </c>
      <c r="T144" s="35">
        <v>0</v>
      </c>
      <c r="U144" s="35">
        <v>0</v>
      </c>
      <c r="V144" s="35">
        <v>0</v>
      </c>
      <c r="W144" s="35">
        <v>0</v>
      </c>
      <c r="X144" s="35">
        <v>267</v>
      </c>
      <c r="Y144" s="35">
        <v>198</v>
      </c>
      <c r="Z144" s="35">
        <v>301</v>
      </c>
      <c r="AA144" s="35">
        <v>311</v>
      </c>
      <c r="AB144" s="35">
        <v>0</v>
      </c>
      <c r="AC144" s="35">
        <v>0</v>
      </c>
      <c r="AD144" s="35">
        <v>199</v>
      </c>
      <c r="AE144" s="35">
        <v>0</v>
      </c>
      <c r="AF144" s="35">
        <v>242</v>
      </c>
      <c r="AG144" s="35">
        <v>0</v>
      </c>
      <c r="AH144" s="35">
        <v>278</v>
      </c>
      <c r="AI144" s="35">
        <v>0</v>
      </c>
    </row>
    <row r="145" spans="1:35">
      <c r="A145" s="54"/>
      <c r="B145" s="9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5">
      <c r="A146" s="91" t="s">
        <v>744</v>
      </c>
      <c r="B146" s="32">
        <v>0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27"/>
      <c r="S146" s="91" t="s">
        <v>744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</row>
    <row r="147" spans="1:35">
      <c r="A147" s="54" t="s">
        <v>745</v>
      </c>
      <c r="B147" s="32">
        <v>12</v>
      </c>
      <c r="C147" s="32">
        <v>11</v>
      </c>
      <c r="D147" s="32">
        <v>9</v>
      </c>
      <c r="E147" s="32">
        <v>16</v>
      </c>
      <c r="F147" s="32">
        <v>4</v>
      </c>
      <c r="G147" s="32">
        <v>2</v>
      </c>
      <c r="H147" s="32">
        <v>7</v>
      </c>
      <c r="I147" s="32">
        <v>8</v>
      </c>
      <c r="J147" s="32">
        <v>6</v>
      </c>
      <c r="K147" s="32">
        <v>15</v>
      </c>
      <c r="L147" s="32">
        <v>1</v>
      </c>
      <c r="M147" s="32">
        <v>13</v>
      </c>
      <c r="N147" s="32">
        <v>3</v>
      </c>
      <c r="O147" s="32">
        <v>5</v>
      </c>
      <c r="P147" s="32">
        <v>10</v>
      </c>
      <c r="Q147" s="32">
        <v>14</v>
      </c>
      <c r="S147" s="54" t="s">
        <v>745</v>
      </c>
      <c r="T147" s="32">
        <v>12</v>
      </c>
      <c r="U147" s="32">
        <v>11</v>
      </c>
      <c r="V147" s="32">
        <v>9</v>
      </c>
      <c r="W147" s="32" t="s">
        <v>751</v>
      </c>
      <c r="X147" s="32">
        <v>4</v>
      </c>
      <c r="Y147" s="32">
        <v>2</v>
      </c>
      <c r="Z147" s="32">
        <v>7</v>
      </c>
      <c r="AA147" s="32">
        <v>8</v>
      </c>
      <c r="AB147" s="32">
        <v>6</v>
      </c>
      <c r="AC147" s="32">
        <v>15</v>
      </c>
      <c r="AD147" s="32">
        <v>1</v>
      </c>
      <c r="AE147" s="32">
        <v>13</v>
      </c>
      <c r="AF147" s="32">
        <v>3</v>
      </c>
      <c r="AG147" s="32">
        <v>5</v>
      </c>
      <c r="AH147" s="32">
        <v>10</v>
      </c>
      <c r="AI147" s="32">
        <v>14</v>
      </c>
    </row>
    <row r="148" spans="1:35">
      <c r="A148" s="54" t="s">
        <v>746</v>
      </c>
      <c r="B148" s="77">
        <v>12</v>
      </c>
      <c r="C148" s="77">
        <v>11</v>
      </c>
      <c r="D148" s="77">
        <v>9</v>
      </c>
      <c r="E148" s="77">
        <v>16</v>
      </c>
      <c r="F148" s="77">
        <v>4</v>
      </c>
      <c r="G148" s="77">
        <v>2</v>
      </c>
      <c r="H148" s="77">
        <v>7</v>
      </c>
      <c r="I148" s="77">
        <v>8</v>
      </c>
      <c r="J148" s="77">
        <v>6</v>
      </c>
      <c r="K148" s="77">
        <v>15</v>
      </c>
      <c r="L148" s="77">
        <v>1</v>
      </c>
      <c r="M148" s="77">
        <v>13</v>
      </c>
      <c r="N148" s="77">
        <v>3</v>
      </c>
      <c r="O148" s="77">
        <v>5</v>
      </c>
      <c r="P148" s="77">
        <v>10</v>
      </c>
      <c r="Q148" s="77">
        <v>14</v>
      </c>
      <c r="S148" s="54" t="s">
        <v>746</v>
      </c>
      <c r="T148" s="77">
        <v>12</v>
      </c>
      <c r="U148" s="77">
        <v>11</v>
      </c>
      <c r="V148" s="77">
        <v>9</v>
      </c>
      <c r="W148" s="77" t="s">
        <v>751</v>
      </c>
      <c r="X148" s="77">
        <v>4</v>
      </c>
      <c r="Y148" s="77">
        <v>2</v>
      </c>
      <c r="Z148" s="77">
        <v>7</v>
      </c>
      <c r="AA148" s="77">
        <v>8</v>
      </c>
      <c r="AB148" s="77">
        <v>6</v>
      </c>
      <c r="AC148" s="77">
        <v>15</v>
      </c>
      <c r="AD148" s="77">
        <v>1</v>
      </c>
      <c r="AE148" s="77">
        <v>13</v>
      </c>
      <c r="AF148" s="77">
        <v>3</v>
      </c>
      <c r="AG148" s="77">
        <v>5</v>
      </c>
      <c r="AH148" s="77">
        <v>10</v>
      </c>
      <c r="AI148" s="77">
        <v>14</v>
      </c>
    </row>
    <row r="149" spans="1:35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>
      <c r="A150" s="92" t="s">
        <v>747</v>
      </c>
      <c r="B150" s="93">
        <v>12.12</v>
      </c>
      <c r="C150" s="93">
        <v>11.11</v>
      </c>
      <c r="D150" s="93">
        <v>9.09</v>
      </c>
      <c r="E150" s="93">
        <v>16.16</v>
      </c>
      <c r="F150" s="93">
        <v>4.04</v>
      </c>
      <c r="G150" s="93">
        <v>2.02</v>
      </c>
      <c r="H150" s="93">
        <v>7.07</v>
      </c>
      <c r="I150" s="93">
        <v>8.08</v>
      </c>
      <c r="J150" s="93">
        <v>6.06</v>
      </c>
      <c r="K150" s="93">
        <v>15.15</v>
      </c>
      <c r="L150" s="93">
        <v>1.01</v>
      </c>
      <c r="M150" s="93">
        <v>13.13</v>
      </c>
      <c r="N150" s="93">
        <v>3.03</v>
      </c>
      <c r="O150" s="93">
        <v>5.05</v>
      </c>
      <c r="P150" s="93">
        <v>10.1</v>
      </c>
      <c r="Q150" s="93">
        <v>14.14</v>
      </c>
      <c r="S150" s="92" t="s">
        <v>747</v>
      </c>
      <c r="T150" s="94">
        <v>12.12</v>
      </c>
      <c r="U150" s="94">
        <v>11.11</v>
      </c>
      <c r="V150" s="94">
        <v>9.09</v>
      </c>
      <c r="W150" s="94" t="s">
        <v>764</v>
      </c>
      <c r="X150" s="94">
        <v>4.04</v>
      </c>
      <c r="Y150" s="94">
        <v>2.02</v>
      </c>
      <c r="Z150" s="94">
        <v>7.07</v>
      </c>
      <c r="AA150" s="94">
        <v>8.08</v>
      </c>
      <c r="AB150" s="94">
        <v>6.06</v>
      </c>
      <c r="AC150" s="94">
        <v>15.15</v>
      </c>
      <c r="AD150" s="94">
        <v>1.01</v>
      </c>
      <c r="AE150" s="94">
        <v>13.13</v>
      </c>
      <c r="AF150" s="94">
        <v>3.03</v>
      </c>
      <c r="AG150" s="94">
        <v>5.05</v>
      </c>
      <c r="AH150" s="94">
        <v>10.1</v>
      </c>
      <c r="AI150" s="94">
        <v>14.14</v>
      </c>
    </row>
    <row r="151" spans="1:35">
      <c r="B151" s="54" t="s">
        <v>122</v>
      </c>
      <c r="C151" s="54" t="s">
        <v>63</v>
      </c>
      <c r="D151" s="54" t="s">
        <v>44</v>
      </c>
      <c r="E151" s="54" t="s">
        <v>378</v>
      </c>
      <c r="F151" s="54" t="s">
        <v>47</v>
      </c>
      <c r="G151" s="54" t="s">
        <v>26</v>
      </c>
      <c r="H151" s="54" t="s">
        <v>41</v>
      </c>
      <c r="I151" s="54" t="s">
        <v>20</v>
      </c>
      <c r="J151" s="54" t="s">
        <v>67</v>
      </c>
      <c r="K151" s="54" t="s">
        <v>168</v>
      </c>
      <c r="L151" s="54" t="s">
        <v>60</v>
      </c>
      <c r="M151" s="54" t="s">
        <v>112</v>
      </c>
      <c r="N151" s="54" t="s">
        <v>31</v>
      </c>
      <c r="O151" s="54" t="s">
        <v>50</v>
      </c>
      <c r="P151" s="54" t="s">
        <v>104</v>
      </c>
      <c r="Q151" s="54" t="s">
        <v>119</v>
      </c>
      <c r="T151" s="54" t="s">
        <v>122</v>
      </c>
      <c r="U151" s="54" t="s">
        <v>63</v>
      </c>
      <c r="V151" s="54" t="s">
        <v>44</v>
      </c>
      <c r="W151" s="54" t="s">
        <v>378</v>
      </c>
      <c r="X151" s="54" t="s">
        <v>47</v>
      </c>
      <c r="Y151" s="54" t="s">
        <v>26</v>
      </c>
      <c r="Z151" s="54" t="s">
        <v>41</v>
      </c>
      <c r="AA151" s="54" t="s">
        <v>20</v>
      </c>
      <c r="AB151" s="54" t="s">
        <v>67</v>
      </c>
      <c r="AC151" s="54" t="s">
        <v>168</v>
      </c>
      <c r="AD151" s="54" t="s">
        <v>60</v>
      </c>
      <c r="AE151" s="54" t="s">
        <v>112</v>
      </c>
      <c r="AF151" s="54" t="s">
        <v>31</v>
      </c>
      <c r="AG151" s="54" t="s">
        <v>50</v>
      </c>
      <c r="AH151" s="54" t="s">
        <v>104</v>
      </c>
      <c r="AI151" s="54" t="s">
        <v>119</v>
      </c>
    </row>
    <row r="152" spans="1:35" ht="1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</row>
    <row r="153" spans="1:35">
      <c r="A153" s="95" t="s">
        <v>749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5" t="s">
        <v>749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>
      <c r="A154" s="95" t="s">
        <v>122</v>
      </c>
      <c r="B154" s="1"/>
      <c r="S154" s="95" t="s">
        <v>122</v>
      </c>
      <c r="T154" s="1"/>
    </row>
    <row r="155" spans="1:35">
      <c r="A155" s="95" t="s">
        <v>63</v>
      </c>
      <c r="B155" s="1"/>
      <c r="S155" s="95" t="s">
        <v>63</v>
      </c>
      <c r="T155" s="1"/>
    </row>
    <row r="156" spans="1:35" ht="15">
      <c r="A156" s="96" t="s">
        <v>44</v>
      </c>
      <c r="B156" s="1"/>
      <c r="S156" s="96" t="s">
        <v>44</v>
      </c>
      <c r="T156" s="1"/>
    </row>
    <row r="157" spans="1:35" ht="15">
      <c r="A157" s="96" t="s">
        <v>378</v>
      </c>
      <c r="B157" s="1"/>
      <c r="S157" s="96" t="s">
        <v>378</v>
      </c>
      <c r="T157" s="1"/>
    </row>
    <row r="158" spans="1:35">
      <c r="A158" s="95" t="s">
        <v>47</v>
      </c>
      <c r="B158" s="1"/>
      <c r="S158" s="95" t="s">
        <v>47</v>
      </c>
      <c r="T158" s="1"/>
    </row>
    <row r="159" spans="1:35">
      <c r="A159" s="95" t="s">
        <v>26</v>
      </c>
      <c r="B159" s="1"/>
      <c r="S159" s="95" t="s">
        <v>26</v>
      </c>
      <c r="T159" s="1"/>
    </row>
    <row r="160" spans="1:35">
      <c r="A160" s="95" t="s">
        <v>41</v>
      </c>
      <c r="B160" s="1"/>
      <c r="S160" s="95" t="s">
        <v>41</v>
      </c>
      <c r="T160" s="1"/>
    </row>
    <row r="161" spans="1:35">
      <c r="A161" s="95" t="s">
        <v>20</v>
      </c>
      <c r="B161" s="1"/>
      <c r="S161" s="95" t="s">
        <v>20</v>
      </c>
      <c r="T161" s="1"/>
    </row>
    <row r="162" spans="1:35">
      <c r="A162" s="95" t="s">
        <v>67</v>
      </c>
      <c r="B162" s="1"/>
      <c r="S162" s="95" t="s">
        <v>67</v>
      </c>
      <c r="T162" s="1"/>
    </row>
    <row r="163" spans="1:35">
      <c r="A163" s="95" t="s">
        <v>765</v>
      </c>
      <c r="B163" s="1"/>
      <c r="S163" s="95" t="s">
        <v>765</v>
      </c>
      <c r="T163" s="1"/>
    </row>
    <row r="164" spans="1:35">
      <c r="A164" s="95" t="s">
        <v>60</v>
      </c>
      <c r="B164" s="1"/>
      <c r="S164" s="95" t="s">
        <v>60</v>
      </c>
      <c r="T164" s="1"/>
    </row>
    <row r="165" spans="1:35">
      <c r="A165" s="95" t="s">
        <v>112</v>
      </c>
      <c r="B165" s="1"/>
      <c r="S165" s="95" t="s">
        <v>112</v>
      </c>
      <c r="T165" s="1"/>
    </row>
    <row r="166" spans="1:35">
      <c r="A166" s="95" t="s">
        <v>766</v>
      </c>
      <c r="B166" s="1"/>
      <c r="S166" s="95" t="s">
        <v>766</v>
      </c>
      <c r="T166" s="1"/>
    </row>
    <row r="167" spans="1:35">
      <c r="A167" s="95" t="s">
        <v>50</v>
      </c>
      <c r="B167" s="1"/>
      <c r="S167" s="95" t="s">
        <v>50</v>
      </c>
      <c r="T167" s="1"/>
    </row>
    <row r="168" spans="1:35">
      <c r="A168" s="95" t="s">
        <v>104</v>
      </c>
      <c r="B168" s="1"/>
      <c r="S168" s="95" t="s">
        <v>104</v>
      </c>
      <c r="T168" s="1"/>
    </row>
    <row r="170" spans="1:35">
      <c r="A170" s="2" t="s">
        <v>767</v>
      </c>
      <c r="S170" s="2" t="s">
        <v>767</v>
      </c>
      <c r="AI170" s="2" t="s">
        <v>761</v>
      </c>
    </row>
    <row r="171" spans="1:35">
      <c r="A171" s="2" t="s">
        <v>750</v>
      </c>
    </row>
    <row r="172" spans="1:35">
      <c r="A172" s="2" t="s">
        <v>762</v>
      </c>
      <c r="S172" s="2" t="s">
        <v>763</v>
      </c>
    </row>
    <row r="174" spans="1:35">
      <c r="B174" s="2" t="s">
        <v>122</v>
      </c>
      <c r="C174" s="2" t="s">
        <v>63</v>
      </c>
      <c r="D174" s="2" t="s">
        <v>44</v>
      </c>
      <c r="E174" s="2" t="s">
        <v>378</v>
      </c>
      <c r="F174" s="2" t="s">
        <v>47</v>
      </c>
      <c r="G174" s="2" t="s">
        <v>26</v>
      </c>
      <c r="H174" s="2" t="s">
        <v>41</v>
      </c>
      <c r="I174" s="2" t="s">
        <v>20</v>
      </c>
      <c r="J174" s="2" t="s">
        <v>67</v>
      </c>
      <c r="K174" s="2" t="s">
        <v>765</v>
      </c>
      <c r="L174" s="2" t="s">
        <v>60</v>
      </c>
      <c r="M174" s="2" t="s">
        <v>112</v>
      </c>
      <c r="N174" s="2" t="s">
        <v>766</v>
      </c>
      <c r="O174" s="2" t="s">
        <v>50</v>
      </c>
      <c r="P174" s="2" t="s">
        <v>104</v>
      </c>
      <c r="Q174" s="2" t="s">
        <v>119</v>
      </c>
      <c r="T174" s="2" t="s">
        <v>122</v>
      </c>
      <c r="U174" s="2" t="s">
        <v>63</v>
      </c>
      <c r="V174" s="2" t="s">
        <v>44</v>
      </c>
      <c r="W174" s="2" t="s">
        <v>378</v>
      </c>
      <c r="X174" s="2" t="s">
        <v>47</v>
      </c>
      <c r="Y174" s="2" t="s">
        <v>26</v>
      </c>
      <c r="Z174" s="2" t="s">
        <v>41</v>
      </c>
      <c r="AA174" s="2" t="s">
        <v>20</v>
      </c>
      <c r="AB174" s="2" t="s">
        <v>67</v>
      </c>
      <c r="AC174" s="2" t="s">
        <v>765</v>
      </c>
      <c r="AD174" s="2" t="s">
        <v>60</v>
      </c>
      <c r="AE174" s="2" t="s">
        <v>112</v>
      </c>
      <c r="AF174" s="2" t="s">
        <v>766</v>
      </c>
      <c r="AG174" s="2" t="s">
        <v>50</v>
      </c>
      <c r="AH174" s="2" t="s">
        <v>104</v>
      </c>
      <c r="AI174" s="2" t="s">
        <v>119</v>
      </c>
    </row>
    <row r="175" spans="1:35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751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>
      <c r="A176" s="2">
        <v>2</v>
      </c>
      <c r="S176" s="2">
        <v>2</v>
      </c>
    </row>
    <row r="177" spans="1:35">
      <c r="A177" s="2">
        <v>3</v>
      </c>
      <c r="S177" s="2">
        <v>3</v>
      </c>
    </row>
    <row r="178" spans="1:35">
      <c r="A178" s="2">
        <v>4</v>
      </c>
      <c r="S178" s="2">
        <v>4</v>
      </c>
    </row>
    <row r="179" spans="1:35">
      <c r="A179" s="2">
        <v>5</v>
      </c>
      <c r="S179" s="2">
        <v>5</v>
      </c>
    </row>
    <row r="180" spans="1:35">
      <c r="A180" s="2">
        <v>6</v>
      </c>
      <c r="S180" s="2">
        <v>6</v>
      </c>
    </row>
    <row r="182" spans="1:35">
      <c r="A182" s="2" t="s">
        <v>752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752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>
      <c r="A183" s="2" t="s">
        <v>753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753</v>
      </c>
      <c r="T183" s="2">
        <v>9</v>
      </c>
      <c r="U183" s="2">
        <v>12</v>
      </c>
      <c r="V183" s="2">
        <v>10</v>
      </c>
      <c r="W183" s="2" t="s">
        <v>751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>
      <c r="A185" s="2">
        <v>0</v>
      </c>
    </row>
    <row r="187" spans="1:35">
      <c r="A187" s="2" t="s">
        <v>754</v>
      </c>
      <c r="S187" s="2" t="s">
        <v>754</v>
      </c>
    </row>
    <row r="188" spans="1:35">
      <c r="E188" s="2" t="s">
        <v>755</v>
      </c>
      <c r="W188" s="2" t="s">
        <v>755</v>
      </c>
    </row>
    <row r="189" spans="1:35">
      <c r="A189" s="2">
        <v>1</v>
      </c>
      <c r="B189" s="2">
        <v>45578</v>
      </c>
      <c r="C189" s="2" t="s">
        <v>768</v>
      </c>
      <c r="D189" s="2" t="s">
        <v>768</v>
      </c>
      <c r="E189" s="2" t="s">
        <v>756</v>
      </c>
      <c r="S189" s="2">
        <v>1</v>
      </c>
      <c r="T189" s="2">
        <v>45578</v>
      </c>
      <c r="U189" s="2" t="s">
        <v>768</v>
      </c>
      <c r="V189" s="2" t="s">
        <v>768</v>
      </c>
      <c r="W189" s="2" t="s">
        <v>756</v>
      </c>
    </row>
    <row r="190" spans="1:35">
      <c r="A190" s="2">
        <v>2</v>
      </c>
      <c r="B190" s="2">
        <v>45620</v>
      </c>
      <c r="C190" s="2" t="s">
        <v>769</v>
      </c>
      <c r="D190" s="2" t="s">
        <v>769</v>
      </c>
      <c r="S190" s="2">
        <v>2</v>
      </c>
      <c r="T190" s="2">
        <v>45620</v>
      </c>
      <c r="U190" s="2" t="s">
        <v>769</v>
      </c>
      <c r="V190" s="2" t="s">
        <v>769</v>
      </c>
      <c r="W190" s="2">
        <v>0</v>
      </c>
    </row>
    <row r="191" spans="1:35">
      <c r="A191" s="2">
        <v>3</v>
      </c>
      <c r="B191" s="2">
        <v>45641</v>
      </c>
      <c r="C191" s="2" t="s">
        <v>770</v>
      </c>
      <c r="D191" s="2" t="s">
        <v>770</v>
      </c>
      <c r="S191" s="2">
        <v>3</v>
      </c>
      <c r="T191" s="2">
        <v>45641</v>
      </c>
      <c r="U191" s="2" t="s">
        <v>770</v>
      </c>
      <c r="V191" s="2" t="s">
        <v>770</v>
      </c>
      <c r="W191" s="2">
        <v>0</v>
      </c>
    </row>
    <row r="192" spans="1:35">
      <c r="A192" s="2">
        <v>4</v>
      </c>
      <c r="B192" s="2">
        <v>45669</v>
      </c>
      <c r="C192" s="2" t="s">
        <v>771</v>
      </c>
      <c r="D192" s="2" t="s">
        <v>771</v>
      </c>
      <c r="S192" s="2">
        <v>4</v>
      </c>
      <c r="T192" s="2">
        <v>45669</v>
      </c>
      <c r="U192" s="2" t="s">
        <v>771</v>
      </c>
      <c r="V192" s="2" t="s">
        <v>771</v>
      </c>
      <c r="W192" s="2">
        <v>0</v>
      </c>
    </row>
    <row r="193" spans="1:23">
      <c r="A193" s="2">
        <v>5</v>
      </c>
      <c r="B193" s="2">
        <v>45704</v>
      </c>
      <c r="C193" s="2" t="s">
        <v>772</v>
      </c>
      <c r="D193" s="2" t="s">
        <v>772</v>
      </c>
      <c r="S193" s="2">
        <v>5</v>
      </c>
      <c r="T193" s="2">
        <v>45704</v>
      </c>
      <c r="U193" s="2" t="s">
        <v>772</v>
      </c>
      <c r="V193" s="2" t="s">
        <v>772</v>
      </c>
      <c r="W193" s="2">
        <v>0</v>
      </c>
    </row>
    <row r="194" spans="1:23">
      <c r="A194" s="2">
        <v>6</v>
      </c>
      <c r="B194" s="2">
        <v>45732</v>
      </c>
      <c r="C194" s="2" t="s">
        <v>773</v>
      </c>
      <c r="D194" s="2" t="s">
        <v>773</v>
      </c>
      <c r="S194" s="2">
        <v>6</v>
      </c>
      <c r="T194" s="2">
        <v>45732</v>
      </c>
      <c r="U194" s="2" t="s">
        <v>773</v>
      </c>
      <c r="V194" s="2" t="s">
        <v>773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wksResultsJunior">
    <tabColor rgb="FF92D050"/>
  </sheetPr>
  <dimension ref="A1:J81"/>
  <sheetViews>
    <sheetView topLeftCell="A11" workbookViewId="0">
      <selection activeCell="A81" sqref="A81:I81"/>
    </sheetView>
  </sheetViews>
  <sheetFormatPr defaultRowHeight="15" outlineLevelRow="1"/>
  <cols>
    <col min="1" max="1" width="12.5703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5703125" style="4" customWidth="1"/>
    <col min="10" max="16384" width="9.140625" style="2"/>
  </cols>
  <sheetData>
    <row r="1" spans="1:10" hidden="1" outlineLevel="1"/>
    <row r="2" spans="1:10" hidden="1" outlineLevel="1">
      <c r="A2" s="26" t="s">
        <v>13</v>
      </c>
      <c r="J2" s="102" t="s">
        <v>774</v>
      </c>
    </row>
    <row r="3" spans="1:10" ht="12.75" hidden="1" outlineLevel="1">
      <c r="A3" s="54" t="s">
        <v>742</v>
      </c>
      <c r="B3" s="26" t="s">
        <v>775</v>
      </c>
      <c r="C3" s="26" t="s">
        <v>776</v>
      </c>
      <c r="D3" s="26" t="s">
        <v>10</v>
      </c>
      <c r="E3" s="26" t="s">
        <v>11</v>
      </c>
      <c r="F3" s="103" t="s">
        <v>8</v>
      </c>
      <c r="G3" s="26" t="s">
        <v>777</v>
      </c>
      <c r="H3" s="26"/>
      <c r="I3" s="26"/>
      <c r="J3" s="102"/>
    </row>
    <row r="4" spans="1:10" ht="12.75" hidden="1" outlineLevel="1">
      <c r="A4" s="104"/>
      <c r="B4" s="104"/>
      <c r="C4" s="104"/>
      <c r="D4" s="104"/>
      <c r="E4" s="105"/>
      <c r="F4" s="106"/>
      <c r="G4" s="107"/>
      <c r="H4" s="108"/>
      <c r="I4" s="108"/>
      <c r="J4" s="102" t="s">
        <v>778</v>
      </c>
    </row>
    <row r="5" spans="1:10" ht="12.75" hidden="1" outlineLevel="1">
      <c r="A5" s="104"/>
      <c r="B5" s="104"/>
      <c r="C5" s="104"/>
      <c r="D5" s="104"/>
      <c r="E5" s="104"/>
      <c r="F5" s="104"/>
      <c r="G5" s="109"/>
      <c r="H5" s="109"/>
      <c r="I5" s="109"/>
    </row>
    <row r="6" spans="1:10" hidden="1" outlineLevel="1">
      <c r="A6" s="110" t="s">
        <v>769</v>
      </c>
      <c r="D6" s="1"/>
    </row>
    <row r="7" spans="1:10" hidden="1" outlineLevel="1">
      <c r="A7" s="111">
        <v>45984</v>
      </c>
      <c r="D7" s="1"/>
    </row>
    <row r="8" spans="1:10" hidden="1" outlineLevel="1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>
      <c r="A9" s="11">
        <f ca="1">COUNT(OFFSET(A11,1,0,200,1))</f>
        <v>46</v>
      </c>
      <c r="B9" s="12" t="s">
        <v>3</v>
      </c>
      <c r="C9" s="12" t="s">
        <v>4</v>
      </c>
      <c r="D9" s="12"/>
      <c r="E9" s="112">
        <v>46</v>
      </c>
      <c r="F9" s="12" t="s">
        <v>5</v>
      </c>
      <c r="G9" s="13">
        <f ca="1">A9-E9</f>
        <v>0</v>
      </c>
    </row>
    <row r="10" spans="1:10" hidden="1" outlineLevel="1">
      <c r="C10" s="1"/>
      <c r="D10" s="1"/>
      <c r="E10" s="1"/>
      <c r="F10" s="1"/>
    </row>
    <row r="11" spans="1:10" collapsed="1">
      <c r="A11" s="26" t="s">
        <v>895</v>
      </c>
    </row>
    <row r="13" spans="1:10">
      <c r="A13" s="26" t="s">
        <v>779</v>
      </c>
    </row>
    <row r="14" spans="1:10" ht="12.75">
      <c r="A14" s="54" t="s">
        <v>742</v>
      </c>
      <c r="B14" s="26" t="s">
        <v>775</v>
      </c>
      <c r="C14" s="26" t="s">
        <v>776</v>
      </c>
      <c r="D14" s="26" t="s">
        <v>10</v>
      </c>
      <c r="E14" s="26" t="s">
        <v>11</v>
      </c>
      <c r="F14" s="103" t="s">
        <v>8</v>
      </c>
      <c r="G14" s="26" t="s">
        <v>777</v>
      </c>
      <c r="H14" s="26"/>
      <c r="I14" s="26"/>
    </row>
    <row r="15" spans="1:10" ht="12.75">
      <c r="A15" s="104">
        <v>1</v>
      </c>
      <c r="B15" s="104">
        <v>152</v>
      </c>
      <c r="C15" s="104" t="s">
        <v>780</v>
      </c>
      <c r="D15" s="104">
        <v>0</v>
      </c>
      <c r="E15" s="105" t="s">
        <v>781</v>
      </c>
      <c r="F15" s="106">
        <v>5.3587962962962999E-3</v>
      </c>
      <c r="G15" s="107">
        <v>25</v>
      </c>
      <c r="H15" s="108"/>
      <c r="I15" s="108"/>
    </row>
    <row r="16" spans="1:10" ht="12.75">
      <c r="A16" s="104">
        <v>2</v>
      </c>
      <c r="B16" s="104">
        <v>119</v>
      </c>
      <c r="C16" s="104" t="s">
        <v>782</v>
      </c>
      <c r="D16" s="104" t="s">
        <v>24</v>
      </c>
      <c r="E16" s="105" t="s">
        <v>25</v>
      </c>
      <c r="F16" s="106">
        <v>5.7407407407407398E-3</v>
      </c>
      <c r="G16" s="107">
        <v>24</v>
      </c>
      <c r="H16" s="108"/>
      <c r="I16" s="108"/>
    </row>
    <row r="17" spans="1:9" ht="12.75">
      <c r="A17" s="104">
        <v>3</v>
      </c>
      <c r="B17" s="104">
        <v>165</v>
      </c>
      <c r="C17" s="104" t="s">
        <v>783</v>
      </c>
      <c r="D17" s="104" t="s">
        <v>90</v>
      </c>
      <c r="E17" s="105" t="s">
        <v>91</v>
      </c>
      <c r="F17" s="106">
        <v>5.8564814814814799E-3</v>
      </c>
      <c r="G17" s="107">
        <v>23</v>
      </c>
      <c r="H17" s="108"/>
      <c r="I17" s="108"/>
    </row>
    <row r="18" spans="1:9" ht="12.75">
      <c r="A18" s="104">
        <v>4</v>
      </c>
      <c r="B18" s="104">
        <v>118</v>
      </c>
      <c r="C18" s="104" t="s">
        <v>784</v>
      </c>
      <c r="D18" s="104" t="s">
        <v>24</v>
      </c>
      <c r="E18" s="105" t="s">
        <v>25</v>
      </c>
      <c r="F18" s="106">
        <v>5.8912037037036997E-3</v>
      </c>
      <c r="G18" s="107">
        <v>22</v>
      </c>
      <c r="H18" s="108"/>
      <c r="I18" s="108"/>
    </row>
    <row r="19" spans="1:9" ht="12.75">
      <c r="A19" s="104">
        <v>5</v>
      </c>
      <c r="B19" s="104">
        <v>169</v>
      </c>
      <c r="C19" s="104" t="s">
        <v>785</v>
      </c>
      <c r="D19" s="104" t="s">
        <v>18</v>
      </c>
      <c r="E19" s="105" t="s">
        <v>19</v>
      </c>
      <c r="F19" s="106">
        <v>6.0648148148148102E-3</v>
      </c>
      <c r="G19" s="107">
        <v>21</v>
      </c>
      <c r="H19" s="108"/>
      <c r="I19" s="108"/>
    </row>
    <row r="20" spans="1:9" ht="12.75">
      <c r="A20" s="104">
        <v>6</v>
      </c>
      <c r="B20" s="104">
        <v>147</v>
      </c>
      <c r="C20" s="104" t="s">
        <v>786</v>
      </c>
      <c r="D20" s="104" t="s">
        <v>167</v>
      </c>
      <c r="E20" s="105" t="s">
        <v>168</v>
      </c>
      <c r="F20" s="106">
        <v>6.0995370370370396E-3</v>
      </c>
      <c r="G20" s="107">
        <v>20</v>
      </c>
      <c r="H20" s="108"/>
      <c r="I20" s="108"/>
    </row>
    <row r="21" spans="1:9" ht="12.75">
      <c r="A21" s="104">
        <v>7</v>
      </c>
      <c r="B21" s="104">
        <v>133</v>
      </c>
      <c r="C21" s="104" t="s">
        <v>787</v>
      </c>
      <c r="D21" s="104" t="s">
        <v>18</v>
      </c>
      <c r="E21" s="105" t="s">
        <v>19</v>
      </c>
      <c r="F21" s="106">
        <v>6.15740740740741E-3</v>
      </c>
      <c r="G21" s="107">
        <v>19</v>
      </c>
      <c r="H21" s="108"/>
      <c r="I21" s="108"/>
    </row>
    <row r="22" spans="1:9" ht="12.75">
      <c r="A22" s="104">
        <v>8</v>
      </c>
      <c r="B22" s="104">
        <v>160</v>
      </c>
      <c r="C22" s="104" t="s">
        <v>788</v>
      </c>
      <c r="D22" s="104" t="s">
        <v>167</v>
      </c>
      <c r="E22" s="105" t="s">
        <v>168</v>
      </c>
      <c r="F22" s="106">
        <v>6.1921296296296299E-3</v>
      </c>
      <c r="G22" s="107">
        <v>18</v>
      </c>
      <c r="H22" s="108"/>
      <c r="I22" s="108"/>
    </row>
    <row r="23" spans="1:9" ht="12.75">
      <c r="A23" s="104">
        <v>9</v>
      </c>
      <c r="B23" s="104">
        <v>105</v>
      </c>
      <c r="C23" s="104" t="s">
        <v>789</v>
      </c>
      <c r="D23" s="104" t="s">
        <v>46</v>
      </c>
      <c r="E23" s="105" t="s">
        <v>47</v>
      </c>
      <c r="F23" s="106">
        <v>6.2037037037037E-3</v>
      </c>
      <c r="G23" s="107">
        <v>17</v>
      </c>
      <c r="H23" s="108"/>
      <c r="I23" s="108"/>
    </row>
    <row r="24" spans="1:9" ht="12.75">
      <c r="A24" s="104">
        <v>10</v>
      </c>
      <c r="B24" s="104">
        <v>126</v>
      </c>
      <c r="C24" s="104" t="s">
        <v>790</v>
      </c>
      <c r="D24" s="104" t="s">
        <v>18</v>
      </c>
      <c r="E24" s="105" t="s">
        <v>19</v>
      </c>
      <c r="F24" s="106">
        <v>6.6666666666666697E-3</v>
      </c>
      <c r="G24" s="107">
        <v>16</v>
      </c>
      <c r="H24" s="108"/>
      <c r="I24" s="108"/>
    </row>
    <row r="25" spans="1:9" ht="12.75">
      <c r="A25" s="104">
        <v>11</v>
      </c>
      <c r="B25" s="104">
        <v>168</v>
      </c>
      <c r="C25" s="104" t="s">
        <v>791</v>
      </c>
      <c r="D25" s="104" t="s">
        <v>167</v>
      </c>
      <c r="E25" s="105" t="s">
        <v>168</v>
      </c>
      <c r="F25" s="106">
        <v>6.7013888888888904E-3</v>
      </c>
      <c r="G25" s="107">
        <v>15</v>
      </c>
      <c r="H25" s="108"/>
      <c r="I25" s="108"/>
    </row>
    <row r="26" spans="1:9" ht="12.75">
      <c r="A26" s="104">
        <v>12</v>
      </c>
      <c r="B26" s="104">
        <v>167</v>
      </c>
      <c r="C26" s="104" t="s">
        <v>792</v>
      </c>
      <c r="D26" s="104" t="s">
        <v>167</v>
      </c>
      <c r="E26" s="105" t="s">
        <v>168</v>
      </c>
      <c r="F26" s="106">
        <v>7.1527777777777796E-3</v>
      </c>
      <c r="G26" s="107">
        <v>14</v>
      </c>
      <c r="H26" s="108"/>
      <c r="I26" s="108"/>
    </row>
    <row r="27" spans="1:9" ht="12.75">
      <c r="A27" s="104">
        <v>13</v>
      </c>
      <c r="B27" s="104">
        <v>104</v>
      </c>
      <c r="C27" s="104" t="s">
        <v>793</v>
      </c>
      <c r="D27" s="104" t="s">
        <v>46</v>
      </c>
      <c r="E27" s="105" t="s">
        <v>47</v>
      </c>
      <c r="F27" s="106">
        <v>7.2337962962962998E-3</v>
      </c>
      <c r="G27" s="107">
        <v>13</v>
      </c>
      <c r="H27" s="108"/>
      <c r="I27" s="108"/>
    </row>
    <row r="28" spans="1:9" ht="12.75">
      <c r="A28" s="104">
        <v>14</v>
      </c>
      <c r="B28" s="104">
        <v>161</v>
      </c>
      <c r="C28" s="104" t="s">
        <v>794</v>
      </c>
      <c r="D28" s="104" t="s">
        <v>46</v>
      </c>
      <c r="E28" s="105" t="s">
        <v>47</v>
      </c>
      <c r="F28" s="106">
        <v>7.9976851851851893E-3</v>
      </c>
      <c r="G28" s="107">
        <v>12</v>
      </c>
      <c r="H28" s="108"/>
      <c r="I28" s="108"/>
    </row>
    <row r="29" spans="1:9" ht="12.75">
      <c r="A29" s="104">
        <v>15</v>
      </c>
      <c r="B29" s="104">
        <v>101</v>
      </c>
      <c r="C29" s="104" t="s">
        <v>795</v>
      </c>
      <c r="D29" s="104" t="s">
        <v>62</v>
      </c>
      <c r="E29" s="105" t="s">
        <v>63</v>
      </c>
      <c r="F29" s="106">
        <v>9.7685185185185201E-3</v>
      </c>
      <c r="G29" s="107">
        <v>11</v>
      </c>
      <c r="H29" s="108"/>
      <c r="I29" s="108"/>
    </row>
    <row r="31" spans="1:9">
      <c r="A31" s="26" t="s">
        <v>796</v>
      </c>
    </row>
    <row r="32" spans="1:9" ht="12.75">
      <c r="A32" s="54" t="s">
        <v>742</v>
      </c>
      <c r="B32" s="26" t="s">
        <v>775</v>
      </c>
      <c r="C32" s="26" t="s">
        <v>776</v>
      </c>
      <c r="D32" s="26" t="s">
        <v>10</v>
      </c>
      <c r="E32" s="26" t="s">
        <v>11</v>
      </c>
      <c r="F32" s="103" t="s">
        <v>8</v>
      </c>
      <c r="G32" s="26" t="s">
        <v>777</v>
      </c>
      <c r="H32" s="26"/>
      <c r="I32" s="26"/>
    </row>
    <row r="33" spans="1:9" ht="12.75">
      <c r="A33" s="104">
        <v>1</v>
      </c>
      <c r="B33" s="104">
        <v>102</v>
      </c>
      <c r="C33" s="104" t="s">
        <v>797</v>
      </c>
      <c r="D33" s="104" t="s">
        <v>62</v>
      </c>
      <c r="E33" s="105" t="s">
        <v>63</v>
      </c>
      <c r="F33" s="106">
        <v>6.08796296296296E-3</v>
      </c>
      <c r="G33" s="107">
        <v>25</v>
      </c>
      <c r="H33" s="108"/>
      <c r="I33" s="108"/>
    </row>
    <row r="34" spans="1:9" ht="12.75">
      <c r="A34" s="104">
        <v>2</v>
      </c>
      <c r="B34" s="104">
        <v>142</v>
      </c>
      <c r="C34" s="104" t="s">
        <v>798</v>
      </c>
      <c r="D34" s="104" t="s">
        <v>90</v>
      </c>
      <c r="E34" s="105" t="s">
        <v>91</v>
      </c>
      <c r="F34" s="106">
        <v>6.2500000000000003E-3</v>
      </c>
      <c r="G34" s="107">
        <v>24</v>
      </c>
      <c r="H34" s="108"/>
      <c r="I34" s="108"/>
    </row>
    <row r="35" spans="1:9" ht="12.75">
      <c r="A35" s="104">
        <v>3</v>
      </c>
      <c r="B35" s="104">
        <v>139</v>
      </c>
      <c r="C35" s="104" t="s">
        <v>799</v>
      </c>
      <c r="D35" s="104" t="s">
        <v>18</v>
      </c>
      <c r="E35" s="105" t="s">
        <v>19</v>
      </c>
      <c r="F35" s="106">
        <v>6.2847222222222202E-3</v>
      </c>
      <c r="G35" s="107">
        <v>23</v>
      </c>
      <c r="H35" s="108"/>
      <c r="I35" s="108"/>
    </row>
    <row r="36" spans="1:9" ht="12.75">
      <c r="A36" s="104">
        <v>4</v>
      </c>
      <c r="B36" s="104">
        <v>116</v>
      </c>
      <c r="C36" s="104" t="s">
        <v>800</v>
      </c>
      <c r="D36" s="104" t="s">
        <v>24</v>
      </c>
      <c r="E36" s="105" t="s">
        <v>25</v>
      </c>
      <c r="F36" s="106">
        <v>6.3888888888888901E-3</v>
      </c>
      <c r="G36" s="107">
        <v>22</v>
      </c>
      <c r="H36" s="108"/>
      <c r="I36" s="108"/>
    </row>
    <row r="37" spans="1:9" ht="12.75">
      <c r="A37" s="104">
        <v>5</v>
      </c>
      <c r="B37" s="104">
        <v>163</v>
      </c>
      <c r="C37" s="104" t="s">
        <v>801</v>
      </c>
      <c r="D37" s="104" t="s">
        <v>18</v>
      </c>
      <c r="E37" s="105" t="s">
        <v>19</v>
      </c>
      <c r="F37" s="106">
        <v>6.4699074074074103E-3</v>
      </c>
      <c r="G37" s="107">
        <v>21</v>
      </c>
      <c r="H37" s="108"/>
      <c r="I37" s="108"/>
    </row>
    <row r="38" spans="1:9" ht="12.75">
      <c r="A38" s="104">
        <v>6</v>
      </c>
      <c r="B38" s="104">
        <v>166</v>
      </c>
      <c r="C38" s="104" t="s">
        <v>802</v>
      </c>
      <c r="D38" s="104" t="s">
        <v>167</v>
      </c>
      <c r="E38" s="105" t="s">
        <v>168</v>
      </c>
      <c r="F38" s="106">
        <v>6.7129629629629596E-3</v>
      </c>
      <c r="G38" s="107">
        <v>20</v>
      </c>
      <c r="H38" s="108"/>
      <c r="I38" s="108"/>
    </row>
    <row r="39" spans="1:9" ht="12.75">
      <c r="A39" s="104">
        <v>7</v>
      </c>
      <c r="B39" s="104">
        <v>159</v>
      </c>
      <c r="C39" s="104" t="s">
        <v>803</v>
      </c>
      <c r="D39" s="104" t="s">
        <v>18</v>
      </c>
      <c r="E39" s="105" t="s">
        <v>19</v>
      </c>
      <c r="F39" s="106">
        <v>6.7824074074074097E-3</v>
      </c>
      <c r="G39" s="107">
        <v>19</v>
      </c>
      <c r="H39" s="108"/>
      <c r="I39" s="108"/>
    </row>
    <row r="40" spans="1:9" ht="12.75">
      <c r="A40" s="104">
        <v>8</v>
      </c>
      <c r="B40" s="104">
        <v>145</v>
      </c>
      <c r="C40" s="104" t="s">
        <v>804</v>
      </c>
      <c r="D40" s="104" t="s">
        <v>90</v>
      </c>
      <c r="E40" s="105" t="s">
        <v>91</v>
      </c>
      <c r="F40" s="106">
        <v>7.4074074074074103E-3</v>
      </c>
      <c r="G40" s="107">
        <v>18</v>
      </c>
      <c r="H40" s="108"/>
      <c r="I40" s="108"/>
    </row>
    <row r="41" spans="1:9" ht="12.75">
      <c r="A41" s="104">
        <v>9</v>
      </c>
      <c r="B41" s="104">
        <v>151</v>
      </c>
      <c r="C41" s="104" t="s">
        <v>805</v>
      </c>
      <c r="D41" s="104" t="s">
        <v>24</v>
      </c>
      <c r="E41" s="105" t="s">
        <v>25</v>
      </c>
      <c r="F41" s="106">
        <v>7.6736111111111102E-3</v>
      </c>
      <c r="G41" s="107">
        <v>17</v>
      </c>
      <c r="H41" s="108"/>
      <c r="I41" s="108"/>
    </row>
    <row r="42" spans="1:9" ht="12.75">
      <c r="A42" s="104">
        <v>10</v>
      </c>
      <c r="B42" s="104">
        <v>115</v>
      </c>
      <c r="C42" s="104" t="s">
        <v>806</v>
      </c>
      <c r="D42" s="104" t="s">
        <v>24</v>
      </c>
      <c r="E42" s="105" t="s">
        <v>25</v>
      </c>
      <c r="F42" s="106">
        <v>7.7546296296296304E-3</v>
      </c>
      <c r="G42" s="107">
        <v>16</v>
      </c>
      <c r="H42" s="108"/>
      <c r="I42" s="108"/>
    </row>
    <row r="44" spans="1:9">
      <c r="A44" s="26" t="s">
        <v>807</v>
      </c>
    </row>
    <row r="45" spans="1:9" ht="12.75">
      <c r="A45" s="54" t="s">
        <v>742</v>
      </c>
      <c r="B45" s="26" t="s">
        <v>775</v>
      </c>
      <c r="C45" s="26" t="s">
        <v>776</v>
      </c>
      <c r="D45" s="26" t="s">
        <v>10</v>
      </c>
      <c r="E45" s="26" t="s">
        <v>11</v>
      </c>
      <c r="F45" s="103" t="s">
        <v>8</v>
      </c>
      <c r="G45" s="26" t="s">
        <v>777</v>
      </c>
      <c r="H45" s="26"/>
      <c r="I45" s="26"/>
    </row>
    <row r="46" spans="1:9" ht="12.75">
      <c r="A46" s="104">
        <v>1</v>
      </c>
      <c r="B46" s="104">
        <v>114</v>
      </c>
      <c r="C46" s="104" t="s">
        <v>808</v>
      </c>
      <c r="D46" s="104" t="s">
        <v>46</v>
      </c>
      <c r="E46" s="105" t="s">
        <v>47</v>
      </c>
      <c r="F46" s="106">
        <v>5.2430555555555598E-3</v>
      </c>
      <c r="G46" s="107">
        <v>20</v>
      </c>
      <c r="H46" s="108"/>
      <c r="I46" s="108"/>
    </row>
    <row r="47" spans="1:9" ht="12.75">
      <c r="A47" s="104">
        <v>2</v>
      </c>
      <c r="B47" s="104">
        <v>141</v>
      </c>
      <c r="C47" s="104" t="s">
        <v>809</v>
      </c>
      <c r="D47" s="104" t="s">
        <v>90</v>
      </c>
      <c r="E47" s="105" t="s">
        <v>91</v>
      </c>
      <c r="F47" s="106">
        <v>5.2430555555555598E-3</v>
      </c>
      <c r="G47" s="107">
        <v>19</v>
      </c>
      <c r="H47" s="108"/>
      <c r="I47" s="108"/>
    </row>
    <row r="48" spans="1:9" ht="12.75">
      <c r="A48" s="104">
        <v>3</v>
      </c>
      <c r="B48" s="104">
        <v>164</v>
      </c>
      <c r="C48" s="104" t="s">
        <v>810</v>
      </c>
      <c r="D48" s="104" t="s">
        <v>90</v>
      </c>
      <c r="E48" s="105" t="s">
        <v>91</v>
      </c>
      <c r="F48" s="106">
        <v>7.0023148148148197E-3</v>
      </c>
      <c r="G48" s="107">
        <v>18</v>
      </c>
      <c r="H48" s="108"/>
      <c r="I48" s="108"/>
    </row>
    <row r="49" spans="1:9" ht="12.75">
      <c r="A49" s="104">
        <v>4</v>
      </c>
      <c r="B49" s="104">
        <v>117</v>
      </c>
      <c r="C49" s="104" t="s">
        <v>811</v>
      </c>
      <c r="D49" s="104" t="s">
        <v>24</v>
      </c>
      <c r="E49" s="105" t="s">
        <v>25</v>
      </c>
      <c r="F49" s="106">
        <v>8.2638888888888901E-3</v>
      </c>
      <c r="G49" s="107">
        <v>17</v>
      </c>
      <c r="H49" s="108"/>
      <c r="I49" s="108"/>
    </row>
    <row r="51" spans="1:9">
      <c r="A51" s="26" t="s">
        <v>812</v>
      </c>
    </row>
    <row r="52" spans="1:9" ht="12.75">
      <c r="A52" s="54" t="s">
        <v>742</v>
      </c>
      <c r="B52" s="26" t="s">
        <v>775</v>
      </c>
      <c r="C52" s="26" t="s">
        <v>776</v>
      </c>
      <c r="D52" s="26" t="s">
        <v>10</v>
      </c>
      <c r="E52" s="26" t="s">
        <v>11</v>
      </c>
      <c r="F52" s="103" t="s">
        <v>8</v>
      </c>
      <c r="G52" s="26" t="s">
        <v>777</v>
      </c>
      <c r="H52" s="26"/>
      <c r="I52" s="26"/>
    </row>
    <row r="53" spans="1:9" ht="12.75">
      <c r="A53" s="104">
        <v>1</v>
      </c>
      <c r="B53" s="104">
        <v>110</v>
      </c>
      <c r="C53" s="104" t="s">
        <v>813</v>
      </c>
      <c r="D53" s="104" t="s">
        <v>46</v>
      </c>
      <c r="E53" s="105" t="s">
        <v>47</v>
      </c>
      <c r="F53" s="106">
        <v>5.7523148148148099E-3</v>
      </c>
      <c r="G53" s="107">
        <v>20</v>
      </c>
      <c r="H53" s="108"/>
      <c r="I53" s="108"/>
    </row>
    <row r="54" spans="1:9" ht="12.75">
      <c r="A54" s="104">
        <v>2</v>
      </c>
      <c r="B54" s="104">
        <v>111</v>
      </c>
      <c r="C54" s="104" t="s">
        <v>814</v>
      </c>
      <c r="D54" s="104" t="s">
        <v>46</v>
      </c>
      <c r="E54" s="105" t="s">
        <v>47</v>
      </c>
      <c r="F54" s="106">
        <v>5.92592592592593E-3</v>
      </c>
      <c r="G54" s="107">
        <v>19</v>
      </c>
      <c r="H54" s="108"/>
      <c r="I54" s="108"/>
    </row>
    <row r="55" spans="1:9" ht="12.75">
      <c r="A55" s="104">
        <v>3</v>
      </c>
      <c r="B55" s="104">
        <v>170</v>
      </c>
      <c r="C55" s="104" t="s">
        <v>815</v>
      </c>
      <c r="D55" s="104" t="s">
        <v>18</v>
      </c>
      <c r="E55" s="105" t="s">
        <v>19</v>
      </c>
      <c r="F55" s="106">
        <v>6.15740740740741E-3</v>
      </c>
      <c r="G55" s="107">
        <v>18</v>
      </c>
      <c r="H55" s="108"/>
      <c r="I55" s="108"/>
    </row>
    <row r="56" spans="1:9" ht="12.75">
      <c r="A56" s="104">
        <v>4</v>
      </c>
      <c r="B56" s="104">
        <v>125</v>
      </c>
      <c r="C56" s="104" t="s">
        <v>816</v>
      </c>
      <c r="D56" s="104" t="s">
        <v>18</v>
      </c>
      <c r="E56" s="105" t="s">
        <v>19</v>
      </c>
      <c r="F56" s="106">
        <v>6.6550925925925901E-3</v>
      </c>
      <c r="G56" s="107">
        <v>17</v>
      </c>
      <c r="H56" s="108"/>
      <c r="I56" s="108"/>
    </row>
    <row r="57" spans="1:9" ht="12.75">
      <c r="A57" s="104">
        <v>5</v>
      </c>
      <c r="B57" s="104">
        <v>131</v>
      </c>
      <c r="C57" s="104" t="s">
        <v>817</v>
      </c>
      <c r="D57" s="104" t="s">
        <v>18</v>
      </c>
      <c r="E57" s="105" t="s">
        <v>19</v>
      </c>
      <c r="F57" s="106">
        <v>6.75925925925926E-3</v>
      </c>
      <c r="G57" s="107">
        <v>16</v>
      </c>
      <c r="H57" s="108"/>
      <c r="I57" s="108"/>
    </row>
    <row r="58" spans="1:9" ht="12.75">
      <c r="A58" s="104">
        <v>6</v>
      </c>
      <c r="B58" s="104">
        <v>162</v>
      </c>
      <c r="C58" s="104" t="s">
        <v>818</v>
      </c>
      <c r="D58" s="104" t="s">
        <v>46</v>
      </c>
      <c r="E58" s="105" t="s">
        <v>47</v>
      </c>
      <c r="F58" s="106">
        <v>6.875E-3</v>
      </c>
      <c r="G58" s="107">
        <v>15</v>
      </c>
      <c r="H58" s="108"/>
      <c r="I58" s="108"/>
    </row>
    <row r="60" spans="1:9">
      <c r="A60" s="26" t="s">
        <v>819</v>
      </c>
    </row>
    <row r="61" spans="1:9" ht="12.75">
      <c r="A61" s="54" t="s">
        <v>742</v>
      </c>
      <c r="B61" s="26" t="s">
        <v>775</v>
      </c>
      <c r="C61" s="26" t="s">
        <v>776</v>
      </c>
      <c r="D61" s="26" t="s">
        <v>10</v>
      </c>
      <c r="E61" s="26" t="s">
        <v>11</v>
      </c>
      <c r="F61" s="103" t="s">
        <v>8</v>
      </c>
      <c r="G61" s="26" t="s">
        <v>777</v>
      </c>
      <c r="H61" s="26"/>
      <c r="I61" s="26"/>
    </row>
    <row r="62" spans="1:9" ht="12.75">
      <c r="A62" s="104">
        <v>1</v>
      </c>
      <c r="B62" s="104">
        <v>26</v>
      </c>
      <c r="C62" s="104" t="s">
        <v>820</v>
      </c>
      <c r="D62" s="104" t="s">
        <v>167</v>
      </c>
      <c r="E62" s="105" t="s">
        <v>168</v>
      </c>
      <c r="F62" s="106">
        <v>1.0300925925925899E-2</v>
      </c>
      <c r="G62" s="107">
        <v>15</v>
      </c>
      <c r="H62" s="108"/>
      <c r="I62" s="108"/>
    </row>
    <row r="63" spans="1:9" ht="12.75">
      <c r="A63" s="104">
        <v>2</v>
      </c>
      <c r="B63" s="104">
        <v>6</v>
      </c>
      <c r="C63" s="104" t="s">
        <v>821</v>
      </c>
      <c r="D63" s="104" t="s">
        <v>46</v>
      </c>
      <c r="E63" s="105" t="s">
        <v>47</v>
      </c>
      <c r="F63" s="106">
        <v>1.0775462962963001E-2</v>
      </c>
      <c r="G63" s="107">
        <v>14</v>
      </c>
      <c r="H63" s="108"/>
      <c r="I63" s="108"/>
    </row>
    <row r="64" spans="1:9" ht="12.75">
      <c r="A64" s="104">
        <v>3</v>
      </c>
      <c r="B64" s="104">
        <v>11</v>
      </c>
      <c r="C64" s="104" t="s">
        <v>822</v>
      </c>
      <c r="D64" s="104" t="s">
        <v>24</v>
      </c>
      <c r="E64" s="105" t="s">
        <v>25</v>
      </c>
      <c r="F64" s="106">
        <v>1.20138888888889E-2</v>
      </c>
      <c r="G64" s="107">
        <v>13</v>
      </c>
      <c r="H64" s="108"/>
      <c r="I64" s="108"/>
    </row>
    <row r="65" spans="1:9" ht="12.75">
      <c r="A65" s="104">
        <v>4</v>
      </c>
      <c r="B65" s="104">
        <v>2</v>
      </c>
      <c r="C65" s="104" t="s">
        <v>823</v>
      </c>
      <c r="D65" s="104" t="s">
        <v>377</v>
      </c>
      <c r="E65" s="105" t="s">
        <v>378</v>
      </c>
      <c r="F65" s="106">
        <v>1.2997685185185201E-2</v>
      </c>
      <c r="G65" s="107">
        <v>12</v>
      </c>
      <c r="H65" s="108"/>
      <c r="I65" s="108"/>
    </row>
    <row r="66" spans="1:9" ht="12.75">
      <c r="A66" s="104">
        <v>5</v>
      </c>
      <c r="B66" s="104">
        <v>1</v>
      </c>
      <c r="C66" s="104" t="s">
        <v>824</v>
      </c>
      <c r="D66" s="104" t="s">
        <v>62</v>
      </c>
      <c r="E66" s="105" t="s">
        <v>63</v>
      </c>
      <c r="F66" s="106">
        <v>1.42939814814815E-2</v>
      </c>
      <c r="G66" s="107">
        <v>11</v>
      </c>
      <c r="H66" s="108"/>
      <c r="I66" s="108"/>
    </row>
    <row r="68" spans="1:9">
      <c r="A68" s="26" t="s">
        <v>825</v>
      </c>
    </row>
    <row r="69" spans="1:9" ht="12.75">
      <c r="A69" s="54" t="s">
        <v>742</v>
      </c>
      <c r="B69" s="26" t="s">
        <v>775</v>
      </c>
      <c r="C69" s="26" t="s">
        <v>776</v>
      </c>
      <c r="D69" s="26" t="s">
        <v>10</v>
      </c>
      <c r="E69" s="26" t="s">
        <v>11</v>
      </c>
      <c r="F69" s="103" t="s">
        <v>8</v>
      </c>
      <c r="G69" s="26" t="s">
        <v>777</v>
      </c>
      <c r="H69" s="26"/>
      <c r="I69" s="26"/>
    </row>
    <row r="70" spans="1:9" ht="12.75">
      <c r="A70" s="104">
        <v>1</v>
      </c>
      <c r="B70" s="104">
        <v>27</v>
      </c>
      <c r="C70" s="104" t="s">
        <v>826</v>
      </c>
      <c r="D70" s="104" t="s">
        <v>167</v>
      </c>
      <c r="E70" s="105" t="s">
        <v>168</v>
      </c>
      <c r="F70" s="106">
        <v>1.2314814814814799E-2</v>
      </c>
      <c r="G70" s="107">
        <v>15</v>
      </c>
      <c r="H70" s="108"/>
      <c r="I70" s="108"/>
    </row>
    <row r="71" spans="1:9" ht="12.75">
      <c r="A71" s="104">
        <v>2</v>
      </c>
      <c r="B71" s="104">
        <v>32</v>
      </c>
      <c r="C71" s="104" t="s">
        <v>827</v>
      </c>
      <c r="D71" s="104" t="s">
        <v>90</v>
      </c>
      <c r="E71" s="105" t="s">
        <v>91</v>
      </c>
      <c r="F71" s="106">
        <v>1.30787037037037E-2</v>
      </c>
      <c r="G71" s="107">
        <v>14</v>
      </c>
      <c r="H71" s="108"/>
      <c r="I71" s="108"/>
    </row>
    <row r="72" spans="1:9" ht="12.75">
      <c r="A72" s="104">
        <v>3</v>
      </c>
      <c r="B72" s="104">
        <v>14</v>
      </c>
      <c r="C72" s="104" t="s">
        <v>828</v>
      </c>
      <c r="D72" s="104" t="s">
        <v>18</v>
      </c>
      <c r="E72" s="105" t="s">
        <v>19</v>
      </c>
      <c r="F72" s="106">
        <v>1.33680555555556E-2</v>
      </c>
      <c r="G72" s="107">
        <v>13</v>
      </c>
      <c r="H72" s="108"/>
      <c r="I72" s="108"/>
    </row>
    <row r="74" spans="1:9">
      <c r="A74" s="26" t="s">
        <v>829</v>
      </c>
    </row>
    <row r="75" spans="1:9" ht="12.75">
      <c r="A75" s="54" t="s">
        <v>742</v>
      </c>
      <c r="B75" s="26" t="s">
        <v>775</v>
      </c>
      <c r="C75" s="26" t="s">
        <v>776</v>
      </c>
      <c r="D75" s="26" t="s">
        <v>10</v>
      </c>
      <c r="E75" s="26" t="s">
        <v>11</v>
      </c>
      <c r="F75" s="103" t="s">
        <v>8</v>
      </c>
      <c r="G75" s="26" t="s">
        <v>777</v>
      </c>
      <c r="H75" s="26"/>
      <c r="I75" s="26"/>
    </row>
    <row r="76" spans="1:9" ht="12.75">
      <c r="A76" s="104">
        <v>1</v>
      </c>
      <c r="B76" s="104">
        <v>8</v>
      </c>
      <c r="C76" s="104" t="s">
        <v>830</v>
      </c>
      <c r="D76" s="104" t="s">
        <v>46</v>
      </c>
      <c r="E76" s="105" t="s">
        <v>47</v>
      </c>
      <c r="F76" s="106">
        <v>1.0763888888888899E-2</v>
      </c>
      <c r="G76" s="107">
        <v>15</v>
      </c>
      <c r="H76" s="108"/>
      <c r="I76" s="108"/>
    </row>
    <row r="78" spans="1:9">
      <c r="A78" s="26" t="s">
        <v>831</v>
      </c>
    </row>
    <row r="79" spans="1:9" ht="12.75">
      <c r="A79" s="54" t="s">
        <v>742</v>
      </c>
      <c r="B79" s="26" t="s">
        <v>775</v>
      </c>
      <c r="C79" s="26" t="s">
        <v>776</v>
      </c>
      <c r="D79" s="26" t="s">
        <v>10</v>
      </c>
      <c r="E79" s="26" t="s">
        <v>11</v>
      </c>
      <c r="F79" s="103" t="s">
        <v>8</v>
      </c>
      <c r="G79" s="26" t="s">
        <v>777</v>
      </c>
      <c r="H79" s="26"/>
      <c r="I79" s="26"/>
    </row>
    <row r="80" spans="1:9" ht="12.75">
      <c r="A80" s="104">
        <v>1</v>
      </c>
      <c r="B80" s="104">
        <v>7</v>
      </c>
      <c r="C80" s="104" t="s">
        <v>832</v>
      </c>
      <c r="D80" s="104" t="s">
        <v>46</v>
      </c>
      <c r="E80" s="105" t="s">
        <v>47</v>
      </c>
      <c r="F80" s="106">
        <v>1.4224537037037001E-2</v>
      </c>
      <c r="G80" s="107">
        <v>15</v>
      </c>
      <c r="H80" s="108"/>
      <c r="I80" s="108"/>
    </row>
    <row r="81" spans="1:9" ht="12.75">
      <c r="A81" s="104">
        <v>2</v>
      </c>
      <c r="B81" s="104">
        <v>12</v>
      </c>
      <c r="C81" s="104" t="s">
        <v>833</v>
      </c>
      <c r="D81" s="104" t="s">
        <v>24</v>
      </c>
      <c r="E81" s="105" t="s">
        <v>25</v>
      </c>
      <c r="F81" s="106">
        <v>1.47800925925926E-2</v>
      </c>
      <c r="G81" s="107">
        <v>14</v>
      </c>
      <c r="H81" s="108"/>
      <c r="I81" s="108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wksCumJunior">
    <tabColor rgb="FF92D050"/>
  </sheetPr>
  <dimension ref="A1:AR132"/>
  <sheetViews>
    <sheetView tabSelected="1" workbookViewId="0">
      <pane xSplit="2" ySplit="6" topLeftCell="C48" activePane="bottomRight" state="frozen"/>
      <selection pane="topRight" activeCell="C1" sqref="C1"/>
      <selection pane="bottomLeft" activeCell="A7" sqref="A7"/>
      <selection pane="bottomRight" activeCell="O3" sqref="O3"/>
    </sheetView>
  </sheetViews>
  <sheetFormatPr defaultColWidth="9.140625" defaultRowHeight="12.75" outlineLevelRow="1" outlineLevelCol="1"/>
  <cols>
    <col min="1" max="1" width="7.28515625" style="2" customWidth="1"/>
    <col min="2" max="2" width="22.5703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>
      <c r="U1" s="28" t="s">
        <v>464</v>
      </c>
      <c r="V1" s="29" t="s">
        <v>465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>
      <c r="A2" s="2" t="s">
        <v>466</v>
      </c>
      <c r="D2" s="28" t="s">
        <v>467</v>
      </c>
      <c r="E2" s="2" t="b">
        <f>SUM(E6:E6)&gt;0</f>
        <v>0</v>
      </c>
      <c r="I2" s="31" t="s">
        <v>834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13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835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>IF(AND($AC2="Query O/s",AN2&lt;&gt;""),AN2,"-")</f>
        <v>#N/A</v>
      </c>
      <c r="AL2" s="41" t="e">
        <f>IF(AND($AC2="Query O/s",AO2&lt;&gt;""),AO2,"-")</f>
        <v>#N/A</v>
      </c>
      <c r="AM2" s="41" t="e">
        <f>IF(AND($AC2="Query O/s",AP2&lt;&gt;""),AP2,"-")</f>
        <v>#N/A</v>
      </c>
      <c r="AQ2" s="30"/>
    </row>
    <row r="3" spans="1:43" hidden="1" outlineLevel="1">
      <c r="D3" s="28"/>
      <c r="I3" s="31"/>
      <c r="J3" s="27"/>
      <c r="K3" s="27"/>
      <c r="L3" s="27"/>
      <c r="M3" s="42"/>
      <c r="N3" s="27" t="s">
        <v>470</v>
      </c>
      <c r="O3" s="43">
        <v>2</v>
      </c>
      <c r="P3" s="44" t="s">
        <v>836</v>
      </c>
      <c r="Q3" s="45" t="s">
        <v>472</v>
      </c>
      <c r="T3" s="45" t="s">
        <v>473</v>
      </c>
      <c r="V3" s="29"/>
      <c r="W3" s="27"/>
      <c r="X3" s="27"/>
      <c r="Y3" s="27"/>
      <c r="Z3" s="27"/>
      <c r="AI3" s="1" t="s">
        <v>474</v>
      </c>
      <c r="AJ3" s="3">
        <f>$C$5-1</f>
        <v>3</v>
      </c>
      <c r="AN3" s="1" t="s">
        <v>475</v>
      </c>
      <c r="AQ3" s="30"/>
    </row>
    <row r="4" spans="1:43" s="15" customFormat="1" ht="38.25" customHeight="1" collapsed="1" thickBot="1">
      <c r="A4" s="15" t="s">
        <v>896</v>
      </c>
      <c r="Q4" s="47">
        <f>SUM(Q7:Q288)</f>
        <v>0</v>
      </c>
      <c r="T4" s="47">
        <f>SUM(T7:T288)</f>
        <v>29</v>
      </c>
      <c r="U4" s="44" t="s">
        <v>837</v>
      </c>
      <c r="AB4" s="27"/>
      <c r="AC4" s="27"/>
      <c r="AD4" s="27"/>
      <c r="AE4" s="27"/>
      <c r="AF4" s="27"/>
      <c r="AG4" s="27"/>
      <c r="AH4" s="27"/>
      <c r="AI4" s="27"/>
      <c r="AJ4" s="44" t="s">
        <v>838</v>
      </c>
      <c r="AK4" s="27"/>
      <c r="AL4" s="27"/>
      <c r="AM4" s="27"/>
      <c r="AN4" s="27"/>
      <c r="AO4" s="27"/>
      <c r="AP4" s="27"/>
      <c r="AQ4" s="48" t="s">
        <v>839</v>
      </c>
    </row>
    <row r="5" spans="1:43" s="26" customFormat="1">
      <c r="A5" s="26" t="s">
        <v>479</v>
      </c>
      <c r="C5" s="49">
        <v>4</v>
      </c>
      <c r="J5" s="50" t="str">
        <f>"Total is best " &amp;C5&amp;" races"</f>
        <v>Total is best 4 races</v>
      </c>
      <c r="R5" s="51" t="s">
        <v>481</v>
      </c>
      <c r="S5" s="51"/>
      <c r="T5" s="51"/>
      <c r="U5" s="31"/>
      <c r="V5" s="26" t="s">
        <v>482</v>
      </c>
      <c r="AB5" s="2"/>
      <c r="AC5" s="2"/>
      <c r="AD5" s="26" t="s">
        <v>483</v>
      </c>
      <c r="AG5" s="26" t="s">
        <v>484</v>
      </c>
      <c r="AH5" s="2"/>
      <c r="AK5" s="26" t="s">
        <v>485</v>
      </c>
      <c r="AN5" s="44" t="s">
        <v>840</v>
      </c>
      <c r="AQ5" s="52"/>
    </row>
    <row r="6" spans="1:43" s="26" customFormat="1" ht="36.75" customHeight="1">
      <c r="A6" s="26" t="s">
        <v>487</v>
      </c>
      <c r="B6" s="26" t="s">
        <v>489</v>
      </c>
      <c r="C6" s="54" t="s">
        <v>490</v>
      </c>
      <c r="D6" s="90" t="s">
        <v>491</v>
      </c>
      <c r="E6" s="90" t="s">
        <v>492</v>
      </c>
      <c r="F6" s="90" t="s">
        <v>493</v>
      </c>
      <c r="G6" s="90" t="s">
        <v>494</v>
      </c>
      <c r="H6" s="90" t="s">
        <v>495</v>
      </c>
      <c r="I6" s="90" t="s">
        <v>496</v>
      </c>
      <c r="J6" s="90" t="s">
        <v>497</v>
      </c>
      <c r="K6" s="114"/>
      <c r="L6" s="114" t="s">
        <v>499</v>
      </c>
      <c r="M6" s="56" t="s">
        <v>500</v>
      </c>
      <c r="N6" s="115" t="s">
        <v>501</v>
      </c>
      <c r="O6" s="114" t="s">
        <v>502</v>
      </c>
      <c r="P6" s="54" t="s">
        <v>503</v>
      </c>
      <c r="Q6" s="57" t="s">
        <v>472</v>
      </c>
      <c r="R6" s="20" t="s">
        <v>504</v>
      </c>
      <c r="S6" s="57" t="s">
        <v>505</v>
      </c>
      <c r="T6" s="57" t="s">
        <v>506</v>
      </c>
      <c r="U6" s="115" t="s">
        <v>841</v>
      </c>
      <c r="V6" s="90">
        <v>1</v>
      </c>
      <c r="W6" s="90">
        <v>2</v>
      </c>
      <c r="X6" s="90">
        <v>3</v>
      </c>
      <c r="Y6" s="90">
        <v>4</v>
      </c>
      <c r="Z6" s="90">
        <v>5</v>
      </c>
      <c r="AA6" s="90">
        <v>6</v>
      </c>
      <c r="AC6" s="58" t="s">
        <v>508</v>
      </c>
      <c r="AD6" s="22" t="s">
        <v>509</v>
      </c>
      <c r="AE6" s="22" t="s">
        <v>510</v>
      </c>
      <c r="AF6" s="22" t="s">
        <v>511</v>
      </c>
      <c r="AG6" s="58" t="s">
        <v>842</v>
      </c>
      <c r="AH6" s="58" t="s">
        <v>513</v>
      </c>
      <c r="AI6" s="22" t="s">
        <v>514</v>
      </c>
      <c r="AJ6" s="22" t="s">
        <v>515</v>
      </c>
      <c r="AK6" s="22" t="s">
        <v>509</v>
      </c>
      <c r="AL6" s="22" t="s">
        <v>510</v>
      </c>
      <c r="AM6" s="22" t="s">
        <v>511</v>
      </c>
      <c r="AN6" s="22" t="s">
        <v>509</v>
      </c>
      <c r="AO6" s="22" t="s">
        <v>510</v>
      </c>
      <c r="AP6" s="22" t="s">
        <v>511</v>
      </c>
      <c r="AQ6" s="52"/>
    </row>
    <row r="7" spans="1:43" ht="15">
      <c r="A7" s="26" t="s">
        <v>779</v>
      </c>
      <c r="D7" s="32"/>
      <c r="E7" s="32"/>
      <c r="F7" s="116"/>
      <c r="G7" s="32"/>
      <c r="H7" s="32"/>
      <c r="I7" s="32"/>
      <c r="J7" s="32"/>
      <c r="K7" s="32"/>
      <c r="L7" s="32"/>
      <c r="M7" s="32"/>
      <c r="N7" s="32"/>
      <c r="O7" s="32"/>
      <c r="P7" s="90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75</v>
      </c>
      <c r="AO7" s="25">
        <v>71</v>
      </c>
      <c r="AP7" s="25">
        <v>68</v>
      </c>
      <c r="AQ7" s="52"/>
    </row>
    <row r="8" spans="1:43" ht="15">
      <c r="A8" s="1">
        <v>1</v>
      </c>
      <c r="B8" s="1" t="s">
        <v>780</v>
      </c>
      <c r="C8" s="1" t="s">
        <v>781</v>
      </c>
      <c r="D8" s="35">
        <v>25</v>
      </c>
      <c r="E8" s="32">
        <v>25</v>
      </c>
      <c r="F8" s="116"/>
      <c r="G8" s="32"/>
      <c r="H8" s="32"/>
      <c r="I8" s="32"/>
      <c r="J8" s="32">
        <f>IFERROR(LARGE(D8:I8,1),0)+IF($C$5&gt;=2,IFERROR(LARGE(D8:I8,2),0),0)+IF($C$5&gt;=3,IFERROR(LARGE(D8:I8,3),0),0)+IF($C$5&gt;=4,IFERROR(LARGE(D8:I8,4),0),0)+IF($C$5&gt;=5,IFERROR(LARGE(D8:I8,5),0),0)+IF($C$5&gt;=6,IFERROR(LARGE(D8:I8,6),0),0)</f>
        <v>50</v>
      </c>
      <c r="K8" s="32"/>
      <c r="L8" s="32" t="s">
        <v>843</v>
      </c>
      <c r="M8" s="33">
        <f>J8+(ROW(J8)-ROW(J$6))/10000</f>
        <v>50.0002</v>
      </c>
      <c r="N8" s="32">
        <f>COUNT(D8:I8)</f>
        <v>2</v>
      </c>
      <c r="O8" s="32">
        <f ca="1">IF(AND(N8=1,OFFSET(C8,0,O$3)&gt;0),"Y",0)</f>
        <v>0</v>
      </c>
      <c r="P8" s="34" t="s">
        <v>779</v>
      </c>
      <c r="Q8" s="113">
        <f>1-(P8=P7)</f>
        <v>0</v>
      </c>
      <c r="R8" s="36">
        <f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50.027500000000003</v>
      </c>
      <c r="S8" s="36">
        <f>J8+V8/1000+IF($C$5&gt;=2,W8/10000,0)+IF($C$5&gt;=3,X8/100000,0)+IF($C$5&gt;=4,Y8/1000000,0)+IF($C$5&gt;=5,Z8/10000000,0)+IF($C$5&gt;=6,AA8/100000000,0)</f>
        <v>50.027499999999996</v>
      </c>
      <c r="T8" s="35">
        <f>1-(R8=S8)</f>
        <v>0</v>
      </c>
      <c r="U8" s="35">
        <f>M8+V8/1000+W8/10000+X8/100000+Y8/1000000+Z8/10000000+AA8/100000000</f>
        <v>50.027699999999996</v>
      </c>
      <c r="V8" s="35">
        <v>25</v>
      </c>
      <c r="W8" s="32">
        <v>25</v>
      </c>
      <c r="X8" s="116"/>
      <c r="Y8" s="32"/>
      <c r="Z8" s="32"/>
      <c r="AA8" s="32"/>
      <c r="AG8" s="1"/>
      <c r="AH8" s="1"/>
      <c r="AI8" s="25"/>
      <c r="AJ8" s="25"/>
      <c r="AK8" s="25"/>
      <c r="AL8" s="25"/>
      <c r="AM8" s="25"/>
      <c r="AN8" s="25"/>
      <c r="AO8" s="25"/>
      <c r="AP8" s="25"/>
      <c r="AQ8" s="52"/>
    </row>
    <row r="9" spans="1:43" ht="15">
      <c r="A9" s="1">
        <v>2</v>
      </c>
      <c r="B9" s="1" t="s">
        <v>782</v>
      </c>
      <c r="C9" s="1" t="s">
        <v>25</v>
      </c>
      <c r="D9" s="35">
        <v>24</v>
      </c>
      <c r="E9" s="32">
        <v>24</v>
      </c>
      <c r="F9" s="116"/>
      <c r="G9" s="32"/>
      <c r="H9" s="32"/>
      <c r="I9" s="32"/>
      <c r="J9" s="32">
        <f>IFERROR(LARGE(D9:I9,1),0)+IF($C$5&gt;=2,IFERROR(LARGE(D9:I9,2),0),0)+IF($C$5&gt;=3,IFERROR(LARGE(D9:I9,3),0),0)+IF($C$5&gt;=4,IFERROR(LARGE(D9:I9,4),0),0)+IF($C$5&gt;=5,IFERROR(LARGE(D9:I9,5),0),0)+IF($C$5&gt;=6,IFERROR(LARGE(D9:I9,6),0),0)</f>
        <v>48</v>
      </c>
      <c r="K9" s="32"/>
      <c r="L9" s="32" t="s">
        <v>844</v>
      </c>
      <c r="M9" s="33">
        <f>J9+(ROW(J9)-ROW(J$6))/10000</f>
        <v>48.000300000000003</v>
      </c>
      <c r="N9" s="32">
        <f>COUNT(D9:I9)</f>
        <v>2</v>
      </c>
      <c r="O9" s="32">
        <f ca="1">IF(AND(N9=1,OFFSET(C9,0,O$3)&gt;0),"Y",0)</f>
        <v>0</v>
      </c>
      <c r="P9" s="34" t="s">
        <v>779</v>
      </c>
      <c r="Q9" s="113">
        <f>1-(P9=P8)</f>
        <v>0</v>
      </c>
      <c r="R9" s="36">
        <f>IFERROR(LARGE(D9:I9,1),0)*1.001+IF($C$5&gt;=2,IFERROR(LARGE(D9:I9,2),0),0)*1.0001+IF($C$5&gt;=3,IFERROR(LARGE(D9:I9,3),0),0)*1.00001+IF($C$5&gt;=4,IFERROR(LARGE(D9:I9,4),0),0)*1.000001+IF($C$5&gt;=5,IFERROR(LARGE(D9:I9,5),0),0)*1.0000001+IF($C$5&gt;=6,IFERROR(LARGE(D9:I9,6),0),0)*1.00000001</f>
        <v>48.026399999999995</v>
      </c>
      <c r="S9" s="36">
        <f>J9+V9/1000+IF($C$5&gt;=2,W9/10000,0)+IF($C$5&gt;=3,X9/100000,0)+IF($C$5&gt;=4,Y9/1000000,0)+IF($C$5&gt;=5,Z9/10000000,0)+IF($C$5&gt;=6,AA9/100000000,0)</f>
        <v>48.026400000000002</v>
      </c>
      <c r="T9" s="35">
        <f>1-(R9=S9)</f>
        <v>0</v>
      </c>
      <c r="U9" s="35">
        <f>M9+V9/1000+W9/10000+X9/100000+Y9/1000000+Z9/10000000+AA9/100000000</f>
        <v>48.026700000000005</v>
      </c>
      <c r="V9" s="35">
        <v>24</v>
      </c>
      <c r="W9" s="32">
        <v>24</v>
      </c>
      <c r="X9" s="116"/>
      <c r="Y9" s="32"/>
      <c r="Z9" s="32"/>
      <c r="AA9" s="32"/>
      <c r="AG9" s="1"/>
      <c r="AH9" s="1"/>
      <c r="AI9" s="25"/>
      <c r="AJ9" s="25"/>
      <c r="AK9" s="25"/>
      <c r="AL9" s="25"/>
      <c r="AM9" s="25"/>
      <c r="AN9" s="25"/>
      <c r="AO9" s="25"/>
      <c r="AP9" s="25"/>
      <c r="AQ9" s="52"/>
    </row>
    <row r="10" spans="1:43" ht="15">
      <c r="A10" s="1">
        <v>3</v>
      </c>
      <c r="B10" s="1" t="s">
        <v>783</v>
      </c>
      <c r="C10" s="1" t="s">
        <v>91</v>
      </c>
      <c r="D10" s="35">
        <v>22</v>
      </c>
      <c r="E10" s="32">
        <v>23</v>
      </c>
      <c r="F10" s="116"/>
      <c r="G10" s="32"/>
      <c r="H10" s="32"/>
      <c r="I10" s="32"/>
      <c r="J10" s="32">
        <f>IFERROR(LARGE(D10:I10,1),0)+IF($C$5&gt;=2,IFERROR(LARGE(D10:I10,2),0),0)+IF($C$5&gt;=3,IFERROR(LARGE(D10:I10,3),0),0)+IF($C$5&gt;=4,IFERROR(LARGE(D10:I10,4),0),0)+IF($C$5&gt;=5,IFERROR(LARGE(D10:I10,5),0),0)+IF($C$5&gt;=6,IFERROR(LARGE(D10:I10,6),0),0)</f>
        <v>45</v>
      </c>
      <c r="K10" s="32"/>
      <c r="L10" s="32" t="s">
        <v>845</v>
      </c>
      <c r="M10" s="33">
        <f>J10+(ROW(J10)-ROW(J$6))/10000</f>
        <v>45.000399999999999</v>
      </c>
      <c r="N10" s="32">
        <f>COUNT(D10:I10)</f>
        <v>2</v>
      </c>
      <c r="O10" s="32">
        <f ca="1">IF(AND(N10=1,OFFSET(C10,0,O$3)&gt;0),"Y",0)</f>
        <v>0</v>
      </c>
      <c r="P10" s="34" t="s">
        <v>779</v>
      </c>
      <c r="Q10" s="113">
        <f>1-(P10=P9)</f>
        <v>0</v>
      </c>
      <c r="R10" s="36">
        <f>IFERROR(LARGE(D10:I10,1),0)*1.001+IF($C$5&gt;=2,IFERROR(LARGE(D10:I10,2),0),0)*1.0001+IF($C$5&gt;=3,IFERROR(LARGE(D10:I10,3),0),0)*1.00001+IF($C$5&gt;=4,IFERROR(LARGE(D10:I10,4),0),0)*1.000001+IF($C$5&gt;=5,IFERROR(LARGE(D10:I10,5),0),0)*1.0000001+IF($C$5&gt;=6,IFERROR(LARGE(D10:I10,6),0),0)*1.00000001</f>
        <v>45.025199999999998</v>
      </c>
      <c r="S10" s="36">
        <f>J10+V10/1000+IF($C$5&gt;=2,W10/10000,0)+IF($C$5&gt;=3,X10/100000,0)+IF($C$5&gt;=4,Y10/1000000,0)+IF($C$5&gt;=5,Z10/10000000,0)+IF($C$5&gt;=6,AA10/100000000,0)</f>
        <v>45.024299999999997</v>
      </c>
      <c r="T10" s="35">
        <f>1-(R10=S10)</f>
        <v>1</v>
      </c>
      <c r="U10" s="35">
        <f>M10+V10/1000+W10/10000+X10/100000+Y10/1000000+Z10/10000000+AA10/100000000</f>
        <v>45.024699999999996</v>
      </c>
      <c r="V10" s="35">
        <v>22</v>
      </c>
      <c r="W10" s="32">
        <v>23</v>
      </c>
      <c r="X10" s="116"/>
      <c r="Y10" s="32"/>
      <c r="Z10" s="32"/>
      <c r="AA10" s="32"/>
      <c r="AG10" s="1"/>
      <c r="AH10" s="1"/>
      <c r="AI10" s="25"/>
      <c r="AJ10" s="25"/>
      <c r="AK10" s="25"/>
      <c r="AL10" s="25"/>
      <c r="AM10" s="25"/>
      <c r="AN10" s="25"/>
      <c r="AO10" s="25"/>
      <c r="AP10" s="25"/>
      <c r="AQ10" s="52"/>
    </row>
    <row r="11" spans="1:43" ht="15">
      <c r="A11" s="1">
        <v>4</v>
      </c>
      <c r="B11" s="1" t="s">
        <v>784</v>
      </c>
      <c r="C11" s="1" t="s">
        <v>25</v>
      </c>
      <c r="D11" s="35">
        <v>21</v>
      </c>
      <c r="E11" s="32">
        <v>22</v>
      </c>
      <c r="F11" s="116"/>
      <c r="G11" s="32"/>
      <c r="H11" s="32"/>
      <c r="I11" s="32"/>
      <c r="J11" s="32">
        <f>IFERROR(LARGE(D11:I11,1),0)+IF($C$5&gt;=2,IFERROR(LARGE(D11:I11,2),0),0)+IF($C$5&gt;=3,IFERROR(LARGE(D11:I11,3),0),0)+IF($C$5&gt;=4,IFERROR(LARGE(D11:I11,4),0),0)+IF($C$5&gt;=5,IFERROR(LARGE(D11:I11,5),0),0)+IF($C$5&gt;=6,IFERROR(LARGE(D11:I11,6),0),0)</f>
        <v>43</v>
      </c>
      <c r="K11" s="32"/>
      <c r="L11" s="32"/>
      <c r="M11" s="33">
        <f>J11+(ROW(J11)-ROW(J$6))/10000</f>
        <v>43.000500000000002</v>
      </c>
      <c r="N11" s="32">
        <f>COUNT(D11:I11)</f>
        <v>2</v>
      </c>
      <c r="O11" s="32">
        <f ca="1">IF(AND(N11=1,OFFSET(C11,0,O$3)&gt;0),"Y",0)</f>
        <v>0</v>
      </c>
      <c r="P11" s="34" t="s">
        <v>779</v>
      </c>
      <c r="Q11" s="113">
        <f>1-(P11=P10)</f>
        <v>0</v>
      </c>
      <c r="R11" s="36">
        <f>IFERROR(LARGE(D11:I11,1),0)*1.001+IF($C$5&gt;=2,IFERROR(LARGE(D11:I11,2),0),0)*1.0001+IF($C$5&gt;=3,IFERROR(LARGE(D11:I11,3),0),0)*1.00001+IF($C$5&gt;=4,IFERROR(LARGE(D11:I11,4),0),0)*1.000001+IF($C$5&gt;=5,IFERROR(LARGE(D11:I11,5),0),0)*1.0000001+IF($C$5&gt;=6,IFERROR(LARGE(D11:I11,6),0),0)*1.00000001</f>
        <v>43.024099999999997</v>
      </c>
      <c r="S11" s="36">
        <f>J11+V11/1000+IF($C$5&gt;=2,W11/10000,0)+IF($C$5&gt;=3,X11/100000,0)+IF($C$5&gt;=4,Y11/1000000,0)+IF($C$5&gt;=5,Z11/10000000,0)+IF($C$5&gt;=6,AA11/100000000,0)</f>
        <v>43.023200000000003</v>
      </c>
      <c r="T11" s="35">
        <f>1-(R11=S11)</f>
        <v>1</v>
      </c>
      <c r="U11" s="35">
        <f>M11+V11/1000+W11/10000+X11/100000+Y11/1000000+Z11/10000000+AA11/100000000</f>
        <v>43.023700000000005</v>
      </c>
      <c r="V11" s="35">
        <v>21</v>
      </c>
      <c r="W11" s="32">
        <v>22</v>
      </c>
      <c r="X11" s="116"/>
      <c r="Y11" s="32"/>
      <c r="Z11" s="32"/>
      <c r="AA11" s="32"/>
      <c r="AG11" s="1"/>
      <c r="AH11" s="1"/>
      <c r="AI11" s="25"/>
      <c r="AJ11" s="25"/>
      <c r="AK11" s="25"/>
      <c r="AL11" s="25"/>
      <c r="AM11" s="25"/>
      <c r="AN11" s="25"/>
      <c r="AO11" s="25"/>
      <c r="AP11" s="25"/>
      <c r="AQ11" s="52"/>
    </row>
    <row r="12" spans="1:43" ht="15">
      <c r="A12" s="1">
        <v>5</v>
      </c>
      <c r="B12" s="1" t="s">
        <v>786</v>
      </c>
      <c r="C12" s="1" t="s">
        <v>168</v>
      </c>
      <c r="D12" s="35">
        <v>20</v>
      </c>
      <c r="E12" s="32">
        <v>20</v>
      </c>
      <c r="F12" s="116"/>
      <c r="G12" s="32"/>
      <c r="H12" s="32"/>
      <c r="I12" s="32"/>
      <c r="J12" s="32">
        <f>IFERROR(LARGE(D12:I12,1),0)+IF($C$5&gt;=2,IFERROR(LARGE(D12:I12,2),0),0)+IF($C$5&gt;=3,IFERROR(LARGE(D12:I12,3),0),0)+IF($C$5&gt;=4,IFERROR(LARGE(D12:I12,4),0),0)+IF($C$5&gt;=5,IFERROR(LARGE(D12:I12,5),0),0)+IF($C$5&gt;=6,IFERROR(LARGE(D12:I12,6),0),0)</f>
        <v>40</v>
      </c>
      <c r="K12" s="32"/>
      <c r="L12" s="32"/>
      <c r="M12" s="33">
        <f>J12+(ROW(J12)-ROW(J$6))/10000</f>
        <v>40.000599999999999</v>
      </c>
      <c r="N12" s="32">
        <f>COUNT(D12:I12)</f>
        <v>2</v>
      </c>
      <c r="O12" s="32">
        <f ca="1">IF(AND(N12=1,OFFSET(C12,0,O$3)&gt;0),"Y",0)</f>
        <v>0</v>
      </c>
      <c r="P12" s="34" t="s">
        <v>779</v>
      </c>
      <c r="Q12" s="113">
        <f>1-(P12=P11)</f>
        <v>0</v>
      </c>
      <c r="R12" s="36">
        <f>IFERROR(LARGE(D12:I12,1),0)*1.001+IF($C$5&gt;=2,IFERROR(LARGE(D12:I12,2),0),0)*1.0001+IF($C$5&gt;=3,IFERROR(LARGE(D12:I12,3),0),0)*1.00001+IF($C$5&gt;=4,IFERROR(LARGE(D12:I12,4),0),0)*1.000001+IF($C$5&gt;=5,IFERROR(LARGE(D12:I12,5),0),0)*1.0000001+IF($C$5&gt;=6,IFERROR(LARGE(D12:I12,6),0),0)*1.00000001</f>
        <v>40.021999999999991</v>
      </c>
      <c r="S12" s="36">
        <f>J12+V12/1000+IF($C$5&gt;=2,W12/10000,0)+IF($C$5&gt;=3,X12/100000,0)+IF($C$5&gt;=4,Y12/1000000,0)+IF($C$5&gt;=5,Z12/10000000,0)+IF($C$5&gt;=6,AA12/100000000,0)</f>
        <v>40.022000000000006</v>
      </c>
      <c r="T12" s="35">
        <f>1-(R12=S12)</f>
        <v>0</v>
      </c>
      <c r="U12" s="35">
        <f>M12+V12/1000+W12/10000+X12/100000+Y12/1000000+Z12/10000000+AA12/100000000</f>
        <v>40.022600000000004</v>
      </c>
      <c r="V12" s="35">
        <v>20</v>
      </c>
      <c r="W12" s="32">
        <v>20</v>
      </c>
      <c r="X12" s="116"/>
      <c r="Y12" s="32"/>
      <c r="Z12" s="32"/>
      <c r="AA12" s="32"/>
      <c r="AG12" s="1"/>
      <c r="AH12" s="1"/>
      <c r="AI12" s="25"/>
      <c r="AJ12" s="25"/>
      <c r="AK12" s="25"/>
      <c r="AL12" s="25"/>
      <c r="AM12" s="25"/>
      <c r="AN12" s="25"/>
      <c r="AO12" s="25"/>
      <c r="AP12" s="25"/>
      <c r="AQ12" s="52"/>
    </row>
    <row r="13" spans="1:43" ht="15">
      <c r="A13" s="1">
        <v>6</v>
      </c>
      <c r="B13" s="1" t="s">
        <v>787</v>
      </c>
      <c r="C13" s="1" t="s">
        <v>19</v>
      </c>
      <c r="D13" s="35">
        <v>19</v>
      </c>
      <c r="E13" s="32">
        <v>19</v>
      </c>
      <c r="F13" s="116"/>
      <c r="G13" s="32"/>
      <c r="H13" s="32"/>
      <c r="I13" s="32"/>
      <c r="J13" s="32">
        <f>IFERROR(LARGE(D13:I13,1),0)+IF($C$5&gt;=2,IFERROR(LARGE(D13:I13,2),0),0)+IF($C$5&gt;=3,IFERROR(LARGE(D13:I13,3),0),0)+IF($C$5&gt;=4,IFERROR(LARGE(D13:I13,4),0),0)+IF($C$5&gt;=5,IFERROR(LARGE(D13:I13,5),0),0)+IF($C$5&gt;=6,IFERROR(LARGE(D13:I13,6),0),0)</f>
        <v>38</v>
      </c>
      <c r="K13" s="32"/>
      <c r="L13" s="32"/>
      <c r="M13" s="33">
        <f>J13+(ROW(J13)-ROW(J$6))/10000</f>
        <v>38.000700000000002</v>
      </c>
      <c r="N13" s="32">
        <f>COUNT(D13:I13)</f>
        <v>2</v>
      </c>
      <c r="O13" s="32">
        <f ca="1">IF(AND(N13=1,OFFSET(C13,0,O$3)&gt;0),"Y",0)</f>
        <v>0</v>
      </c>
      <c r="P13" s="34" t="s">
        <v>779</v>
      </c>
      <c r="Q13" s="113">
        <f>1-(P13=P12)</f>
        <v>0</v>
      </c>
      <c r="R13" s="36">
        <f>IFERROR(LARGE(D13:I13,1),0)*1.001+IF($C$5&gt;=2,IFERROR(LARGE(D13:I13,2),0),0)*1.0001+IF($C$5&gt;=3,IFERROR(LARGE(D13:I13,3),0),0)*1.00001+IF($C$5&gt;=4,IFERROR(LARGE(D13:I13,4),0),0)*1.000001+IF($C$5&gt;=5,IFERROR(LARGE(D13:I13,5),0),0)*1.0000001+IF($C$5&gt;=6,IFERROR(LARGE(D13:I13,6),0),0)*1.00000001</f>
        <v>38.020899999999997</v>
      </c>
      <c r="S13" s="36">
        <f>J13+V13/1000+IF($C$5&gt;=2,W13/10000,0)+IF($C$5&gt;=3,X13/100000,0)+IF($C$5&gt;=4,Y13/1000000,0)+IF($C$5&gt;=5,Z13/10000000,0)+IF($C$5&gt;=6,AA13/100000000,0)</f>
        <v>38.020899999999997</v>
      </c>
      <c r="T13" s="35">
        <f>1-(R13=S13)</f>
        <v>0</v>
      </c>
      <c r="U13" s="35">
        <f>M13+V13/1000+W13/10000+X13/100000+Y13/1000000+Z13/10000000+AA13/100000000</f>
        <v>38.021599999999999</v>
      </c>
      <c r="V13" s="35">
        <v>19</v>
      </c>
      <c r="W13" s="32">
        <v>19</v>
      </c>
      <c r="X13" s="116"/>
      <c r="Y13" s="32"/>
      <c r="Z13" s="32"/>
      <c r="AA13" s="32"/>
      <c r="AG13" s="1"/>
      <c r="AH13" s="1"/>
      <c r="AI13" s="25"/>
      <c r="AJ13" s="25"/>
      <c r="AK13" s="25"/>
      <c r="AL13" s="25"/>
      <c r="AM13" s="25"/>
      <c r="AN13" s="25"/>
      <c r="AO13" s="25"/>
      <c r="AP13" s="25"/>
      <c r="AQ13" s="52"/>
    </row>
    <row r="14" spans="1:43" ht="15">
      <c r="A14" s="1">
        <v>7</v>
      </c>
      <c r="B14" s="1" t="s">
        <v>788</v>
      </c>
      <c r="C14" s="1" t="s">
        <v>168</v>
      </c>
      <c r="D14" s="35">
        <v>17</v>
      </c>
      <c r="E14" s="32">
        <v>18</v>
      </c>
      <c r="F14" s="116"/>
      <c r="G14" s="32"/>
      <c r="H14" s="32"/>
      <c r="I14" s="32"/>
      <c r="J14" s="32">
        <f>IFERROR(LARGE(D14:I14,1),0)+IF($C$5&gt;=2,IFERROR(LARGE(D14:I14,2),0),0)+IF($C$5&gt;=3,IFERROR(LARGE(D14:I14,3),0),0)+IF($C$5&gt;=4,IFERROR(LARGE(D14:I14,4),0),0)+IF($C$5&gt;=5,IFERROR(LARGE(D14:I14,5),0),0)+IF($C$5&gt;=6,IFERROR(LARGE(D14:I14,6),0),0)</f>
        <v>35</v>
      </c>
      <c r="K14" s="32"/>
      <c r="L14" s="32"/>
      <c r="M14" s="33">
        <f>J14+(ROW(J14)-ROW(J$6))/10000</f>
        <v>35.000799999999998</v>
      </c>
      <c r="N14" s="32">
        <f>COUNT(D14:I14)</f>
        <v>2</v>
      </c>
      <c r="O14" s="32">
        <f ca="1">IF(AND(N14=1,OFFSET(C14,0,O$3)&gt;0),"Y",0)</f>
        <v>0</v>
      </c>
      <c r="P14" s="34" t="s">
        <v>779</v>
      </c>
      <c r="Q14" s="113">
        <f>1-(P14=P13)</f>
        <v>0</v>
      </c>
      <c r="R14" s="36">
        <f>IFERROR(LARGE(D14:I14,1),0)*1.001+IF($C$5&gt;=2,IFERROR(LARGE(D14:I14,2),0),0)*1.0001+IF($C$5&gt;=3,IFERROR(LARGE(D14:I14,3),0),0)*1.00001+IF($C$5&gt;=4,IFERROR(LARGE(D14:I14,4),0),0)*1.000001+IF($C$5&gt;=5,IFERROR(LARGE(D14:I14,5),0),0)*1.0000001+IF($C$5&gt;=6,IFERROR(LARGE(D14:I14,6),0),0)*1.00000001</f>
        <v>35.0197</v>
      </c>
      <c r="S14" s="36">
        <f>J14+V14/1000+IF($C$5&gt;=2,W14/10000,0)+IF($C$5&gt;=3,X14/100000,0)+IF($C$5&gt;=4,Y14/1000000,0)+IF($C$5&gt;=5,Z14/10000000,0)+IF($C$5&gt;=6,AA14/100000000,0)</f>
        <v>35.018800000000006</v>
      </c>
      <c r="T14" s="35">
        <f>1-(R14=S14)</f>
        <v>1</v>
      </c>
      <c r="U14" s="35">
        <f>M14+V14/1000+W14/10000+X14/100000+Y14/1000000+Z14/10000000+AA14/100000000</f>
        <v>35.019600000000004</v>
      </c>
      <c r="V14" s="35">
        <v>17</v>
      </c>
      <c r="W14" s="32">
        <v>18</v>
      </c>
      <c r="X14" s="116"/>
      <c r="Y14" s="32"/>
      <c r="Z14" s="32"/>
      <c r="AA14" s="32"/>
      <c r="AG14" s="1"/>
      <c r="AH14" s="1"/>
      <c r="AI14" s="25"/>
      <c r="AJ14" s="25"/>
      <c r="AK14" s="25"/>
      <c r="AL14" s="25"/>
      <c r="AM14" s="25"/>
      <c r="AN14" s="25"/>
      <c r="AO14" s="25"/>
      <c r="AP14" s="25"/>
      <c r="AQ14" s="52"/>
    </row>
    <row r="15" spans="1:43" ht="15">
      <c r="A15" s="1">
        <v>8</v>
      </c>
      <c r="B15" s="1" t="s">
        <v>790</v>
      </c>
      <c r="C15" s="1" t="s">
        <v>19</v>
      </c>
      <c r="D15" s="35">
        <v>15</v>
      </c>
      <c r="E15" s="32">
        <v>16</v>
      </c>
      <c r="F15" s="116"/>
      <c r="G15" s="32"/>
      <c r="H15" s="32"/>
      <c r="I15" s="32"/>
      <c r="J15" s="32">
        <f>IFERROR(LARGE(D15:I15,1),0)+IF($C$5&gt;=2,IFERROR(LARGE(D15:I15,2),0),0)+IF($C$5&gt;=3,IFERROR(LARGE(D15:I15,3),0),0)+IF($C$5&gt;=4,IFERROR(LARGE(D15:I15,4),0),0)+IF($C$5&gt;=5,IFERROR(LARGE(D15:I15,5),0),0)+IF($C$5&gt;=6,IFERROR(LARGE(D15:I15,6),0),0)</f>
        <v>31</v>
      </c>
      <c r="K15" s="32"/>
      <c r="L15" s="32"/>
      <c r="M15" s="33">
        <f>J15+(ROW(J15)-ROW(J$6))/10000</f>
        <v>31.000900000000001</v>
      </c>
      <c r="N15" s="32">
        <f>COUNT(D15:I15)</f>
        <v>2</v>
      </c>
      <c r="O15" s="32">
        <f ca="1">IF(AND(N15=1,OFFSET(C15,0,O$3)&gt;0),"Y",0)</f>
        <v>0</v>
      </c>
      <c r="P15" s="34" t="s">
        <v>779</v>
      </c>
      <c r="Q15" s="113">
        <f>1-(P15=P14)</f>
        <v>0</v>
      </c>
      <c r="R15" s="36">
        <f>IFERROR(LARGE(D15:I15,1),0)*1.001+IF($C$5&gt;=2,IFERROR(LARGE(D15:I15,2),0),0)*1.0001+IF($C$5&gt;=3,IFERROR(LARGE(D15:I15,3),0),0)*1.00001+IF($C$5&gt;=4,IFERROR(LARGE(D15:I15,4),0),0)*1.000001+IF($C$5&gt;=5,IFERROR(LARGE(D15:I15,5),0),0)*1.0000001+IF($C$5&gt;=6,IFERROR(LARGE(D15:I15,6),0),0)*1.00000001</f>
        <v>31.017499999999998</v>
      </c>
      <c r="S15" s="36">
        <f>J15+V15/1000+IF($C$5&gt;=2,W15/10000,0)+IF($C$5&gt;=3,X15/100000,0)+IF($C$5&gt;=4,Y15/1000000,0)+IF($C$5&gt;=5,Z15/10000000,0)+IF($C$5&gt;=6,AA15/100000000,0)</f>
        <v>31.0166</v>
      </c>
      <c r="T15" s="35">
        <f>1-(R15=S15)</f>
        <v>1</v>
      </c>
      <c r="U15" s="35">
        <f>M15+V15/1000+W15/10000+X15/100000+Y15/1000000+Z15/10000000+AA15/100000000</f>
        <v>31.017500000000002</v>
      </c>
      <c r="V15" s="35">
        <v>15</v>
      </c>
      <c r="W15" s="32">
        <v>16</v>
      </c>
      <c r="X15" s="116"/>
      <c r="Y15" s="32"/>
      <c r="Z15" s="32"/>
      <c r="AA15" s="32"/>
      <c r="AG15" s="1"/>
      <c r="AH15" s="1"/>
      <c r="AI15" s="25"/>
      <c r="AJ15" s="25"/>
      <c r="AK15" s="25"/>
      <c r="AL15" s="25"/>
      <c r="AM15" s="25"/>
      <c r="AN15" s="25"/>
      <c r="AO15" s="25"/>
      <c r="AP15" s="25"/>
      <c r="AQ15" s="52"/>
    </row>
    <row r="16" spans="1:43" ht="15">
      <c r="A16" s="1">
        <v>9</v>
      </c>
      <c r="B16" s="1" t="s">
        <v>846</v>
      </c>
      <c r="C16" s="1" t="s">
        <v>47</v>
      </c>
      <c r="D16" s="35">
        <v>23</v>
      </c>
      <c r="E16" s="32"/>
      <c r="F16" s="116"/>
      <c r="G16" s="32"/>
      <c r="H16" s="32"/>
      <c r="I16" s="32"/>
      <c r="J16" s="32">
        <f>IFERROR(LARGE(D16:I16,1),0)+IF($C$5&gt;=2,IFERROR(LARGE(D16:I16,2),0),0)+IF($C$5&gt;=3,IFERROR(LARGE(D16:I16,3),0),0)+IF($C$5&gt;=4,IFERROR(LARGE(D16:I16,4),0),0)+IF($C$5&gt;=5,IFERROR(LARGE(D16:I16,5),0),0)+IF($C$5&gt;=6,IFERROR(LARGE(D16:I16,6),0),0)</f>
        <v>23</v>
      </c>
      <c r="K16" s="32"/>
      <c r="L16" s="32"/>
      <c r="M16" s="33">
        <f>J16+(ROW(J16)-ROW(J$6))/10000</f>
        <v>23.001000000000001</v>
      </c>
      <c r="N16" s="32">
        <f>COUNT(D16:I16)</f>
        <v>1</v>
      </c>
      <c r="O16" s="32">
        <f ca="1">IF(AND(N16=1,OFFSET(C16,0,O$3)&gt;0),"Y",0)</f>
        <v>0</v>
      </c>
      <c r="P16" s="34" t="s">
        <v>779</v>
      </c>
      <c r="Q16" s="113">
        <f>1-(P16=P15)</f>
        <v>0</v>
      </c>
      <c r="R16" s="36">
        <f>IFERROR(LARGE(D16:I16,1),0)*1.001+IF($C$5&gt;=2,IFERROR(LARGE(D16:I16,2),0),0)*1.0001+IF($C$5&gt;=3,IFERROR(LARGE(D16:I16,3),0),0)*1.00001+IF($C$5&gt;=4,IFERROR(LARGE(D16:I16,4),0),0)*1.000001+IF($C$5&gt;=5,IFERROR(LARGE(D16:I16,5),0),0)*1.0000001+IF($C$5&gt;=6,IFERROR(LARGE(D16:I16,6),0),0)*1.00000001</f>
        <v>23.022999999999996</v>
      </c>
      <c r="S16" s="36">
        <f>J16+V16/1000+IF($C$5&gt;=2,W16/10000,0)+IF($C$5&gt;=3,X16/100000,0)+IF($C$5&gt;=4,Y16/1000000,0)+IF($C$5&gt;=5,Z16/10000000,0)+IF($C$5&gt;=6,AA16/100000000,0)</f>
        <v>23.023</v>
      </c>
      <c r="T16" s="35">
        <f>1-(R16=S16)</f>
        <v>0</v>
      </c>
      <c r="U16" s="35">
        <f>M16+V16/1000+W16/10000+X16/100000+Y16/1000000+Z16/10000000+AA16/100000000</f>
        <v>23.024000000000001</v>
      </c>
      <c r="V16" s="35">
        <v>23</v>
      </c>
      <c r="W16" s="32"/>
      <c r="X16" s="116"/>
      <c r="Y16" s="32"/>
      <c r="Z16" s="32"/>
      <c r="AA16" s="32"/>
      <c r="AG16" s="1"/>
      <c r="AH16" s="1"/>
      <c r="AI16" s="25"/>
      <c r="AJ16" s="25"/>
      <c r="AK16" s="25"/>
      <c r="AL16" s="25"/>
      <c r="AM16" s="25"/>
      <c r="AN16" s="25"/>
      <c r="AO16" s="25"/>
      <c r="AP16" s="25"/>
      <c r="AQ16" s="52"/>
    </row>
    <row r="17" spans="1:43" ht="15">
      <c r="A17" s="1">
        <v>10</v>
      </c>
      <c r="B17" s="1" t="s">
        <v>793</v>
      </c>
      <c r="C17" s="1" t="s">
        <v>47</v>
      </c>
      <c r="D17" s="35">
        <v>10</v>
      </c>
      <c r="E17" s="32">
        <v>13</v>
      </c>
      <c r="F17" s="116"/>
      <c r="G17" s="32"/>
      <c r="H17" s="32"/>
      <c r="I17" s="32"/>
      <c r="J17" s="32">
        <f>IFERROR(LARGE(D17:I17,1),0)+IF($C$5&gt;=2,IFERROR(LARGE(D17:I17,2),0),0)+IF($C$5&gt;=3,IFERROR(LARGE(D17:I17,3),0),0)+IF($C$5&gt;=4,IFERROR(LARGE(D17:I17,4),0),0)+IF($C$5&gt;=5,IFERROR(LARGE(D17:I17,5),0),0)+IF($C$5&gt;=6,IFERROR(LARGE(D17:I17,6),0),0)</f>
        <v>23</v>
      </c>
      <c r="K17" s="32"/>
      <c r="L17" s="32"/>
      <c r="M17" s="33">
        <f>J17+(ROW(J17)-ROW(J$6))/10000</f>
        <v>23.001100000000001</v>
      </c>
      <c r="N17" s="32">
        <f>COUNT(D17:I17)</f>
        <v>2</v>
      </c>
      <c r="O17" s="32">
        <f ca="1">IF(AND(N17=1,OFFSET(C17,0,O$3)&gt;0),"Y",0)</f>
        <v>0</v>
      </c>
      <c r="P17" s="34" t="s">
        <v>779</v>
      </c>
      <c r="Q17" s="113">
        <f>1-(P17=P16)</f>
        <v>0</v>
      </c>
      <c r="R17" s="36">
        <f>IFERROR(LARGE(D17:I17,1),0)*1.001+IF($C$5&gt;=2,IFERROR(LARGE(D17:I17,2),0),0)*1.0001+IF($C$5&gt;=3,IFERROR(LARGE(D17:I17,3),0),0)*1.00001+IF($C$5&gt;=4,IFERROR(LARGE(D17:I17,4),0),0)*1.000001+IF($C$5&gt;=5,IFERROR(LARGE(D17:I17,5),0),0)*1.0000001+IF($C$5&gt;=6,IFERROR(LARGE(D17:I17,6),0),0)*1.00000001</f>
        <v>23.013999999999996</v>
      </c>
      <c r="S17" s="36">
        <f>J17+V17/1000+IF($C$5&gt;=2,W17/10000,0)+IF($C$5&gt;=3,X17/100000,0)+IF($C$5&gt;=4,Y17/1000000,0)+IF($C$5&gt;=5,Z17/10000000,0)+IF($C$5&gt;=6,AA17/100000000,0)</f>
        <v>23.011300000000002</v>
      </c>
      <c r="T17" s="35">
        <f>1-(R17=S17)</f>
        <v>1</v>
      </c>
      <c r="U17" s="35">
        <f>M17+V17/1000+W17/10000+X17/100000+Y17/1000000+Z17/10000000+AA17/100000000</f>
        <v>23.012400000000003</v>
      </c>
      <c r="V17" s="35">
        <v>10</v>
      </c>
      <c r="W17" s="32">
        <v>13</v>
      </c>
      <c r="X17" s="116"/>
      <c r="Y17" s="32"/>
      <c r="Z17" s="32"/>
      <c r="AA17" s="32"/>
      <c r="AG17" s="1"/>
      <c r="AH17" s="1"/>
      <c r="AI17" s="25"/>
      <c r="AJ17" s="25"/>
      <c r="AK17" s="25"/>
      <c r="AL17" s="25"/>
      <c r="AM17" s="25"/>
      <c r="AN17" s="25"/>
      <c r="AO17" s="25"/>
      <c r="AP17" s="25"/>
      <c r="AQ17" s="52"/>
    </row>
    <row r="18" spans="1:43" ht="15">
      <c r="A18" s="1">
        <v>11</v>
      </c>
      <c r="B18" s="1" t="s">
        <v>785</v>
      </c>
      <c r="C18" s="1" t="s">
        <v>19</v>
      </c>
      <c r="D18" s="35"/>
      <c r="E18" s="32">
        <v>21</v>
      </c>
      <c r="F18" s="116"/>
      <c r="G18" s="32"/>
      <c r="H18" s="32"/>
      <c r="I18" s="32"/>
      <c r="J18" s="32">
        <f>IFERROR(LARGE(D18:I18,1),0)+IF($C$5&gt;=2,IFERROR(LARGE(D18:I18,2),0),0)+IF($C$5&gt;=3,IFERROR(LARGE(D18:I18,3),0),0)+IF($C$5&gt;=4,IFERROR(LARGE(D18:I18,4),0),0)+IF($C$5&gt;=5,IFERROR(LARGE(D18:I18,5),0),0)+IF($C$5&gt;=6,IFERROR(LARGE(D18:I18,6),0),0)</f>
        <v>21</v>
      </c>
      <c r="K18" s="32"/>
      <c r="L18" s="32"/>
      <c r="M18" s="33">
        <f>J18+(ROW(J18)-ROW(J$6))/10000</f>
        <v>21.001200000000001</v>
      </c>
      <c r="N18" s="32">
        <f>COUNT(D18:I18)</f>
        <v>1</v>
      </c>
      <c r="O18" s="32" t="str">
        <f ca="1">IF(AND(N18=1,OFFSET(C18,0,O$3)&gt;0),"Y",0)</f>
        <v>Y</v>
      </c>
      <c r="P18" s="34" t="s">
        <v>779</v>
      </c>
      <c r="Q18" s="113">
        <f>1-(P18=P17)</f>
        <v>0</v>
      </c>
      <c r="R18" s="36">
        <f>IFERROR(LARGE(D18:I18,1),0)*1.001+IF($C$5&gt;=2,IFERROR(LARGE(D18:I18,2),0),0)*1.0001+IF($C$5&gt;=3,IFERROR(LARGE(D18:I18,3),0),0)*1.00001+IF($C$5&gt;=4,IFERROR(LARGE(D18:I18,4),0),0)*1.000001+IF($C$5&gt;=5,IFERROR(LARGE(D18:I18,5),0),0)*1.0000001+IF($C$5&gt;=6,IFERROR(LARGE(D18:I18,6),0),0)*1.00000001</f>
        <v>21.020999999999997</v>
      </c>
      <c r="S18" s="36">
        <f>J18+V18/1000+IF($C$5&gt;=2,W18/10000,0)+IF($C$5&gt;=3,X18/100000,0)+IF($C$5&gt;=4,Y18/1000000,0)+IF($C$5&gt;=5,Z18/10000000,0)+IF($C$5&gt;=6,AA18/100000000,0)</f>
        <v>21.002099999999999</v>
      </c>
      <c r="T18" s="35">
        <f>1-(R18=S18)</f>
        <v>1</v>
      </c>
      <c r="U18" s="35">
        <f>M18+V18/1000+W18/10000+X18/100000+Y18/1000000+Z18/10000000+AA18/100000000</f>
        <v>21.003299999999999</v>
      </c>
      <c r="V18" s="35"/>
      <c r="W18" s="32">
        <v>21</v>
      </c>
      <c r="X18" s="116"/>
      <c r="Y18" s="32"/>
      <c r="Z18" s="32"/>
      <c r="AA18" s="32"/>
      <c r="AG18" s="1"/>
      <c r="AH18" s="1"/>
      <c r="AI18" s="25"/>
      <c r="AJ18" s="25"/>
      <c r="AK18" s="25"/>
      <c r="AL18" s="25"/>
      <c r="AM18" s="25"/>
      <c r="AN18" s="25"/>
      <c r="AO18" s="25"/>
      <c r="AP18" s="25"/>
      <c r="AQ18" s="52"/>
    </row>
    <row r="19" spans="1:43" ht="15">
      <c r="A19" s="1">
        <v>12</v>
      </c>
      <c r="B19" s="1" t="s">
        <v>847</v>
      </c>
      <c r="C19" s="1" t="s">
        <v>47</v>
      </c>
      <c r="D19" s="35">
        <v>18</v>
      </c>
      <c r="E19" s="32"/>
      <c r="F19" s="116"/>
      <c r="G19" s="32"/>
      <c r="H19" s="32"/>
      <c r="I19" s="32"/>
      <c r="J19" s="32">
        <f>IFERROR(LARGE(D19:I19,1),0)+IF($C$5&gt;=2,IFERROR(LARGE(D19:I19,2),0),0)+IF($C$5&gt;=3,IFERROR(LARGE(D19:I19,3),0),0)+IF($C$5&gt;=4,IFERROR(LARGE(D19:I19,4),0),0)+IF($C$5&gt;=5,IFERROR(LARGE(D19:I19,5),0),0)+IF($C$5&gt;=6,IFERROR(LARGE(D19:I19,6),0),0)</f>
        <v>18</v>
      </c>
      <c r="K19" s="32"/>
      <c r="L19" s="32"/>
      <c r="M19" s="33">
        <f>J19+(ROW(J19)-ROW(J$6))/10000</f>
        <v>18.001300000000001</v>
      </c>
      <c r="N19" s="32">
        <f>COUNT(D19:I19)</f>
        <v>1</v>
      </c>
      <c r="O19" s="32">
        <f ca="1">IF(AND(N19=1,OFFSET(C19,0,O$3)&gt;0),"Y",0)</f>
        <v>0</v>
      </c>
      <c r="P19" s="34" t="s">
        <v>779</v>
      </c>
      <c r="Q19" s="113">
        <f>1-(P19=P18)</f>
        <v>0</v>
      </c>
      <c r="R19" s="36">
        <f>IFERROR(LARGE(D19:I19,1),0)*1.001+IF($C$5&gt;=2,IFERROR(LARGE(D19:I19,2),0),0)*1.0001+IF($C$5&gt;=3,IFERROR(LARGE(D19:I19,3),0),0)*1.00001+IF($C$5&gt;=4,IFERROR(LARGE(D19:I19,4),0),0)*1.000001+IF($C$5&gt;=5,IFERROR(LARGE(D19:I19,5),0),0)*1.0000001+IF($C$5&gt;=6,IFERROR(LARGE(D19:I19,6),0),0)*1.00000001</f>
        <v>18.017999999999997</v>
      </c>
      <c r="S19" s="36">
        <f>J19+V19/1000+IF($C$5&gt;=2,W19/10000,0)+IF($C$5&gt;=3,X19/100000,0)+IF($C$5&gt;=4,Y19/1000000,0)+IF($C$5&gt;=5,Z19/10000000,0)+IF($C$5&gt;=6,AA19/100000000,0)</f>
        <v>18.018000000000001</v>
      </c>
      <c r="T19" s="35">
        <f>1-(R19=S19)</f>
        <v>0</v>
      </c>
      <c r="U19" s="35">
        <f>M19+V19/1000+W19/10000+X19/100000+Y19/1000000+Z19/10000000+AA19/100000000</f>
        <v>18.019300000000001</v>
      </c>
      <c r="V19" s="35">
        <v>18</v>
      </c>
      <c r="W19" s="32"/>
      <c r="X19" s="116"/>
      <c r="Y19" s="32"/>
      <c r="Z19" s="32"/>
      <c r="AA19" s="32"/>
      <c r="AG19" s="1"/>
      <c r="AH19" s="1"/>
      <c r="AI19" s="25"/>
      <c r="AJ19" s="25"/>
      <c r="AK19" s="25"/>
      <c r="AL19" s="25"/>
      <c r="AM19" s="25"/>
      <c r="AN19" s="25"/>
      <c r="AO19" s="25"/>
      <c r="AP19" s="25"/>
      <c r="AQ19" s="52"/>
    </row>
    <row r="20" spans="1:43" ht="15">
      <c r="A20" s="1">
        <v>13</v>
      </c>
      <c r="B20" s="1" t="s">
        <v>789</v>
      </c>
      <c r="C20" s="1" t="s">
        <v>47</v>
      </c>
      <c r="D20" s="35"/>
      <c r="E20" s="32">
        <v>17</v>
      </c>
      <c r="F20" s="116"/>
      <c r="G20" s="32"/>
      <c r="H20" s="32"/>
      <c r="I20" s="32"/>
      <c r="J20" s="32">
        <f>IFERROR(LARGE(D20:I20,1),0)+IF($C$5&gt;=2,IFERROR(LARGE(D20:I20,2),0),0)+IF($C$5&gt;=3,IFERROR(LARGE(D20:I20,3),0),0)+IF($C$5&gt;=4,IFERROR(LARGE(D20:I20,4),0),0)+IF($C$5&gt;=5,IFERROR(LARGE(D20:I20,5),0),0)+IF($C$5&gt;=6,IFERROR(LARGE(D20:I20,6),0),0)</f>
        <v>17</v>
      </c>
      <c r="K20" s="32"/>
      <c r="L20" s="32"/>
      <c r="M20" s="33">
        <f>J20+(ROW(J20)-ROW(J$6))/10000</f>
        <v>17.0014</v>
      </c>
      <c r="N20" s="32">
        <f>COUNT(D20:I20)</f>
        <v>1</v>
      </c>
      <c r="O20" s="32" t="str">
        <f ca="1">IF(AND(N20=1,OFFSET(C20,0,O$3)&gt;0),"Y",0)</f>
        <v>Y</v>
      </c>
      <c r="P20" s="34" t="s">
        <v>779</v>
      </c>
      <c r="Q20" s="113">
        <f>1-(P20=P19)</f>
        <v>0</v>
      </c>
      <c r="R20" s="36">
        <f>IFERROR(LARGE(D20:I20,1),0)*1.001+IF($C$5&gt;=2,IFERROR(LARGE(D20:I20,2),0),0)*1.0001+IF($C$5&gt;=3,IFERROR(LARGE(D20:I20,3),0),0)*1.00001+IF($C$5&gt;=4,IFERROR(LARGE(D20:I20,4),0),0)*1.000001+IF($C$5&gt;=5,IFERROR(LARGE(D20:I20,5),0),0)*1.0000001+IF($C$5&gt;=6,IFERROR(LARGE(D20:I20,6),0),0)*1.00000001</f>
        <v>17.016999999999999</v>
      </c>
      <c r="S20" s="36">
        <f>J20+V20/1000+IF($C$5&gt;=2,W20/10000,0)+IF($C$5&gt;=3,X20/100000,0)+IF($C$5&gt;=4,Y20/1000000,0)+IF($C$5&gt;=5,Z20/10000000,0)+IF($C$5&gt;=6,AA20/100000000,0)</f>
        <v>17.0017</v>
      </c>
      <c r="T20" s="35">
        <f>1-(R20=S20)</f>
        <v>1</v>
      </c>
      <c r="U20" s="35">
        <f>M20+V20/1000+W20/10000+X20/100000+Y20/1000000+Z20/10000000+AA20/100000000</f>
        <v>17.0031</v>
      </c>
      <c r="V20" s="35"/>
      <c r="W20" s="32">
        <v>17</v>
      </c>
      <c r="X20" s="116"/>
      <c r="Y20" s="32"/>
      <c r="Z20" s="32"/>
      <c r="AA20" s="32"/>
      <c r="AG20" s="1"/>
      <c r="AH20" s="1"/>
      <c r="AI20" s="25"/>
      <c r="AJ20" s="25"/>
      <c r="AK20" s="25"/>
      <c r="AL20" s="25"/>
      <c r="AM20" s="25"/>
      <c r="AN20" s="25"/>
      <c r="AO20" s="25"/>
      <c r="AP20" s="25"/>
      <c r="AQ20" s="52"/>
    </row>
    <row r="21" spans="1:43" ht="15">
      <c r="A21" s="1">
        <v>14</v>
      </c>
      <c r="B21" s="1" t="s">
        <v>848</v>
      </c>
      <c r="C21" s="1" t="s">
        <v>47</v>
      </c>
      <c r="D21" s="35">
        <v>16</v>
      </c>
      <c r="E21" s="32"/>
      <c r="F21" s="116"/>
      <c r="G21" s="32"/>
      <c r="H21" s="32"/>
      <c r="I21" s="32"/>
      <c r="J21" s="32">
        <f>IFERROR(LARGE(D21:I21,1),0)+IF($C$5&gt;=2,IFERROR(LARGE(D21:I21,2),0),0)+IF($C$5&gt;=3,IFERROR(LARGE(D21:I21,3),0),0)+IF($C$5&gt;=4,IFERROR(LARGE(D21:I21,4),0),0)+IF($C$5&gt;=5,IFERROR(LARGE(D21:I21,5),0),0)+IF($C$5&gt;=6,IFERROR(LARGE(D21:I21,6),0),0)</f>
        <v>16</v>
      </c>
      <c r="K21" s="32"/>
      <c r="L21" s="32"/>
      <c r="M21" s="33">
        <f>J21+(ROW(J21)-ROW(J$6))/10000</f>
        <v>16.0015</v>
      </c>
      <c r="N21" s="32">
        <f>COUNT(D21:I21)</f>
        <v>1</v>
      </c>
      <c r="O21" s="32">
        <f ca="1">IF(AND(N21=1,OFFSET(C21,0,O$3)&gt;0),"Y",0)</f>
        <v>0</v>
      </c>
      <c r="P21" s="34" t="s">
        <v>779</v>
      </c>
      <c r="Q21" s="113">
        <f>1-(P21=P20)</f>
        <v>0</v>
      </c>
      <c r="R21" s="36">
        <f>IFERROR(LARGE(D21:I21,1),0)*1.001+IF($C$5&gt;=2,IFERROR(LARGE(D21:I21,2),0),0)*1.0001+IF($C$5&gt;=3,IFERROR(LARGE(D21:I21,3),0),0)*1.00001+IF($C$5&gt;=4,IFERROR(LARGE(D21:I21,4),0),0)*1.000001+IF($C$5&gt;=5,IFERROR(LARGE(D21:I21,5),0),0)*1.0000001+IF($C$5&gt;=6,IFERROR(LARGE(D21:I21,6),0),0)*1.00000001</f>
        <v>16.015999999999998</v>
      </c>
      <c r="S21" s="36">
        <f>J21+V21/1000+IF($C$5&gt;=2,W21/10000,0)+IF($C$5&gt;=3,X21/100000,0)+IF($C$5&gt;=4,Y21/1000000,0)+IF($C$5&gt;=5,Z21/10000000,0)+IF($C$5&gt;=6,AA21/100000000,0)</f>
        <v>16.015999999999998</v>
      </c>
      <c r="T21" s="35">
        <f>1-(R21=S21)</f>
        <v>0</v>
      </c>
      <c r="U21" s="35">
        <f>M21+V21/1000+W21/10000+X21/100000+Y21/1000000+Z21/10000000+AA21/100000000</f>
        <v>16.017499999999998</v>
      </c>
      <c r="V21" s="35">
        <v>16</v>
      </c>
      <c r="W21" s="32"/>
      <c r="X21" s="116"/>
      <c r="Y21" s="32"/>
      <c r="Z21" s="32"/>
      <c r="AA21" s="32"/>
      <c r="AG21" s="1"/>
      <c r="AH21" s="1"/>
      <c r="AI21" s="25"/>
      <c r="AJ21" s="25"/>
      <c r="AK21" s="25"/>
      <c r="AL21" s="25"/>
      <c r="AM21" s="25"/>
      <c r="AN21" s="25"/>
      <c r="AO21" s="25"/>
      <c r="AP21" s="25"/>
      <c r="AQ21" s="52"/>
    </row>
    <row r="22" spans="1:43" ht="15">
      <c r="A22" s="1">
        <v>15</v>
      </c>
      <c r="B22" s="1" t="s">
        <v>791</v>
      </c>
      <c r="C22" s="1" t="s">
        <v>168</v>
      </c>
      <c r="D22" s="35"/>
      <c r="E22" s="32">
        <v>15</v>
      </c>
      <c r="F22" s="116"/>
      <c r="G22" s="32"/>
      <c r="H22" s="32"/>
      <c r="I22" s="32"/>
      <c r="J22" s="32">
        <f>IFERROR(LARGE(D22:I22,1),0)+IF($C$5&gt;=2,IFERROR(LARGE(D22:I22,2),0),0)+IF($C$5&gt;=3,IFERROR(LARGE(D22:I22,3),0),0)+IF($C$5&gt;=4,IFERROR(LARGE(D22:I22,4),0),0)+IF($C$5&gt;=5,IFERROR(LARGE(D22:I22,5),0),0)+IF($C$5&gt;=6,IFERROR(LARGE(D22:I22,6),0),0)</f>
        <v>15</v>
      </c>
      <c r="K22" s="32"/>
      <c r="L22" s="32"/>
      <c r="M22" s="33">
        <f>J22+(ROW(J22)-ROW(J$6))/10000</f>
        <v>15.0016</v>
      </c>
      <c r="N22" s="32">
        <f>COUNT(D22:I22)</f>
        <v>1</v>
      </c>
      <c r="O22" s="32" t="str">
        <f ca="1">IF(AND(N22=1,OFFSET(C22,0,O$3)&gt;0),"Y",0)</f>
        <v>Y</v>
      </c>
      <c r="P22" s="34" t="s">
        <v>779</v>
      </c>
      <c r="Q22" s="113">
        <f>1-(P22=P21)</f>
        <v>0</v>
      </c>
      <c r="R22" s="36">
        <f>IFERROR(LARGE(D22:I22,1),0)*1.001+IF($C$5&gt;=2,IFERROR(LARGE(D22:I22,2),0),0)*1.0001+IF($C$5&gt;=3,IFERROR(LARGE(D22:I22,3),0),0)*1.00001+IF($C$5&gt;=4,IFERROR(LARGE(D22:I22,4),0),0)*1.000001+IF($C$5&gt;=5,IFERROR(LARGE(D22:I22,5),0),0)*1.0000001+IF($C$5&gt;=6,IFERROR(LARGE(D22:I22,6),0),0)*1.00000001</f>
        <v>15.014999999999999</v>
      </c>
      <c r="S22" s="36">
        <f>J22+V22/1000+IF($C$5&gt;=2,W22/10000,0)+IF($C$5&gt;=3,X22/100000,0)+IF($C$5&gt;=4,Y22/1000000,0)+IF($C$5&gt;=5,Z22/10000000,0)+IF($C$5&gt;=6,AA22/100000000,0)</f>
        <v>15.0015</v>
      </c>
      <c r="T22" s="35">
        <f>1-(R22=S22)</f>
        <v>1</v>
      </c>
      <c r="U22" s="35">
        <f>M22+V22/1000+W22/10000+X22/100000+Y22/1000000+Z22/10000000+AA22/100000000</f>
        <v>15.0031</v>
      </c>
      <c r="V22" s="35"/>
      <c r="W22" s="32">
        <v>15</v>
      </c>
      <c r="X22" s="116"/>
      <c r="Y22" s="32"/>
      <c r="Z22" s="32"/>
      <c r="AA22" s="32"/>
      <c r="AG22" s="1"/>
      <c r="AH22" s="1"/>
      <c r="AI22" s="25"/>
      <c r="AJ22" s="25"/>
      <c r="AK22" s="25"/>
      <c r="AL22" s="25"/>
      <c r="AM22" s="25"/>
      <c r="AN22" s="25"/>
      <c r="AO22" s="25"/>
      <c r="AP22" s="25"/>
      <c r="AQ22" s="52"/>
    </row>
    <row r="23" spans="1:43" ht="15">
      <c r="A23" s="1">
        <v>16</v>
      </c>
      <c r="B23" s="1" t="s">
        <v>849</v>
      </c>
      <c r="C23" s="1" t="s">
        <v>63</v>
      </c>
      <c r="D23" s="35">
        <v>14</v>
      </c>
      <c r="E23" s="32"/>
      <c r="F23" s="116"/>
      <c r="G23" s="32"/>
      <c r="H23" s="32"/>
      <c r="I23" s="32"/>
      <c r="J23" s="32">
        <f>IFERROR(LARGE(D23:I23,1),0)+IF($C$5&gt;=2,IFERROR(LARGE(D23:I23,2),0),0)+IF($C$5&gt;=3,IFERROR(LARGE(D23:I23,3),0),0)+IF($C$5&gt;=4,IFERROR(LARGE(D23:I23,4),0),0)+IF($C$5&gt;=5,IFERROR(LARGE(D23:I23,5),0),0)+IF($C$5&gt;=6,IFERROR(LARGE(D23:I23,6),0),0)</f>
        <v>14</v>
      </c>
      <c r="K23" s="32"/>
      <c r="L23" s="32"/>
      <c r="M23" s="33">
        <f>J23+(ROW(J23)-ROW(J$6))/10000</f>
        <v>14.0017</v>
      </c>
      <c r="N23" s="32">
        <f>COUNT(D23:I23)</f>
        <v>1</v>
      </c>
      <c r="O23" s="32">
        <f ca="1">IF(AND(N23=1,OFFSET(C23,0,O$3)&gt;0),"Y",0)</f>
        <v>0</v>
      </c>
      <c r="P23" s="34" t="s">
        <v>779</v>
      </c>
      <c r="Q23" s="113">
        <f>1-(P23=P22)</f>
        <v>0</v>
      </c>
      <c r="R23" s="36">
        <f>IFERROR(LARGE(D23:I23,1),0)*1.001+IF($C$5&gt;=2,IFERROR(LARGE(D23:I23,2),0),0)*1.0001+IF($C$5&gt;=3,IFERROR(LARGE(D23:I23,3),0),0)*1.00001+IF($C$5&gt;=4,IFERROR(LARGE(D23:I23,4),0),0)*1.000001+IF($C$5&gt;=5,IFERROR(LARGE(D23:I23,5),0),0)*1.0000001+IF($C$5&gt;=6,IFERROR(LARGE(D23:I23,6),0),0)*1.00000001</f>
        <v>14.013999999999999</v>
      </c>
      <c r="S23" s="36">
        <f>J23+V23/1000+IF($C$5&gt;=2,W23/10000,0)+IF($C$5&gt;=3,X23/100000,0)+IF($C$5&gt;=4,Y23/1000000,0)+IF($C$5&gt;=5,Z23/10000000,0)+IF($C$5&gt;=6,AA23/100000000,0)</f>
        <v>14.013999999999999</v>
      </c>
      <c r="T23" s="35">
        <f>1-(R23=S23)</f>
        <v>0</v>
      </c>
      <c r="U23" s="35">
        <f>M23+V23/1000+W23/10000+X23/100000+Y23/1000000+Z23/10000000+AA23/100000000</f>
        <v>14.015699999999999</v>
      </c>
      <c r="V23" s="35">
        <v>14</v>
      </c>
      <c r="W23" s="32"/>
      <c r="X23" s="116"/>
      <c r="Y23" s="32"/>
      <c r="Z23" s="32"/>
      <c r="AA23" s="32"/>
      <c r="AG23" s="1"/>
      <c r="AH23" s="1"/>
      <c r="AI23" s="25"/>
      <c r="AJ23" s="25"/>
      <c r="AK23" s="25"/>
      <c r="AL23" s="25"/>
      <c r="AM23" s="25"/>
      <c r="AN23" s="25"/>
      <c r="AO23" s="25"/>
      <c r="AP23" s="25"/>
      <c r="AQ23" s="52"/>
    </row>
    <row r="24" spans="1:43" ht="15">
      <c r="A24" s="1">
        <v>17</v>
      </c>
      <c r="B24" s="1" t="s">
        <v>792</v>
      </c>
      <c r="C24" s="1" t="s">
        <v>168</v>
      </c>
      <c r="D24" s="35"/>
      <c r="E24" s="32">
        <v>14</v>
      </c>
      <c r="F24" s="116"/>
      <c r="G24" s="32"/>
      <c r="H24" s="32"/>
      <c r="I24" s="32"/>
      <c r="J24" s="32">
        <f>IFERROR(LARGE(D24:I24,1),0)+IF($C$5&gt;=2,IFERROR(LARGE(D24:I24,2),0),0)+IF($C$5&gt;=3,IFERROR(LARGE(D24:I24,3),0),0)+IF($C$5&gt;=4,IFERROR(LARGE(D24:I24,4),0),0)+IF($C$5&gt;=5,IFERROR(LARGE(D24:I24,5),0),0)+IF($C$5&gt;=6,IFERROR(LARGE(D24:I24,6),0),0)</f>
        <v>14</v>
      </c>
      <c r="K24" s="32"/>
      <c r="L24" s="32"/>
      <c r="M24" s="33">
        <f>J24+(ROW(J24)-ROW(J$6))/10000</f>
        <v>14.001799999999999</v>
      </c>
      <c r="N24" s="32">
        <f>COUNT(D24:I24)</f>
        <v>1</v>
      </c>
      <c r="O24" s="32" t="str">
        <f ca="1">IF(AND(N24=1,OFFSET(C24,0,O$3)&gt;0),"Y",0)</f>
        <v>Y</v>
      </c>
      <c r="P24" s="34" t="s">
        <v>779</v>
      </c>
      <c r="Q24" s="113">
        <f>1-(P24=P23)</f>
        <v>0</v>
      </c>
      <c r="R24" s="36">
        <f>IFERROR(LARGE(D24:I24,1),0)*1.001+IF($C$5&gt;=2,IFERROR(LARGE(D24:I24,2),0),0)*1.0001+IF($C$5&gt;=3,IFERROR(LARGE(D24:I24,3),0),0)*1.00001+IF($C$5&gt;=4,IFERROR(LARGE(D24:I24,4),0),0)*1.000001+IF($C$5&gt;=5,IFERROR(LARGE(D24:I24,5),0),0)*1.0000001+IF($C$5&gt;=6,IFERROR(LARGE(D24:I24,6),0),0)*1.00000001</f>
        <v>14.013999999999999</v>
      </c>
      <c r="S24" s="36">
        <f>J24+V24/1000+IF($C$5&gt;=2,W24/10000,0)+IF($C$5&gt;=3,X24/100000,0)+IF($C$5&gt;=4,Y24/1000000,0)+IF($C$5&gt;=5,Z24/10000000,0)+IF($C$5&gt;=6,AA24/100000000,0)</f>
        <v>14.0014</v>
      </c>
      <c r="T24" s="35">
        <f>1-(R24=S24)</f>
        <v>1</v>
      </c>
      <c r="U24" s="35">
        <f>M24+V24/1000+W24/10000+X24/100000+Y24/1000000+Z24/10000000+AA24/100000000</f>
        <v>14.0032</v>
      </c>
      <c r="V24" s="35"/>
      <c r="W24" s="32">
        <v>14</v>
      </c>
      <c r="X24" s="116"/>
      <c r="Y24" s="32"/>
      <c r="Z24" s="32"/>
      <c r="AA24" s="32"/>
      <c r="AG24" s="1"/>
      <c r="AH24" s="1"/>
      <c r="AI24" s="25"/>
      <c r="AJ24" s="25"/>
      <c r="AK24" s="25"/>
      <c r="AL24" s="25"/>
      <c r="AM24" s="25"/>
      <c r="AN24" s="25"/>
      <c r="AO24" s="25"/>
      <c r="AP24" s="25"/>
      <c r="AQ24" s="52"/>
    </row>
    <row r="25" spans="1:43" ht="15">
      <c r="A25" s="1">
        <v>18</v>
      </c>
      <c r="B25" s="1" t="s">
        <v>850</v>
      </c>
      <c r="C25" s="1" t="s">
        <v>19</v>
      </c>
      <c r="D25" s="35">
        <v>13</v>
      </c>
      <c r="E25" s="32"/>
      <c r="F25" s="116"/>
      <c r="G25" s="32"/>
      <c r="H25" s="32"/>
      <c r="I25" s="32"/>
      <c r="J25" s="32">
        <f>IFERROR(LARGE(D25:I25,1),0)+IF($C$5&gt;=2,IFERROR(LARGE(D25:I25,2),0),0)+IF($C$5&gt;=3,IFERROR(LARGE(D25:I25,3),0),0)+IF($C$5&gt;=4,IFERROR(LARGE(D25:I25,4),0),0)+IF($C$5&gt;=5,IFERROR(LARGE(D25:I25,5),0),0)+IF($C$5&gt;=6,IFERROR(LARGE(D25:I25,6),0),0)</f>
        <v>13</v>
      </c>
      <c r="K25" s="32"/>
      <c r="L25" s="32"/>
      <c r="M25" s="33">
        <f>J25+(ROW(J25)-ROW(J$6))/10000</f>
        <v>13.001899999999999</v>
      </c>
      <c r="N25" s="32">
        <f>COUNT(D25:I25)</f>
        <v>1</v>
      </c>
      <c r="O25" s="32">
        <f ca="1">IF(AND(N25=1,OFFSET(C25,0,O$3)&gt;0),"Y",0)</f>
        <v>0</v>
      </c>
      <c r="P25" s="34" t="s">
        <v>779</v>
      </c>
      <c r="Q25" s="113">
        <f>1-(P25=P24)</f>
        <v>0</v>
      </c>
      <c r="R25" s="36">
        <f>IFERROR(LARGE(D25:I25,1),0)*1.001+IF($C$5&gt;=2,IFERROR(LARGE(D25:I25,2),0),0)*1.0001+IF($C$5&gt;=3,IFERROR(LARGE(D25:I25,3),0),0)*1.00001+IF($C$5&gt;=4,IFERROR(LARGE(D25:I25,4),0),0)*1.000001+IF($C$5&gt;=5,IFERROR(LARGE(D25:I25,5),0),0)*1.0000001+IF($C$5&gt;=6,IFERROR(LARGE(D25:I25,6),0),0)*1.00000001</f>
        <v>13.012999999999998</v>
      </c>
      <c r="S25" s="36">
        <f>J25+V25/1000+IF($C$5&gt;=2,W25/10000,0)+IF($C$5&gt;=3,X25/100000,0)+IF($C$5&gt;=4,Y25/1000000,0)+IF($C$5&gt;=5,Z25/10000000,0)+IF($C$5&gt;=6,AA25/100000000,0)</f>
        <v>13.013</v>
      </c>
      <c r="T25" s="35">
        <f>1-(R25=S25)</f>
        <v>0</v>
      </c>
      <c r="U25" s="35">
        <f>M25+V25/1000+W25/10000+X25/100000+Y25/1000000+Z25/10000000+AA25/100000000</f>
        <v>13.014899999999999</v>
      </c>
      <c r="V25" s="35">
        <v>13</v>
      </c>
      <c r="W25" s="32"/>
      <c r="X25" s="116"/>
      <c r="Y25" s="32"/>
      <c r="Z25" s="32"/>
      <c r="AA25" s="32"/>
      <c r="AG25" s="1"/>
      <c r="AH25" s="1"/>
      <c r="AI25" s="25"/>
      <c r="AJ25" s="25"/>
      <c r="AK25" s="25"/>
      <c r="AL25" s="25"/>
      <c r="AM25" s="25"/>
      <c r="AN25" s="25"/>
      <c r="AO25" s="25"/>
      <c r="AP25" s="25"/>
      <c r="AQ25" s="52"/>
    </row>
    <row r="26" spans="1:43" ht="15">
      <c r="A26" s="1">
        <v>19</v>
      </c>
      <c r="B26" s="1" t="s">
        <v>851</v>
      </c>
      <c r="C26" s="1" t="s">
        <v>19</v>
      </c>
      <c r="D26" s="35">
        <v>12</v>
      </c>
      <c r="E26" s="32"/>
      <c r="F26" s="116"/>
      <c r="G26" s="32"/>
      <c r="H26" s="32"/>
      <c r="I26" s="32"/>
      <c r="J26" s="32">
        <f>IFERROR(LARGE(D26:I26,1),0)+IF($C$5&gt;=2,IFERROR(LARGE(D26:I26,2),0),0)+IF($C$5&gt;=3,IFERROR(LARGE(D26:I26,3),0),0)+IF($C$5&gt;=4,IFERROR(LARGE(D26:I26,4),0),0)+IF($C$5&gt;=5,IFERROR(LARGE(D26:I26,5),0),0)+IF($C$5&gt;=6,IFERROR(LARGE(D26:I26,6),0),0)</f>
        <v>12</v>
      </c>
      <c r="K26" s="32"/>
      <c r="L26" s="32"/>
      <c r="M26" s="33">
        <f>J26+(ROW(J26)-ROW(J$6))/10000</f>
        <v>12.002000000000001</v>
      </c>
      <c r="N26" s="32">
        <f>COUNT(D26:I26)</f>
        <v>1</v>
      </c>
      <c r="O26" s="32">
        <f ca="1">IF(AND(N26=1,OFFSET(C26,0,O$3)&gt;0),"Y",0)</f>
        <v>0</v>
      </c>
      <c r="P26" s="34" t="s">
        <v>779</v>
      </c>
      <c r="Q26" s="113">
        <f>1-(P26=P25)</f>
        <v>0</v>
      </c>
      <c r="R26" s="36">
        <f>IFERROR(LARGE(D26:I26,1),0)*1.001+IF($C$5&gt;=2,IFERROR(LARGE(D26:I26,2),0),0)*1.0001+IF($C$5&gt;=3,IFERROR(LARGE(D26:I26,3),0),0)*1.00001+IF($C$5&gt;=4,IFERROR(LARGE(D26:I26,4),0),0)*1.000001+IF($C$5&gt;=5,IFERROR(LARGE(D26:I26,5),0),0)*1.0000001+IF($C$5&gt;=6,IFERROR(LARGE(D26:I26,6),0),0)*1.00000001</f>
        <v>12.011999999999999</v>
      </c>
      <c r="S26" s="36">
        <f>J26+V26/1000+IF($C$5&gt;=2,W26/10000,0)+IF($C$5&gt;=3,X26/100000,0)+IF($C$5&gt;=4,Y26/1000000,0)+IF($C$5&gt;=5,Z26/10000000,0)+IF($C$5&gt;=6,AA26/100000000,0)</f>
        <v>12.012</v>
      </c>
      <c r="T26" s="35">
        <f>1-(R26=S26)</f>
        <v>0</v>
      </c>
      <c r="U26" s="35">
        <f>M26+V26/1000+W26/10000+X26/100000+Y26/1000000+Z26/10000000+AA26/100000000</f>
        <v>12.014000000000001</v>
      </c>
      <c r="V26" s="35">
        <v>12</v>
      </c>
      <c r="W26" s="32"/>
      <c r="X26" s="116"/>
      <c r="Y26" s="32"/>
      <c r="Z26" s="32"/>
      <c r="AA26" s="32"/>
      <c r="AG26" s="1"/>
      <c r="AH26" s="1"/>
      <c r="AI26" s="25"/>
      <c r="AJ26" s="25"/>
      <c r="AK26" s="25"/>
      <c r="AL26" s="25"/>
      <c r="AM26" s="25"/>
      <c r="AN26" s="25"/>
      <c r="AO26" s="25"/>
      <c r="AP26" s="25"/>
      <c r="AQ26" s="52"/>
    </row>
    <row r="27" spans="1:43" ht="15">
      <c r="A27" s="1">
        <v>20</v>
      </c>
      <c r="B27" s="1" t="s">
        <v>794</v>
      </c>
      <c r="C27" s="1" t="s">
        <v>47</v>
      </c>
      <c r="D27" s="35"/>
      <c r="E27" s="32">
        <v>12</v>
      </c>
      <c r="F27" s="116"/>
      <c r="G27" s="32"/>
      <c r="H27" s="32"/>
      <c r="I27" s="32"/>
      <c r="J27" s="32">
        <f>IFERROR(LARGE(D27:I27,1),0)+IF($C$5&gt;=2,IFERROR(LARGE(D27:I27,2),0),0)+IF($C$5&gt;=3,IFERROR(LARGE(D27:I27,3),0),0)+IF($C$5&gt;=4,IFERROR(LARGE(D27:I27,4),0),0)+IF($C$5&gt;=5,IFERROR(LARGE(D27:I27,5),0),0)+IF($C$5&gt;=6,IFERROR(LARGE(D27:I27,6),0),0)</f>
        <v>12</v>
      </c>
      <c r="K27" s="32"/>
      <c r="L27" s="32"/>
      <c r="M27" s="33">
        <f>J27+(ROW(J27)-ROW(J$6))/10000</f>
        <v>12.0021</v>
      </c>
      <c r="N27" s="32">
        <f>COUNT(D27:I27)</f>
        <v>1</v>
      </c>
      <c r="O27" s="32" t="str">
        <f ca="1">IF(AND(N27=1,OFFSET(C27,0,O$3)&gt;0),"Y",0)</f>
        <v>Y</v>
      </c>
      <c r="P27" s="34" t="s">
        <v>779</v>
      </c>
      <c r="Q27" s="113">
        <f>1-(P27=P26)</f>
        <v>0</v>
      </c>
      <c r="R27" s="36">
        <f>IFERROR(LARGE(D27:I27,1),0)*1.001+IF($C$5&gt;=2,IFERROR(LARGE(D27:I27,2),0),0)*1.0001+IF($C$5&gt;=3,IFERROR(LARGE(D27:I27,3),0),0)*1.00001+IF($C$5&gt;=4,IFERROR(LARGE(D27:I27,4),0),0)*1.000001+IF($C$5&gt;=5,IFERROR(LARGE(D27:I27,5),0),0)*1.0000001+IF($C$5&gt;=6,IFERROR(LARGE(D27:I27,6),0),0)*1.00000001</f>
        <v>12.011999999999999</v>
      </c>
      <c r="S27" s="36">
        <f>J27+V27/1000+IF($C$5&gt;=2,W27/10000,0)+IF($C$5&gt;=3,X27/100000,0)+IF($C$5&gt;=4,Y27/1000000,0)+IF($C$5&gt;=5,Z27/10000000,0)+IF($C$5&gt;=6,AA27/100000000,0)</f>
        <v>12.001200000000001</v>
      </c>
      <c r="T27" s="35">
        <f>1-(R27=S27)</f>
        <v>1</v>
      </c>
      <c r="U27" s="35">
        <f>M27+V27/1000+W27/10000+X27/100000+Y27/1000000+Z27/10000000+AA27/100000000</f>
        <v>12.003300000000001</v>
      </c>
      <c r="V27" s="35"/>
      <c r="W27" s="32">
        <v>12</v>
      </c>
      <c r="X27" s="116"/>
      <c r="Y27" s="32"/>
      <c r="Z27" s="32"/>
      <c r="AA27" s="32"/>
      <c r="AG27" s="1"/>
      <c r="AH27" s="1"/>
      <c r="AI27" s="25"/>
      <c r="AJ27" s="25"/>
      <c r="AK27" s="25"/>
      <c r="AL27" s="25"/>
      <c r="AM27" s="25"/>
      <c r="AN27" s="25"/>
      <c r="AO27" s="25"/>
      <c r="AP27" s="25"/>
      <c r="AQ27" s="52"/>
    </row>
    <row r="28" spans="1:43" ht="15">
      <c r="A28" s="1">
        <v>21</v>
      </c>
      <c r="B28" s="1" t="s">
        <v>852</v>
      </c>
      <c r="C28" s="1" t="s">
        <v>19</v>
      </c>
      <c r="D28" s="35">
        <v>11</v>
      </c>
      <c r="E28" s="32"/>
      <c r="F28" s="116"/>
      <c r="G28" s="32"/>
      <c r="H28" s="32"/>
      <c r="I28" s="32"/>
      <c r="J28" s="32">
        <f>IFERROR(LARGE(D28:I28,1),0)+IF($C$5&gt;=2,IFERROR(LARGE(D28:I28,2),0),0)+IF($C$5&gt;=3,IFERROR(LARGE(D28:I28,3),0),0)+IF($C$5&gt;=4,IFERROR(LARGE(D28:I28,4),0),0)+IF($C$5&gt;=5,IFERROR(LARGE(D28:I28,5),0),0)+IF($C$5&gt;=6,IFERROR(LARGE(D28:I28,6),0),0)</f>
        <v>11</v>
      </c>
      <c r="K28" s="32"/>
      <c r="L28" s="32"/>
      <c r="M28" s="33">
        <f>J28+(ROW(J28)-ROW(J$6))/10000</f>
        <v>11.0022</v>
      </c>
      <c r="N28" s="32">
        <f>COUNT(D28:I28)</f>
        <v>1</v>
      </c>
      <c r="O28" s="32">
        <f ca="1">IF(AND(N28=1,OFFSET(C28,0,O$3)&gt;0),"Y",0)</f>
        <v>0</v>
      </c>
      <c r="P28" s="34" t="s">
        <v>779</v>
      </c>
      <c r="Q28" s="113">
        <f>1-(P28=P27)</f>
        <v>0</v>
      </c>
      <c r="R28" s="36">
        <f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11.010999999999999</v>
      </c>
      <c r="S28" s="36">
        <f>J28+V28/1000+IF($C$5&gt;=2,W28/10000,0)+IF($C$5&gt;=3,X28/100000,0)+IF($C$5&gt;=4,Y28/1000000,0)+IF($C$5&gt;=5,Z28/10000000,0)+IF($C$5&gt;=6,AA28/100000000,0)</f>
        <v>11.010999999999999</v>
      </c>
      <c r="T28" s="35">
        <f>1-(R28=S28)</f>
        <v>0</v>
      </c>
      <c r="U28" s="35">
        <f>M28+V28/1000+W28/10000+X28/100000+Y28/1000000+Z28/10000000+AA28/100000000</f>
        <v>11.013199999999999</v>
      </c>
      <c r="V28" s="35">
        <v>11</v>
      </c>
      <c r="W28" s="32"/>
      <c r="X28" s="116"/>
      <c r="Y28" s="32"/>
      <c r="Z28" s="32"/>
      <c r="AA28" s="32"/>
      <c r="AG28" s="1"/>
      <c r="AH28" s="1"/>
      <c r="AI28" s="25"/>
      <c r="AJ28" s="25"/>
      <c r="AK28" s="25"/>
      <c r="AL28" s="25"/>
      <c r="AM28" s="25"/>
      <c r="AN28" s="25"/>
      <c r="AO28" s="25"/>
      <c r="AP28" s="25"/>
      <c r="AQ28" s="52"/>
    </row>
    <row r="29" spans="1:43" ht="15">
      <c r="A29" s="1">
        <v>22</v>
      </c>
      <c r="B29" s="1" t="s">
        <v>795</v>
      </c>
      <c r="C29" s="1" t="s">
        <v>63</v>
      </c>
      <c r="D29" s="35"/>
      <c r="E29" s="32">
        <v>11</v>
      </c>
      <c r="F29" s="116"/>
      <c r="G29" s="32"/>
      <c r="H29" s="32"/>
      <c r="I29" s="32"/>
      <c r="J29" s="32">
        <f>IFERROR(LARGE(D29:I29,1),0)+IF($C$5&gt;=2,IFERROR(LARGE(D29:I29,2),0),0)+IF($C$5&gt;=3,IFERROR(LARGE(D29:I29,3),0),0)+IF($C$5&gt;=4,IFERROR(LARGE(D29:I29,4),0),0)+IF($C$5&gt;=5,IFERROR(LARGE(D29:I29,5),0),0)+IF($C$5&gt;=6,IFERROR(LARGE(D29:I29,6),0),0)</f>
        <v>11</v>
      </c>
      <c r="K29" s="32"/>
      <c r="L29" s="32"/>
      <c r="M29" s="33">
        <f>J29+(ROW(J29)-ROW(J$6))/10000</f>
        <v>11.0023</v>
      </c>
      <c r="N29" s="32">
        <f>COUNT(D29:I29)</f>
        <v>1</v>
      </c>
      <c r="O29" s="32" t="str">
        <f ca="1">IF(AND(N29=1,OFFSET(C29,0,O$3)&gt;0),"Y",0)</f>
        <v>Y</v>
      </c>
      <c r="P29" s="34" t="s">
        <v>779</v>
      </c>
      <c r="Q29" s="113">
        <f>1-(P29=P28)</f>
        <v>0</v>
      </c>
      <c r="R29" s="36">
        <f>IFERROR(LARGE(D29:I29,1),0)*1.001+IF($C$5&gt;=2,IFERROR(LARGE(D29:I29,2),0),0)*1.0001+IF($C$5&gt;=3,IFERROR(LARGE(D29:I29,3),0),0)*1.00001+IF($C$5&gt;=4,IFERROR(LARGE(D29:I29,4),0),0)*1.000001+IF($C$5&gt;=5,IFERROR(LARGE(D29:I29,5),0),0)*1.0000001+IF($C$5&gt;=6,IFERROR(LARGE(D29:I29,6),0),0)*1.00000001</f>
        <v>11.010999999999999</v>
      </c>
      <c r="S29" s="36">
        <f>J29+V29/1000+IF($C$5&gt;=2,W29/10000,0)+IF($C$5&gt;=3,X29/100000,0)+IF($C$5&gt;=4,Y29/1000000,0)+IF($C$5&gt;=5,Z29/10000000,0)+IF($C$5&gt;=6,AA29/100000000,0)</f>
        <v>11.001099999999999</v>
      </c>
      <c r="T29" s="35">
        <f>1-(R29=S29)</f>
        <v>1</v>
      </c>
      <c r="U29" s="35">
        <f>M29+V29/1000+W29/10000+X29/100000+Y29/1000000+Z29/10000000+AA29/100000000</f>
        <v>11.003399999999999</v>
      </c>
      <c r="V29" s="35"/>
      <c r="W29" s="32">
        <v>11</v>
      </c>
      <c r="X29" s="116"/>
      <c r="Y29" s="32"/>
      <c r="Z29" s="32"/>
      <c r="AA29" s="32"/>
      <c r="AG29" s="1"/>
      <c r="AH29" s="1"/>
      <c r="AI29" s="25"/>
      <c r="AJ29" s="25"/>
      <c r="AK29" s="25"/>
      <c r="AL29" s="25"/>
      <c r="AM29" s="25"/>
      <c r="AN29" s="25"/>
      <c r="AO29" s="25"/>
      <c r="AP29" s="25"/>
      <c r="AQ29" s="52"/>
    </row>
    <row r="30" spans="1:43" ht="15">
      <c r="A30" s="1">
        <v>23</v>
      </c>
      <c r="B30" s="1" t="s">
        <v>853</v>
      </c>
      <c r="C30" s="1" t="s">
        <v>91</v>
      </c>
      <c r="D30" s="35">
        <v>9</v>
      </c>
      <c r="E30" s="32"/>
      <c r="F30" s="116"/>
      <c r="G30" s="32"/>
      <c r="H30" s="32"/>
      <c r="I30" s="32"/>
      <c r="J30" s="32">
        <f>IFERROR(LARGE(D30:I30,1),0)+IF($C$5&gt;=2,IFERROR(LARGE(D30:I30,2),0),0)+IF($C$5&gt;=3,IFERROR(LARGE(D30:I30,3),0),0)+IF($C$5&gt;=4,IFERROR(LARGE(D30:I30,4),0),0)+IF($C$5&gt;=5,IFERROR(LARGE(D30:I30,5),0),0)+IF($C$5&gt;=6,IFERROR(LARGE(D30:I30,6),0),0)</f>
        <v>9</v>
      </c>
      <c r="K30" s="32"/>
      <c r="L30" s="32"/>
      <c r="M30" s="33">
        <f>J30+(ROW(J30)-ROW(J$6))/10000</f>
        <v>9.0023999999999997</v>
      </c>
      <c r="N30" s="32">
        <f>COUNT(D30:I30)</f>
        <v>1</v>
      </c>
      <c r="O30" s="32">
        <f ca="1">IF(AND(N30=1,OFFSET(C30,0,O$3)&gt;0),"Y",0)</f>
        <v>0</v>
      </c>
      <c r="P30" s="34" t="s">
        <v>779</v>
      </c>
      <c r="Q30" s="113">
        <f>1-(P30=P29)</f>
        <v>0</v>
      </c>
      <c r="R30" s="36">
        <f>IFERROR(LARGE(D30:I30,1),0)*1.001+IF($C$5&gt;=2,IFERROR(LARGE(D30:I30,2),0),0)*1.0001+IF($C$5&gt;=3,IFERROR(LARGE(D30:I30,3),0),0)*1.00001+IF($C$5&gt;=4,IFERROR(LARGE(D30:I30,4),0),0)*1.000001+IF($C$5&gt;=5,IFERROR(LARGE(D30:I30,5),0),0)*1.0000001+IF($C$5&gt;=6,IFERROR(LARGE(D30:I30,6),0),0)*1.00000001</f>
        <v>9.0089999999999986</v>
      </c>
      <c r="S30" s="36">
        <f>J30+V30/1000+IF($C$5&gt;=2,W30/10000,0)+IF($C$5&gt;=3,X30/100000,0)+IF($C$5&gt;=4,Y30/1000000,0)+IF($C$5&gt;=5,Z30/10000000,0)+IF($C$5&gt;=6,AA30/100000000,0)</f>
        <v>9.0090000000000003</v>
      </c>
      <c r="T30" s="35">
        <f>1-(R30=S30)</f>
        <v>0</v>
      </c>
      <c r="U30" s="35">
        <f>M30+V30/1000+W30/10000+X30/100000+Y30/1000000+Z30/10000000+AA30/100000000</f>
        <v>9.0114000000000001</v>
      </c>
      <c r="V30" s="35">
        <v>9</v>
      </c>
      <c r="W30" s="32"/>
      <c r="X30" s="116"/>
      <c r="Y30" s="32"/>
      <c r="Z30" s="32"/>
      <c r="AA30" s="32"/>
      <c r="AG30" s="1"/>
      <c r="AH30" s="1"/>
      <c r="AI30" s="25"/>
      <c r="AJ30" s="25"/>
      <c r="AK30" s="25"/>
      <c r="AL30" s="25"/>
      <c r="AM30" s="25"/>
      <c r="AN30" s="25"/>
      <c r="AO30" s="25"/>
      <c r="AP30" s="25"/>
      <c r="AQ30" s="52"/>
    </row>
    <row r="31" spans="1:43" ht="3" customHeight="1">
      <c r="C31" s="117"/>
      <c r="D31" s="118"/>
      <c r="E31" s="119"/>
      <c r="F31" s="119"/>
      <c r="G31" s="32"/>
      <c r="H31" s="120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/>
      <c r="V31" s="32"/>
      <c r="W31" s="32"/>
      <c r="X31" s="116"/>
      <c r="Y31" s="32"/>
      <c r="Z31" s="32"/>
      <c r="AA31" s="32"/>
      <c r="AG31" s="1"/>
      <c r="AH31" s="40"/>
      <c r="AI31" s="25"/>
      <c r="AJ31" s="25"/>
      <c r="AK31" s="25"/>
      <c r="AL31" s="25"/>
      <c r="AM31" s="25"/>
      <c r="AN31" s="25"/>
      <c r="AO31" s="25"/>
      <c r="AP31" s="25"/>
      <c r="AQ31" s="52"/>
    </row>
    <row r="32" spans="1:43" ht="15">
      <c r="C32" s="117"/>
      <c r="D32" s="118"/>
      <c r="E32" s="119"/>
      <c r="F32" s="119"/>
      <c r="G32" s="32"/>
      <c r="H32" s="120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5"/>
      <c r="V32" s="118"/>
      <c r="W32" s="119"/>
      <c r="X32" s="119"/>
      <c r="Y32" s="32"/>
      <c r="Z32" s="120"/>
      <c r="AA32" s="32"/>
      <c r="AG32" s="1"/>
      <c r="AH32" s="40"/>
      <c r="AI32" s="25"/>
      <c r="AJ32" s="25"/>
      <c r="AK32" s="25"/>
      <c r="AL32" s="25"/>
      <c r="AM32" s="25"/>
      <c r="AN32" s="25"/>
      <c r="AO32" s="25"/>
      <c r="AP32" s="25"/>
      <c r="AQ32" s="52"/>
    </row>
    <row r="33" spans="1:43" ht="15">
      <c r="A33" s="26" t="s">
        <v>796</v>
      </c>
      <c r="C33" s="117"/>
      <c r="D33" s="118"/>
      <c r="E33" s="119"/>
      <c r="F33" s="119"/>
      <c r="G33" s="32"/>
      <c r="H33" s="32"/>
      <c r="I33" s="32"/>
      <c r="J33" s="32"/>
      <c r="K33" s="32"/>
      <c r="L33" s="32"/>
      <c r="M33" s="32"/>
      <c r="N33" s="32"/>
      <c r="O33" s="32"/>
      <c r="P33" s="90" t="str">
        <f>A33</f>
        <v>U11G</v>
      </c>
      <c r="Q33" s="32"/>
      <c r="R33" s="32"/>
      <c r="S33" s="32"/>
      <c r="T33" s="32"/>
      <c r="U33" s="35"/>
      <c r="V33" s="32"/>
      <c r="W33" s="32"/>
      <c r="X33" s="32"/>
      <c r="Y33" s="32"/>
      <c r="Z33" s="32"/>
      <c r="AA33" s="32"/>
      <c r="AG33" s="1"/>
      <c r="AH33" s="40"/>
      <c r="AI33" s="25"/>
      <c r="AJ33" s="25"/>
      <c r="AK33" s="25"/>
      <c r="AL33" s="25"/>
      <c r="AM33" s="25"/>
      <c r="AN33" s="38">
        <v>75</v>
      </c>
      <c r="AO33" s="38">
        <v>72</v>
      </c>
      <c r="AP33" s="38">
        <v>68</v>
      </c>
      <c r="AQ33" s="52"/>
    </row>
    <row r="34" spans="1:43">
      <c r="A34" s="1">
        <v>1</v>
      </c>
      <c r="B34" s="1" t="s">
        <v>798</v>
      </c>
      <c r="C34" s="104" t="s">
        <v>91</v>
      </c>
      <c r="D34" s="121">
        <v>24</v>
      </c>
      <c r="E34" s="119">
        <v>24</v>
      </c>
      <c r="F34" s="119"/>
      <c r="G34" s="32"/>
      <c r="H34" s="32"/>
      <c r="I34" s="32"/>
      <c r="J34" s="32">
        <f>IFERROR(LARGE(D34:I34,1),0)+IF($C$5&gt;=2,IFERROR(LARGE(D34:I34,2),0),0)+IF($C$5&gt;=3,IFERROR(LARGE(D34:I34,3),0),0)+IF($C$5&gt;=4,IFERROR(LARGE(D34:I34,4),0),0)+IF($C$5&gt;=5,IFERROR(LARGE(D34:I34,5),0),0)+IF($C$5&gt;=6,IFERROR(LARGE(D34:I34,6),0),0)</f>
        <v>48</v>
      </c>
      <c r="K34" s="32"/>
      <c r="L34" s="32" t="s">
        <v>854</v>
      </c>
      <c r="M34" s="33">
        <f>J34+(ROW(J34)-ROW(J$6))/10000</f>
        <v>48.002800000000001</v>
      </c>
      <c r="N34" s="32">
        <f>COUNT(D34:I34)</f>
        <v>2</v>
      </c>
      <c r="O34" s="32">
        <f ca="1">IF(AND(N34=1,OFFSET(C34,0,O$3)&gt;0),"Y",0)</f>
        <v>0</v>
      </c>
      <c r="P34" s="34" t="s">
        <v>796</v>
      </c>
      <c r="Q34" s="113">
        <f>1-(P34=P33)</f>
        <v>0</v>
      </c>
      <c r="R34" s="36">
        <f>IFERROR(LARGE(D34:I34,1),0)*1.001+IF($C$5&gt;=2,IFERROR(LARGE(D34:I34,2),0),0)*1.0001+IF($C$5&gt;=3,IFERROR(LARGE(D34:I34,3),0),0)*1.00001+IF($C$5&gt;=4,IFERROR(LARGE(D34:I34,4),0),0)*1.000001+IF($C$5&gt;=5,IFERROR(LARGE(D34:I34,5),0),0)*1.0000001+IF($C$5&gt;=6,IFERROR(LARGE(D34:I34,6),0),0)*1.00000001</f>
        <v>48.026399999999995</v>
      </c>
      <c r="S34" s="36">
        <f>J34+V34/1000+IF($C$5&gt;=2,W34/10000,0)+IF($C$5&gt;=3,X34/100000,0)+IF($C$5&gt;=4,Y34/1000000,0)+IF($C$5&gt;=5,Z34/10000000,0)+IF($C$5&gt;=6,AA34/100000000,0)</f>
        <v>48.026400000000002</v>
      </c>
      <c r="T34" s="35">
        <f>1-(R34=S34)</f>
        <v>0</v>
      </c>
      <c r="U34" s="35">
        <f>M34+V34/1000+W34/10000+X34/100000+Y34/1000000+Z34/10000000+AA34/100000000</f>
        <v>48.029200000000003</v>
      </c>
      <c r="V34" s="121">
        <v>24</v>
      </c>
      <c r="W34" s="119">
        <v>24</v>
      </c>
      <c r="X34" s="119"/>
      <c r="Y34" s="32"/>
      <c r="Z34" s="32"/>
      <c r="AA34" s="32"/>
      <c r="AG34" s="1"/>
      <c r="AH34" s="40"/>
      <c r="AI34" s="25"/>
      <c r="AJ34" s="25"/>
      <c r="AK34" s="25"/>
      <c r="AL34" s="25"/>
      <c r="AM34" s="25"/>
      <c r="AN34" s="59"/>
      <c r="AO34" s="59"/>
      <c r="AP34" s="59"/>
      <c r="AQ34" s="52"/>
    </row>
    <row r="35" spans="1:43">
      <c r="A35" s="1">
        <v>2</v>
      </c>
      <c r="B35" s="1" t="s">
        <v>800</v>
      </c>
      <c r="C35" s="104" t="s">
        <v>25</v>
      </c>
      <c r="D35" s="121">
        <v>25</v>
      </c>
      <c r="E35" s="119">
        <v>22</v>
      </c>
      <c r="F35" s="119"/>
      <c r="G35" s="32"/>
      <c r="H35" s="32"/>
      <c r="I35" s="32"/>
      <c r="J35" s="32">
        <f>IFERROR(LARGE(D35:I35,1),0)+IF($C$5&gt;=2,IFERROR(LARGE(D35:I35,2),0),0)+IF($C$5&gt;=3,IFERROR(LARGE(D35:I35,3),0),0)+IF($C$5&gt;=4,IFERROR(LARGE(D35:I35,4),0),0)+IF($C$5&gt;=5,IFERROR(LARGE(D35:I35,5),0),0)+IF($C$5&gt;=6,IFERROR(LARGE(D35:I35,6),0),0)</f>
        <v>47</v>
      </c>
      <c r="K35" s="32"/>
      <c r="L35" s="32" t="s">
        <v>855</v>
      </c>
      <c r="M35" s="33">
        <f>J35+(ROW(J35)-ROW(J$6))/10000</f>
        <v>47.002899999999997</v>
      </c>
      <c r="N35" s="32">
        <f>COUNT(D35:I35)</f>
        <v>2</v>
      </c>
      <c r="O35" s="32">
        <f ca="1">IF(AND(N35=1,OFFSET(C35,0,O$3)&gt;0),"Y",0)</f>
        <v>0</v>
      </c>
      <c r="P35" s="34" t="s">
        <v>796</v>
      </c>
      <c r="Q35" s="113">
        <f>1-(P35=P34)</f>
        <v>0</v>
      </c>
      <c r="R35" s="36">
        <f>IFERROR(LARGE(D35:I35,1),0)*1.001+IF($C$5&gt;=2,IFERROR(LARGE(D35:I35,2),0),0)*1.0001+IF($C$5&gt;=3,IFERROR(LARGE(D35:I35,3),0),0)*1.00001+IF($C$5&gt;=4,IFERROR(LARGE(D35:I35,4),0),0)*1.000001+IF($C$5&gt;=5,IFERROR(LARGE(D35:I35,5),0),0)*1.0000001+IF($C$5&gt;=6,IFERROR(LARGE(D35:I35,6),0),0)*1.00000001</f>
        <v>47.027199999999993</v>
      </c>
      <c r="S35" s="36">
        <f>J35+V35/1000+IF($C$5&gt;=2,W35/10000,0)+IF($C$5&gt;=3,X35/100000,0)+IF($C$5&gt;=4,Y35/1000000,0)+IF($C$5&gt;=5,Z35/10000000,0)+IF($C$5&gt;=6,AA35/100000000,0)</f>
        <v>47.027200000000001</v>
      </c>
      <c r="T35" s="35">
        <f>1-(R35=S35)</f>
        <v>0</v>
      </c>
      <c r="U35" s="35">
        <f>M35+V35/1000+W35/10000+X35/100000+Y35/1000000+Z35/10000000+AA35/100000000</f>
        <v>47.030099999999997</v>
      </c>
      <c r="V35" s="121">
        <v>25</v>
      </c>
      <c r="W35" s="119">
        <v>22</v>
      </c>
      <c r="X35" s="119"/>
      <c r="Y35" s="32"/>
      <c r="Z35" s="32"/>
      <c r="AA35" s="32"/>
      <c r="AG35" s="1"/>
      <c r="AH35" s="40"/>
      <c r="AI35" s="25"/>
      <c r="AJ35" s="25"/>
      <c r="AK35" s="25"/>
      <c r="AL35" s="25"/>
      <c r="AM35" s="25"/>
      <c r="AN35" s="59"/>
      <c r="AO35" s="59"/>
      <c r="AP35" s="59"/>
      <c r="AQ35" s="52"/>
    </row>
    <row r="36" spans="1:43">
      <c r="A36" s="1">
        <v>3</v>
      </c>
      <c r="B36" s="1" t="s">
        <v>799</v>
      </c>
      <c r="C36" s="104" t="s">
        <v>19</v>
      </c>
      <c r="D36" s="121">
        <v>23</v>
      </c>
      <c r="E36" s="119">
        <v>23</v>
      </c>
      <c r="F36" s="119"/>
      <c r="G36" s="32"/>
      <c r="H36" s="32"/>
      <c r="I36" s="32"/>
      <c r="J36" s="32">
        <f>IFERROR(LARGE(D36:I36,1),0)+IF($C$5&gt;=2,IFERROR(LARGE(D36:I36,2),0),0)+IF($C$5&gt;=3,IFERROR(LARGE(D36:I36,3),0),0)+IF($C$5&gt;=4,IFERROR(LARGE(D36:I36,4),0),0)+IF($C$5&gt;=5,IFERROR(LARGE(D36:I36,5),0),0)+IF($C$5&gt;=6,IFERROR(LARGE(D36:I36,6),0),0)</f>
        <v>46</v>
      </c>
      <c r="K36" s="32"/>
      <c r="L36" s="32" t="s">
        <v>856</v>
      </c>
      <c r="M36" s="33">
        <f>J36+(ROW(J36)-ROW(J$6))/10000</f>
        <v>46.003</v>
      </c>
      <c r="N36" s="32">
        <f>COUNT(D36:I36)</f>
        <v>2</v>
      </c>
      <c r="O36" s="32">
        <f ca="1">IF(AND(N36=1,OFFSET(C36,0,O$3)&gt;0),"Y",0)</f>
        <v>0</v>
      </c>
      <c r="P36" s="34" t="s">
        <v>796</v>
      </c>
      <c r="Q36" s="113">
        <f>1-(P36=P35)</f>
        <v>0</v>
      </c>
      <c r="R36" s="36">
        <f>IFERROR(LARGE(D36:I36,1),0)*1.001+IF($C$5&gt;=2,IFERROR(LARGE(D36:I36,2),0),0)*1.0001+IF($C$5&gt;=3,IFERROR(LARGE(D36:I36,3),0),0)*1.00001+IF($C$5&gt;=4,IFERROR(LARGE(D36:I36,4),0),0)*1.000001+IF($C$5&gt;=5,IFERROR(LARGE(D36:I36,5),0),0)*1.0000001+IF($C$5&gt;=6,IFERROR(LARGE(D36:I36,6),0),0)*1.00000001</f>
        <v>46.025299999999994</v>
      </c>
      <c r="S36" s="36">
        <f>J36+V36/1000+IF($C$5&gt;=2,W36/10000,0)+IF($C$5&gt;=3,X36/100000,0)+IF($C$5&gt;=4,Y36/1000000,0)+IF($C$5&gt;=5,Z36/10000000,0)+IF($C$5&gt;=6,AA36/100000000,0)</f>
        <v>46.025300000000001</v>
      </c>
      <c r="T36" s="35">
        <f>1-(R36=S36)</f>
        <v>0</v>
      </c>
      <c r="U36" s="35">
        <f>M36+V36/1000+W36/10000+X36/100000+Y36/1000000+Z36/10000000+AA36/100000000</f>
        <v>46.028300000000002</v>
      </c>
      <c r="V36" s="121">
        <v>23</v>
      </c>
      <c r="W36" s="119">
        <v>23</v>
      </c>
      <c r="X36" s="119"/>
      <c r="Y36" s="32"/>
      <c r="Z36" s="32"/>
      <c r="AA36" s="32"/>
      <c r="AG36" s="1"/>
      <c r="AH36" s="40"/>
      <c r="AI36" s="25"/>
      <c r="AJ36" s="25"/>
      <c r="AK36" s="25"/>
      <c r="AL36" s="25"/>
      <c r="AM36" s="25"/>
      <c r="AN36" s="59"/>
      <c r="AO36" s="59"/>
      <c r="AP36" s="59"/>
      <c r="AQ36" s="52"/>
    </row>
    <row r="37" spans="1:43">
      <c r="A37" s="1">
        <v>4</v>
      </c>
      <c r="B37" s="1" t="s">
        <v>803</v>
      </c>
      <c r="C37" s="104" t="s">
        <v>19</v>
      </c>
      <c r="D37" s="121">
        <v>21</v>
      </c>
      <c r="E37" s="119">
        <v>19</v>
      </c>
      <c r="F37" s="119"/>
      <c r="G37" s="32"/>
      <c r="H37" s="32"/>
      <c r="I37" s="32"/>
      <c r="J37" s="32">
        <f>IFERROR(LARGE(D37:I37,1),0)+IF($C$5&gt;=2,IFERROR(LARGE(D37:I37,2),0),0)+IF($C$5&gt;=3,IFERROR(LARGE(D37:I37,3),0),0)+IF($C$5&gt;=4,IFERROR(LARGE(D37:I37,4),0),0)+IF($C$5&gt;=5,IFERROR(LARGE(D37:I37,5),0),0)+IF($C$5&gt;=6,IFERROR(LARGE(D37:I37,6),0),0)</f>
        <v>40</v>
      </c>
      <c r="K37" s="32"/>
      <c r="L37" s="32"/>
      <c r="M37" s="33">
        <f>J37+(ROW(J37)-ROW(J$6))/10000</f>
        <v>40.003100000000003</v>
      </c>
      <c r="N37" s="32">
        <f>COUNT(D37:I37)</f>
        <v>2</v>
      </c>
      <c r="O37" s="32">
        <f ca="1">IF(AND(N37=1,OFFSET(C37,0,O$3)&gt;0),"Y",0)</f>
        <v>0</v>
      </c>
      <c r="P37" s="34" t="s">
        <v>796</v>
      </c>
      <c r="Q37" s="113">
        <f>1-(P37=P36)</f>
        <v>0</v>
      </c>
      <c r="R37" s="36">
        <f>IFERROR(LARGE(D37:I37,1),0)*1.001+IF($C$5&gt;=2,IFERROR(LARGE(D37:I37,2),0),0)*1.0001+IF($C$5&gt;=3,IFERROR(LARGE(D37:I37,3),0),0)*1.00001+IF($C$5&gt;=4,IFERROR(LARGE(D37:I37,4),0),0)*1.000001+IF($C$5&gt;=5,IFERROR(LARGE(D37:I37,5),0),0)*1.0000001+IF($C$5&gt;=6,IFERROR(LARGE(D37:I37,6),0),0)*1.00000001</f>
        <v>40.022899999999993</v>
      </c>
      <c r="S37" s="36">
        <f>J37+V37/1000+IF($C$5&gt;=2,W37/10000,0)+IF($C$5&gt;=3,X37/100000,0)+IF($C$5&gt;=4,Y37/1000000,0)+IF($C$5&gt;=5,Z37/10000000,0)+IF($C$5&gt;=6,AA37/100000000,0)</f>
        <v>40.0229</v>
      </c>
      <c r="T37" s="35">
        <f>1-(R37=S37)</f>
        <v>0</v>
      </c>
      <c r="U37" s="35">
        <f>M37+V37/1000+W37/10000+X37/100000+Y37/1000000+Z37/10000000+AA37/100000000</f>
        <v>40.026000000000003</v>
      </c>
      <c r="V37" s="121">
        <v>21</v>
      </c>
      <c r="W37" s="119">
        <v>19</v>
      </c>
      <c r="X37" s="119"/>
      <c r="Y37" s="32"/>
      <c r="Z37" s="32"/>
      <c r="AA37" s="32"/>
      <c r="AG37" s="1"/>
      <c r="AH37" s="40"/>
      <c r="AI37" s="25"/>
      <c r="AJ37" s="25"/>
      <c r="AK37" s="25"/>
      <c r="AL37" s="25"/>
      <c r="AM37" s="25"/>
      <c r="AN37" s="59"/>
      <c r="AO37" s="59"/>
      <c r="AP37" s="59"/>
      <c r="AQ37" s="52"/>
    </row>
    <row r="38" spans="1:43">
      <c r="A38" s="1">
        <v>5</v>
      </c>
      <c r="B38" s="1" t="s">
        <v>804</v>
      </c>
      <c r="C38" s="104" t="s">
        <v>91</v>
      </c>
      <c r="D38" s="121">
        <v>20</v>
      </c>
      <c r="E38" s="119">
        <v>18</v>
      </c>
      <c r="F38" s="119"/>
      <c r="G38" s="32"/>
      <c r="H38" s="32"/>
      <c r="I38" s="32"/>
      <c r="J38" s="32">
        <f>IFERROR(LARGE(D38:I38,1),0)+IF($C$5&gt;=2,IFERROR(LARGE(D38:I38,2),0),0)+IF($C$5&gt;=3,IFERROR(LARGE(D38:I38,3),0),0)+IF($C$5&gt;=4,IFERROR(LARGE(D38:I38,4),0),0)+IF($C$5&gt;=5,IFERROR(LARGE(D38:I38,5),0),0)+IF($C$5&gt;=6,IFERROR(LARGE(D38:I38,6),0),0)</f>
        <v>38</v>
      </c>
      <c r="K38" s="32"/>
      <c r="L38" s="32"/>
      <c r="M38" s="33">
        <f>J38+(ROW(J38)-ROW(J$6))/10000</f>
        <v>38.0032</v>
      </c>
      <c r="N38" s="32">
        <f>COUNT(D38:I38)</f>
        <v>2</v>
      </c>
      <c r="O38" s="32">
        <f ca="1">IF(AND(N38=1,OFFSET(C38,0,O$3)&gt;0),"Y",0)</f>
        <v>0</v>
      </c>
      <c r="P38" s="34" t="s">
        <v>796</v>
      </c>
      <c r="Q38" s="113">
        <f>1-(P38=P37)</f>
        <v>0</v>
      </c>
      <c r="R38" s="36">
        <f>IFERROR(LARGE(D38:I38,1),0)*1.001+IF($C$5&gt;=2,IFERROR(LARGE(D38:I38,2),0),0)*1.0001+IF($C$5&gt;=3,IFERROR(LARGE(D38:I38,3),0),0)*1.00001+IF($C$5&gt;=4,IFERROR(LARGE(D38:I38,4),0),0)*1.000001+IF($C$5&gt;=5,IFERROR(LARGE(D38:I38,5),0),0)*1.0000001+IF($C$5&gt;=6,IFERROR(LARGE(D38:I38,6),0),0)*1.00000001</f>
        <v>38.021799999999999</v>
      </c>
      <c r="S38" s="36">
        <f>J38+V38/1000+IF($C$5&gt;=2,W38/10000,0)+IF($C$5&gt;=3,X38/100000,0)+IF($C$5&gt;=4,Y38/1000000,0)+IF($C$5&gt;=5,Z38/10000000,0)+IF($C$5&gt;=6,AA38/100000000,0)</f>
        <v>38.021800000000006</v>
      </c>
      <c r="T38" s="35">
        <f>1-(R38=S38)</f>
        <v>0</v>
      </c>
      <c r="U38" s="35">
        <f>M38+V38/1000+W38/10000+X38/100000+Y38/1000000+Z38/10000000+AA38/100000000</f>
        <v>38.025000000000006</v>
      </c>
      <c r="V38" s="121">
        <v>20</v>
      </c>
      <c r="W38" s="119">
        <v>18</v>
      </c>
      <c r="X38" s="119"/>
      <c r="Y38" s="32"/>
      <c r="Z38" s="32"/>
      <c r="AA38" s="32"/>
      <c r="AG38" s="1"/>
      <c r="AH38" s="40"/>
      <c r="AI38" s="25"/>
      <c r="AJ38" s="25"/>
      <c r="AK38" s="25"/>
      <c r="AL38" s="25"/>
      <c r="AM38" s="25"/>
      <c r="AN38" s="59"/>
      <c r="AO38" s="59"/>
      <c r="AP38" s="59"/>
      <c r="AQ38" s="52"/>
    </row>
    <row r="39" spans="1:43">
      <c r="A39" s="1">
        <v>6</v>
      </c>
      <c r="B39" s="1" t="s">
        <v>805</v>
      </c>
      <c r="C39" s="104" t="s">
        <v>25</v>
      </c>
      <c r="D39" s="121">
        <v>19</v>
      </c>
      <c r="E39" s="119">
        <v>17</v>
      </c>
      <c r="F39" s="119"/>
      <c r="G39" s="32"/>
      <c r="H39" s="32"/>
      <c r="I39" s="32"/>
      <c r="J39" s="32">
        <f>IFERROR(LARGE(D39:I39,1),0)+IF($C$5&gt;=2,IFERROR(LARGE(D39:I39,2),0),0)+IF($C$5&gt;=3,IFERROR(LARGE(D39:I39,3),0),0)+IF($C$5&gt;=4,IFERROR(LARGE(D39:I39,4),0),0)+IF($C$5&gt;=5,IFERROR(LARGE(D39:I39,5),0),0)+IF($C$5&gt;=6,IFERROR(LARGE(D39:I39,6),0),0)</f>
        <v>36</v>
      </c>
      <c r="K39" s="32"/>
      <c r="L39" s="32"/>
      <c r="M39" s="33">
        <f>J39+(ROW(J39)-ROW(J$6))/10000</f>
        <v>36.003300000000003</v>
      </c>
      <c r="N39" s="32">
        <f>COUNT(D39:I39)</f>
        <v>2</v>
      </c>
      <c r="O39" s="32">
        <f ca="1">IF(AND(N39=1,OFFSET(C39,0,O$3)&gt;0),"Y",0)</f>
        <v>0</v>
      </c>
      <c r="P39" s="34" t="s">
        <v>796</v>
      </c>
      <c r="Q39" s="113">
        <f>1-(P39=P38)</f>
        <v>0</v>
      </c>
      <c r="R39" s="36">
        <f>IFERROR(LARGE(D39:I39,1),0)*1.001+IF($C$5&gt;=2,IFERROR(LARGE(D39:I39,2),0),0)*1.0001+IF($C$5&gt;=3,IFERROR(LARGE(D39:I39,3),0),0)*1.00001+IF($C$5&gt;=4,IFERROR(LARGE(D39:I39,4),0),0)*1.000001+IF($C$5&gt;=5,IFERROR(LARGE(D39:I39,5),0),0)*1.0000001+IF($C$5&gt;=6,IFERROR(LARGE(D39:I39,6),0),0)*1.00000001</f>
        <v>36.020699999999998</v>
      </c>
      <c r="S39" s="36">
        <f>J39+V39/1000+IF($C$5&gt;=2,W39/10000,0)+IF($C$5&gt;=3,X39/100000,0)+IF($C$5&gt;=4,Y39/1000000,0)+IF($C$5&gt;=5,Z39/10000000,0)+IF($C$5&gt;=6,AA39/100000000,0)</f>
        <v>36.020699999999998</v>
      </c>
      <c r="T39" s="35">
        <f>1-(R39=S39)</f>
        <v>0</v>
      </c>
      <c r="U39" s="35">
        <f>M39+V39/1000+W39/10000+X39/100000+Y39/1000000+Z39/10000000+AA39/100000000</f>
        <v>36.024000000000001</v>
      </c>
      <c r="V39" s="121">
        <v>19</v>
      </c>
      <c r="W39" s="119">
        <v>17</v>
      </c>
      <c r="X39" s="119"/>
      <c r="Y39" s="32"/>
      <c r="Z39" s="32"/>
      <c r="AA39" s="32"/>
      <c r="AG39" s="1"/>
      <c r="AH39" s="40"/>
      <c r="AI39" s="25"/>
      <c r="AJ39" s="25"/>
      <c r="AK39" s="25"/>
      <c r="AL39" s="25"/>
      <c r="AM39" s="25"/>
      <c r="AN39" s="59"/>
      <c r="AO39" s="59"/>
      <c r="AP39" s="59"/>
      <c r="AQ39" s="52"/>
    </row>
    <row r="40" spans="1:43">
      <c r="A40" s="1">
        <v>7</v>
      </c>
      <c r="B40" s="1" t="s">
        <v>806</v>
      </c>
      <c r="C40" s="104" t="s">
        <v>25</v>
      </c>
      <c r="D40" s="121">
        <v>15</v>
      </c>
      <c r="E40" s="119">
        <v>16</v>
      </c>
      <c r="F40" s="119"/>
      <c r="G40" s="32"/>
      <c r="H40" s="32"/>
      <c r="I40" s="32"/>
      <c r="J40" s="32">
        <f>IFERROR(LARGE(D40:I40,1),0)+IF($C$5&gt;=2,IFERROR(LARGE(D40:I40,2),0),0)+IF($C$5&gt;=3,IFERROR(LARGE(D40:I40,3),0),0)+IF($C$5&gt;=4,IFERROR(LARGE(D40:I40,4),0),0)+IF($C$5&gt;=5,IFERROR(LARGE(D40:I40,5),0),0)+IF($C$5&gt;=6,IFERROR(LARGE(D40:I40,6),0),0)</f>
        <v>31</v>
      </c>
      <c r="K40" s="32"/>
      <c r="L40" s="32"/>
      <c r="M40" s="33">
        <f>J40+(ROW(J40)-ROW(J$6))/10000</f>
        <v>31.003399999999999</v>
      </c>
      <c r="N40" s="32">
        <f>COUNT(D40:I40)</f>
        <v>2</v>
      </c>
      <c r="O40" s="32">
        <f ca="1">IF(AND(N40=1,OFFSET(C40,0,O$3)&gt;0),"Y",0)</f>
        <v>0</v>
      </c>
      <c r="P40" s="34" t="s">
        <v>796</v>
      </c>
      <c r="Q40" s="113">
        <f>1-(P40=P39)</f>
        <v>0</v>
      </c>
      <c r="R40" s="36">
        <f>IFERROR(LARGE(D40:I40,1),0)*1.001+IF($C$5&gt;=2,IFERROR(LARGE(D40:I40,2),0),0)*1.0001+IF($C$5&gt;=3,IFERROR(LARGE(D40:I40,3),0),0)*1.00001+IF($C$5&gt;=4,IFERROR(LARGE(D40:I40,4),0),0)*1.000001+IF($C$5&gt;=5,IFERROR(LARGE(D40:I40,5),0),0)*1.0000001+IF($C$5&gt;=6,IFERROR(LARGE(D40:I40,6),0),0)*1.00000001</f>
        <v>31.017499999999998</v>
      </c>
      <c r="S40" s="36">
        <f>J40+V40/1000+IF($C$5&gt;=2,W40/10000,0)+IF($C$5&gt;=3,X40/100000,0)+IF($C$5&gt;=4,Y40/1000000,0)+IF($C$5&gt;=5,Z40/10000000,0)+IF($C$5&gt;=6,AA40/100000000,0)</f>
        <v>31.0166</v>
      </c>
      <c r="T40" s="35">
        <f>1-(R40=S40)</f>
        <v>1</v>
      </c>
      <c r="U40" s="35">
        <f>M40+V40/1000+W40/10000+X40/100000+Y40/1000000+Z40/10000000+AA40/100000000</f>
        <v>31.02</v>
      </c>
      <c r="V40" s="121">
        <v>15</v>
      </c>
      <c r="W40" s="119">
        <v>16</v>
      </c>
      <c r="X40" s="119"/>
      <c r="Y40" s="32"/>
      <c r="Z40" s="32"/>
      <c r="AA40" s="32"/>
      <c r="AG40" s="1"/>
      <c r="AH40" s="40"/>
      <c r="AI40" s="25"/>
      <c r="AJ40" s="25"/>
      <c r="AK40" s="25"/>
      <c r="AL40" s="25"/>
      <c r="AM40" s="25"/>
      <c r="AN40" s="59"/>
      <c r="AO40" s="59"/>
      <c r="AP40" s="59"/>
      <c r="AQ40" s="52"/>
    </row>
    <row r="41" spans="1:43">
      <c r="A41" s="1">
        <v>8</v>
      </c>
      <c r="B41" s="1" t="s">
        <v>797</v>
      </c>
      <c r="C41" s="104" t="s">
        <v>63</v>
      </c>
      <c r="D41" s="121"/>
      <c r="E41" s="119">
        <v>25</v>
      </c>
      <c r="F41" s="119"/>
      <c r="G41" s="32"/>
      <c r="H41" s="32"/>
      <c r="I41" s="32"/>
      <c r="J41" s="32">
        <f>IFERROR(LARGE(D41:I41,1),0)+IF($C$5&gt;=2,IFERROR(LARGE(D41:I41,2),0),0)+IF($C$5&gt;=3,IFERROR(LARGE(D41:I41,3),0),0)+IF($C$5&gt;=4,IFERROR(LARGE(D41:I41,4),0),0)+IF($C$5&gt;=5,IFERROR(LARGE(D41:I41,5),0),0)+IF($C$5&gt;=6,IFERROR(LARGE(D41:I41,6),0),0)</f>
        <v>25</v>
      </c>
      <c r="K41" s="32"/>
      <c r="L41" s="32"/>
      <c r="M41" s="33">
        <f>J41+(ROW(J41)-ROW(J$6))/10000</f>
        <v>25.003499999999999</v>
      </c>
      <c r="N41" s="32">
        <f>COUNT(D41:I41)</f>
        <v>1</v>
      </c>
      <c r="O41" s="32" t="str">
        <f ca="1">IF(AND(N41=1,OFFSET(C41,0,O$3)&gt;0),"Y",0)</f>
        <v>Y</v>
      </c>
      <c r="P41" s="34" t="s">
        <v>796</v>
      </c>
      <c r="Q41" s="113">
        <f>1-(P41=P40)</f>
        <v>0</v>
      </c>
      <c r="R41" s="36">
        <f>IFERROR(LARGE(D41:I41,1),0)*1.001+IF($C$5&gt;=2,IFERROR(LARGE(D41:I41,2),0),0)*1.0001+IF($C$5&gt;=3,IFERROR(LARGE(D41:I41,3),0),0)*1.00001+IF($C$5&gt;=4,IFERROR(LARGE(D41:I41,4),0),0)*1.000001+IF($C$5&gt;=5,IFERROR(LARGE(D41:I41,5),0),0)*1.0000001+IF($C$5&gt;=6,IFERROR(LARGE(D41:I41,6),0),0)*1.00000001</f>
        <v>25.024999999999999</v>
      </c>
      <c r="S41" s="36">
        <f>J41+V41/1000+IF($C$5&gt;=2,W41/10000,0)+IF($C$5&gt;=3,X41/100000,0)+IF($C$5&gt;=4,Y41/1000000,0)+IF($C$5&gt;=5,Z41/10000000,0)+IF($C$5&gt;=6,AA41/100000000,0)</f>
        <v>25.002500000000001</v>
      </c>
      <c r="T41" s="35">
        <f>1-(R41=S41)</f>
        <v>1</v>
      </c>
      <c r="U41" s="35">
        <f>M41+V41/1000+W41/10000+X41/100000+Y41/1000000+Z41/10000000+AA41/100000000</f>
        <v>25.006</v>
      </c>
      <c r="V41" s="121"/>
      <c r="W41" s="119">
        <v>25</v>
      </c>
      <c r="X41" s="119"/>
      <c r="Y41" s="32"/>
      <c r="Z41" s="32"/>
      <c r="AA41" s="32"/>
      <c r="AG41" s="1"/>
      <c r="AH41" s="40"/>
      <c r="AI41" s="25"/>
      <c r="AJ41" s="25"/>
      <c r="AK41" s="25"/>
      <c r="AL41" s="25"/>
      <c r="AM41" s="25"/>
      <c r="AN41" s="59"/>
      <c r="AO41" s="59"/>
      <c r="AP41" s="59"/>
      <c r="AQ41" s="52"/>
    </row>
    <row r="42" spans="1:43">
      <c r="A42" s="1">
        <v>9</v>
      </c>
      <c r="B42" s="1" t="s">
        <v>857</v>
      </c>
      <c r="C42" s="104" t="s">
        <v>19</v>
      </c>
      <c r="D42" s="121">
        <v>22</v>
      </c>
      <c r="E42" s="119"/>
      <c r="F42" s="119"/>
      <c r="G42" s="32"/>
      <c r="H42" s="32"/>
      <c r="I42" s="32"/>
      <c r="J42" s="32">
        <f>IFERROR(LARGE(D42:I42,1),0)+IF($C$5&gt;=2,IFERROR(LARGE(D42:I42,2),0),0)+IF($C$5&gt;=3,IFERROR(LARGE(D42:I42,3),0),0)+IF($C$5&gt;=4,IFERROR(LARGE(D42:I42,4),0),0)+IF($C$5&gt;=5,IFERROR(LARGE(D42:I42,5),0),0)+IF($C$5&gt;=6,IFERROR(LARGE(D42:I42,6),0),0)</f>
        <v>22</v>
      </c>
      <c r="K42" s="32"/>
      <c r="L42" s="32"/>
      <c r="M42" s="33">
        <f>J42+(ROW(J42)-ROW(J$6))/10000</f>
        <v>22.003599999999999</v>
      </c>
      <c r="N42" s="32">
        <f>COUNT(D42:I42)</f>
        <v>1</v>
      </c>
      <c r="O42" s="32">
        <f ca="1">IF(AND(N42=1,OFFSET(C42,0,O$3)&gt;0),"Y",0)</f>
        <v>0</v>
      </c>
      <c r="P42" s="34" t="s">
        <v>796</v>
      </c>
      <c r="Q42" s="113">
        <f>1-(P42=P41)</f>
        <v>0</v>
      </c>
      <c r="R42" s="36">
        <f>IFERROR(LARGE(D42:I42,1),0)*1.001+IF($C$5&gt;=2,IFERROR(LARGE(D42:I42,2),0),0)*1.0001+IF($C$5&gt;=3,IFERROR(LARGE(D42:I42,3),0),0)*1.00001+IF($C$5&gt;=4,IFERROR(LARGE(D42:I42,4),0),0)*1.000001+IF($C$5&gt;=5,IFERROR(LARGE(D42:I42,5),0),0)*1.0000001+IF($C$5&gt;=6,IFERROR(LARGE(D42:I42,6),0),0)*1.00000001</f>
        <v>22.021999999999998</v>
      </c>
      <c r="S42" s="36">
        <f>J42+V42/1000+IF($C$5&gt;=2,W42/10000,0)+IF($C$5&gt;=3,X42/100000,0)+IF($C$5&gt;=4,Y42/1000000,0)+IF($C$5&gt;=5,Z42/10000000,0)+IF($C$5&gt;=6,AA42/100000000,0)</f>
        <v>22.021999999999998</v>
      </c>
      <c r="T42" s="35">
        <f>1-(R42=S42)</f>
        <v>0</v>
      </c>
      <c r="U42" s="35">
        <f>M42+V42/1000+W42/10000+X42/100000+Y42/1000000+Z42/10000000+AA42/100000000</f>
        <v>22.025599999999997</v>
      </c>
      <c r="V42" s="121">
        <v>22</v>
      </c>
      <c r="W42" s="119"/>
      <c r="X42" s="119"/>
      <c r="Y42" s="32"/>
      <c r="Z42" s="32"/>
      <c r="AA42" s="32"/>
      <c r="AG42" s="1"/>
      <c r="AH42" s="40"/>
      <c r="AI42" s="25"/>
      <c r="AJ42" s="25"/>
      <c r="AK42" s="25"/>
      <c r="AL42" s="25"/>
      <c r="AM42" s="25"/>
      <c r="AN42" s="59"/>
      <c r="AO42" s="59"/>
      <c r="AP42" s="59"/>
      <c r="AQ42" s="52"/>
    </row>
    <row r="43" spans="1:43">
      <c r="A43" s="1">
        <v>10</v>
      </c>
      <c r="B43" s="1" t="s">
        <v>801</v>
      </c>
      <c r="C43" s="104" t="s">
        <v>19</v>
      </c>
      <c r="D43" s="121"/>
      <c r="E43" s="119">
        <v>21</v>
      </c>
      <c r="F43" s="119"/>
      <c r="G43" s="32"/>
      <c r="H43" s="32"/>
      <c r="I43" s="32"/>
      <c r="J43" s="32">
        <f>IFERROR(LARGE(D43:I43,1),0)+IF($C$5&gt;=2,IFERROR(LARGE(D43:I43,2),0),0)+IF($C$5&gt;=3,IFERROR(LARGE(D43:I43,3),0),0)+IF($C$5&gt;=4,IFERROR(LARGE(D43:I43,4),0),0)+IF($C$5&gt;=5,IFERROR(LARGE(D43:I43,5),0),0)+IF($C$5&gt;=6,IFERROR(LARGE(D43:I43,6),0),0)</f>
        <v>21</v>
      </c>
      <c r="K43" s="32"/>
      <c r="L43" s="32"/>
      <c r="M43" s="33">
        <f>J43+(ROW(J43)-ROW(J$6))/10000</f>
        <v>21.003699999999998</v>
      </c>
      <c r="N43" s="32">
        <f>COUNT(D43:I43)</f>
        <v>1</v>
      </c>
      <c r="O43" s="32" t="str">
        <f ca="1">IF(AND(N43=1,OFFSET(C43,0,O$3)&gt;0),"Y",0)</f>
        <v>Y</v>
      </c>
      <c r="P43" s="34" t="s">
        <v>796</v>
      </c>
      <c r="Q43" s="113">
        <f>1-(P43=P42)</f>
        <v>0</v>
      </c>
      <c r="R43" s="36">
        <f>IFERROR(LARGE(D43:I43,1),0)*1.001+IF($C$5&gt;=2,IFERROR(LARGE(D43:I43,2),0),0)*1.0001+IF($C$5&gt;=3,IFERROR(LARGE(D43:I43,3),0),0)*1.00001+IF($C$5&gt;=4,IFERROR(LARGE(D43:I43,4),0),0)*1.000001+IF($C$5&gt;=5,IFERROR(LARGE(D43:I43,5),0),0)*1.0000001+IF($C$5&gt;=6,IFERROR(LARGE(D43:I43,6),0),0)*1.00000001</f>
        <v>21.020999999999997</v>
      </c>
      <c r="S43" s="36">
        <f>J43+V43/1000+IF($C$5&gt;=2,W43/10000,0)+IF($C$5&gt;=3,X43/100000,0)+IF($C$5&gt;=4,Y43/1000000,0)+IF($C$5&gt;=5,Z43/10000000,0)+IF($C$5&gt;=6,AA43/100000000,0)</f>
        <v>21.002099999999999</v>
      </c>
      <c r="T43" s="35">
        <f>1-(R43=S43)</f>
        <v>1</v>
      </c>
      <c r="U43" s="35">
        <f>M43+V43/1000+W43/10000+X43/100000+Y43/1000000+Z43/10000000+AA43/100000000</f>
        <v>21.005799999999997</v>
      </c>
      <c r="V43" s="121"/>
      <c r="W43" s="119">
        <v>21</v>
      </c>
      <c r="X43" s="119"/>
      <c r="Y43" s="32"/>
      <c r="Z43" s="32"/>
      <c r="AA43" s="32"/>
      <c r="AG43" s="1"/>
      <c r="AH43" s="40"/>
      <c r="AI43" s="25"/>
      <c r="AJ43" s="25"/>
      <c r="AK43" s="25"/>
      <c r="AL43" s="25"/>
      <c r="AM43" s="25"/>
      <c r="AN43" s="59"/>
      <c r="AO43" s="59"/>
      <c r="AP43" s="59"/>
      <c r="AQ43" s="52"/>
    </row>
    <row r="44" spans="1:43">
      <c r="A44" s="1">
        <v>11</v>
      </c>
      <c r="B44" s="1" t="s">
        <v>802</v>
      </c>
      <c r="C44" s="104" t="s">
        <v>168</v>
      </c>
      <c r="D44" s="121"/>
      <c r="E44" s="119">
        <v>20</v>
      </c>
      <c r="F44" s="119"/>
      <c r="G44" s="32"/>
      <c r="H44" s="32"/>
      <c r="I44" s="32"/>
      <c r="J44" s="32">
        <f>IFERROR(LARGE(D44:I44,1),0)+IF($C$5&gt;=2,IFERROR(LARGE(D44:I44,2),0),0)+IF($C$5&gt;=3,IFERROR(LARGE(D44:I44,3),0),0)+IF($C$5&gt;=4,IFERROR(LARGE(D44:I44,4),0),0)+IF($C$5&gt;=5,IFERROR(LARGE(D44:I44,5),0),0)+IF($C$5&gt;=6,IFERROR(LARGE(D44:I44,6),0),0)</f>
        <v>20</v>
      </c>
      <c r="K44" s="32"/>
      <c r="L44" s="32"/>
      <c r="M44" s="33">
        <f>J44+(ROW(J44)-ROW(J$6))/10000</f>
        <v>20.003799999999998</v>
      </c>
      <c r="N44" s="32">
        <f>COUNT(D44:I44)</f>
        <v>1</v>
      </c>
      <c r="O44" s="32" t="str">
        <f ca="1">IF(AND(N44=1,OFFSET(C44,0,O$3)&gt;0),"Y",0)</f>
        <v>Y</v>
      </c>
      <c r="P44" s="34" t="s">
        <v>796</v>
      </c>
      <c r="Q44" s="113">
        <f>1-(P44=P43)</f>
        <v>0</v>
      </c>
      <c r="R44" s="36">
        <f>IFERROR(LARGE(D44:I44,1),0)*1.001+IF($C$5&gt;=2,IFERROR(LARGE(D44:I44,2),0),0)*1.0001+IF($C$5&gt;=3,IFERROR(LARGE(D44:I44,3),0),0)*1.00001+IF($C$5&gt;=4,IFERROR(LARGE(D44:I44,4),0),0)*1.000001+IF($C$5&gt;=5,IFERROR(LARGE(D44:I44,5),0),0)*1.0000001+IF($C$5&gt;=6,IFERROR(LARGE(D44:I44,6),0),0)*1.00000001</f>
        <v>20.019999999999996</v>
      </c>
      <c r="S44" s="36">
        <f>J44+V44/1000+IF($C$5&gt;=2,W44/10000,0)+IF($C$5&gt;=3,X44/100000,0)+IF($C$5&gt;=4,Y44/1000000,0)+IF($C$5&gt;=5,Z44/10000000,0)+IF($C$5&gt;=6,AA44/100000000,0)</f>
        <v>20.001999999999999</v>
      </c>
      <c r="T44" s="35">
        <f>1-(R44=S44)</f>
        <v>1</v>
      </c>
      <c r="U44" s="35">
        <f>M44+V44/1000+W44/10000+X44/100000+Y44/1000000+Z44/10000000+AA44/100000000</f>
        <v>20.005799999999997</v>
      </c>
      <c r="V44" s="121"/>
      <c r="W44" s="119">
        <v>20</v>
      </c>
      <c r="X44" s="119"/>
      <c r="Y44" s="32"/>
      <c r="Z44" s="32"/>
      <c r="AA44" s="32"/>
      <c r="AG44" s="1"/>
      <c r="AH44" s="40"/>
      <c r="AI44" s="25"/>
      <c r="AJ44" s="25"/>
      <c r="AK44" s="25"/>
      <c r="AL44" s="25"/>
      <c r="AM44" s="25"/>
      <c r="AN44" s="59"/>
      <c r="AO44" s="59"/>
      <c r="AP44" s="59"/>
      <c r="AQ44" s="52"/>
    </row>
    <row r="45" spans="1:43">
      <c r="A45" s="1">
        <v>12</v>
      </c>
      <c r="B45" s="1" t="s">
        <v>858</v>
      </c>
      <c r="C45" s="104" t="s">
        <v>91</v>
      </c>
      <c r="D45" s="121">
        <v>18</v>
      </c>
      <c r="E45" s="119"/>
      <c r="F45" s="119"/>
      <c r="G45" s="32"/>
      <c r="H45" s="32"/>
      <c r="I45" s="32"/>
      <c r="J45" s="32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18</v>
      </c>
      <c r="K45" s="32"/>
      <c r="L45" s="32"/>
      <c r="M45" s="33">
        <f>J45+(ROW(J45)-ROW(J$6))/10000</f>
        <v>18.003900000000002</v>
      </c>
      <c r="N45" s="32">
        <f>COUNT(D45:I45)</f>
        <v>1</v>
      </c>
      <c r="O45" s="32">
        <f ca="1">IF(AND(N45=1,OFFSET(C45,0,O$3)&gt;0),"Y",0)</f>
        <v>0</v>
      </c>
      <c r="P45" s="34" t="s">
        <v>796</v>
      </c>
      <c r="Q45" s="113">
        <f>1-(P45=P44)</f>
        <v>0</v>
      </c>
      <c r="R45" s="36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18.017999999999997</v>
      </c>
      <c r="S45" s="36">
        <f>J45+V45/1000+IF($C$5&gt;=2,W45/10000,0)+IF($C$5&gt;=3,X45/100000,0)+IF($C$5&gt;=4,Y45/1000000,0)+IF($C$5&gt;=5,Z45/10000000,0)+IF($C$5&gt;=6,AA45/100000000,0)</f>
        <v>18.018000000000001</v>
      </c>
      <c r="T45" s="35">
        <f>1-(R45=S45)</f>
        <v>0</v>
      </c>
      <c r="U45" s="35">
        <f>M45+V45/1000+W45/10000+X45/100000+Y45/1000000+Z45/10000000+AA45/100000000</f>
        <v>18.021900000000002</v>
      </c>
      <c r="V45" s="121">
        <v>18</v>
      </c>
      <c r="W45" s="119"/>
      <c r="X45" s="119"/>
      <c r="Y45" s="32"/>
      <c r="Z45" s="32"/>
      <c r="AA45" s="32"/>
      <c r="AG45" s="1"/>
      <c r="AH45" s="40"/>
      <c r="AI45" s="25"/>
      <c r="AJ45" s="25"/>
      <c r="AK45" s="25"/>
      <c r="AL45" s="25"/>
      <c r="AM45" s="25"/>
      <c r="AN45" s="59"/>
      <c r="AO45" s="59"/>
      <c r="AP45" s="59"/>
      <c r="AQ45" s="52"/>
    </row>
    <row r="46" spans="1:43">
      <c r="A46" s="1">
        <v>13</v>
      </c>
      <c r="B46" s="1" t="s">
        <v>859</v>
      </c>
      <c r="C46" s="104" t="s">
        <v>19</v>
      </c>
      <c r="D46" s="121">
        <v>17</v>
      </c>
      <c r="E46" s="119"/>
      <c r="F46" s="119"/>
      <c r="G46" s="32"/>
      <c r="H46" s="32"/>
      <c r="I46" s="32"/>
      <c r="J46" s="32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17</v>
      </c>
      <c r="K46" s="32"/>
      <c r="L46" s="32"/>
      <c r="M46" s="33">
        <f>J46+(ROW(J46)-ROW(J$6))/10000</f>
        <v>17.004000000000001</v>
      </c>
      <c r="N46" s="32">
        <f>COUNT(D46:I46)</f>
        <v>1</v>
      </c>
      <c r="O46" s="32">
        <f ca="1">IF(AND(N46=1,OFFSET(C46,0,O$3)&gt;0),"Y",0)</f>
        <v>0</v>
      </c>
      <c r="P46" s="34" t="s">
        <v>796</v>
      </c>
      <c r="Q46" s="113">
        <f>1-(P46=P45)</f>
        <v>0</v>
      </c>
      <c r="R46" s="36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17.016999999999999</v>
      </c>
      <c r="S46" s="36">
        <f>J46+V46/1000+IF($C$5&gt;=2,W46/10000,0)+IF($C$5&gt;=3,X46/100000,0)+IF($C$5&gt;=4,Y46/1000000,0)+IF($C$5&gt;=5,Z46/10000000,0)+IF($C$5&gt;=6,AA46/100000000,0)</f>
        <v>17.016999999999999</v>
      </c>
      <c r="T46" s="35">
        <f>1-(R46=S46)</f>
        <v>0</v>
      </c>
      <c r="U46" s="35">
        <f>M46+V46/1000+W46/10000+X46/100000+Y46/1000000+Z46/10000000+AA46/100000000</f>
        <v>17.021000000000001</v>
      </c>
      <c r="V46" s="121">
        <v>17</v>
      </c>
      <c r="W46" s="119"/>
      <c r="X46" s="119"/>
      <c r="Y46" s="32"/>
      <c r="Z46" s="32"/>
      <c r="AA46" s="32"/>
      <c r="AG46" s="1"/>
      <c r="AH46" s="40"/>
      <c r="AI46" s="25"/>
      <c r="AJ46" s="25"/>
      <c r="AK46" s="25"/>
      <c r="AL46" s="25"/>
      <c r="AM46" s="25"/>
      <c r="AN46" s="59"/>
      <c r="AO46" s="59"/>
      <c r="AP46" s="59"/>
      <c r="AQ46" s="52"/>
    </row>
    <row r="47" spans="1:43">
      <c r="A47" s="1">
        <v>14</v>
      </c>
      <c r="B47" s="1" t="s">
        <v>860</v>
      </c>
      <c r="C47" s="104" t="s">
        <v>47</v>
      </c>
      <c r="D47" s="121">
        <v>16</v>
      </c>
      <c r="E47" s="119"/>
      <c r="F47" s="119"/>
      <c r="G47" s="32"/>
      <c r="H47" s="32"/>
      <c r="I47" s="32"/>
      <c r="J47" s="32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16</v>
      </c>
      <c r="K47" s="32"/>
      <c r="L47" s="32"/>
      <c r="M47" s="33">
        <f>J47+(ROW(J47)-ROW(J$6))/10000</f>
        <v>16.004100000000001</v>
      </c>
      <c r="N47" s="32">
        <f>COUNT(D47:I47)</f>
        <v>1</v>
      </c>
      <c r="O47" s="32">
        <f ca="1">IF(AND(N47=1,OFFSET(C47,0,O$3)&gt;0),"Y",0)</f>
        <v>0</v>
      </c>
      <c r="P47" s="34" t="s">
        <v>796</v>
      </c>
      <c r="Q47" s="113">
        <f>1-(P47=P46)</f>
        <v>0</v>
      </c>
      <c r="R47" s="36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16.015999999999998</v>
      </c>
      <c r="S47" s="36">
        <f>J47+V47/1000+IF($C$5&gt;=2,W47/10000,0)+IF($C$5&gt;=3,X47/100000,0)+IF($C$5&gt;=4,Y47/1000000,0)+IF($C$5&gt;=5,Z47/10000000,0)+IF($C$5&gt;=6,AA47/100000000,0)</f>
        <v>16.015999999999998</v>
      </c>
      <c r="T47" s="35">
        <f>1-(R47=S47)</f>
        <v>0</v>
      </c>
      <c r="U47" s="35">
        <f>M47+V47/1000+W47/10000+X47/100000+Y47/1000000+Z47/10000000+AA47/100000000</f>
        <v>16.020099999999999</v>
      </c>
      <c r="V47" s="121">
        <v>16</v>
      </c>
      <c r="W47" s="119"/>
      <c r="X47" s="119"/>
      <c r="Y47" s="32"/>
      <c r="Z47" s="32"/>
      <c r="AA47" s="32"/>
      <c r="AG47" s="1"/>
      <c r="AH47" s="40"/>
      <c r="AI47" s="25"/>
      <c r="AJ47" s="25"/>
      <c r="AK47" s="25"/>
      <c r="AL47" s="25"/>
      <c r="AM47" s="25"/>
      <c r="AN47" s="59"/>
      <c r="AO47" s="59"/>
      <c r="AP47" s="59"/>
      <c r="AQ47" s="52"/>
    </row>
    <row r="48" spans="1:43">
      <c r="A48" s="1">
        <v>15</v>
      </c>
      <c r="B48" s="1" t="s">
        <v>861</v>
      </c>
      <c r="C48" s="104" t="s">
        <v>63</v>
      </c>
      <c r="D48" s="121">
        <v>14</v>
      </c>
      <c r="E48" s="119"/>
      <c r="F48" s="119"/>
      <c r="G48" s="32"/>
      <c r="H48" s="32"/>
      <c r="I48" s="32"/>
      <c r="J48" s="32">
        <f>IFERROR(LARGE(D48:I48,1),0)+IF($C$5&gt;=2,IFERROR(LARGE(D48:I48,2),0),0)+IF($C$5&gt;=3,IFERROR(LARGE(D48:I48,3),0),0)+IF($C$5&gt;=4,IFERROR(LARGE(D48:I48,4),0),0)+IF($C$5&gt;=5,IFERROR(LARGE(D48:I48,5),0),0)+IF($C$5&gt;=6,IFERROR(LARGE(D48:I48,6),0),0)</f>
        <v>14</v>
      </c>
      <c r="K48" s="32"/>
      <c r="L48" s="32"/>
      <c r="M48" s="33">
        <f>J48+(ROW(J48)-ROW(J$6))/10000</f>
        <v>14.004200000000001</v>
      </c>
      <c r="N48" s="32">
        <f>COUNT(D48:I48)</f>
        <v>1</v>
      </c>
      <c r="O48" s="32">
        <f ca="1">IF(AND(N48=1,OFFSET(C48,0,O$3)&gt;0),"Y",0)</f>
        <v>0</v>
      </c>
      <c r="P48" s="34" t="s">
        <v>796</v>
      </c>
      <c r="Q48" s="113">
        <f>1-(P48=P47)</f>
        <v>0</v>
      </c>
      <c r="R48" s="36">
        <f>IFERROR(LARGE(D48:I48,1),0)*1.001+IF($C$5&gt;=2,IFERROR(LARGE(D48:I48,2),0),0)*1.0001+IF($C$5&gt;=3,IFERROR(LARGE(D48:I48,3),0),0)*1.00001+IF($C$5&gt;=4,IFERROR(LARGE(D48:I48,4),0),0)*1.000001+IF($C$5&gt;=5,IFERROR(LARGE(D48:I48,5),0),0)*1.0000001+IF($C$5&gt;=6,IFERROR(LARGE(D48:I48,6),0),0)*1.00000001</f>
        <v>14.013999999999999</v>
      </c>
      <c r="S48" s="36">
        <f>J48+V48/1000+IF($C$5&gt;=2,W48/10000,0)+IF($C$5&gt;=3,X48/100000,0)+IF($C$5&gt;=4,Y48/1000000,0)+IF($C$5&gt;=5,Z48/10000000,0)+IF($C$5&gt;=6,AA48/100000000,0)</f>
        <v>14.013999999999999</v>
      </c>
      <c r="T48" s="35">
        <f>1-(R48=S48)</f>
        <v>0</v>
      </c>
      <c r="U48" s="35">
        <f>M48+V48/1000+W48/10000+X48/100000+Y48/1000000+Z48/10000000+AA48/100000000</f>
        <v>14.0182</v>
      </c>
      <c r="V48" s="121">
        <v>14</v>
      </c>
      <c r="W48" s="119"/>
      <c r="X48" s="119"/>
      <c r="Y48" s="32"/>
      <c r="Z48" s="32"/>
      <c r="AA48" s="32"/>
      <c r="AG48" s="1"/>
      <c r="AH48" s="40"/>
      <c r="AI48" s="25"/>
      <c r="AJ48" s="25"/>
      <c r="AK48" s="25"/>
      <c r="AL48" s="25"/>
      <c r="AM48" s="25"/>
      <c r="AN48" s="59"/>
      <c r="AO48" s="59"/>
      <c r="AP48" s="59"/>
      <c r="AQ48" s="52"/>
    </row>
    <row r="49" spans="1:43" ht="3" customHeight="1">
      <c r="A49" s="104"/>
      <c r="B49" s="104"/>
      <c r="C49" s="104"/>
      <c r="D49" s="121"/>
      <c r="E49" s="121"/>
      <c r="F49" s="119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5"/>
      <c r="V49" s="118"/>
      <c r="W49" s="119"/>
      <c r="X49" s="119"/>
      <c r="Y49" s="32"/>
      <c r="Z49" s="32"/>
      <c r="AA49" s="32"/>
      <c r="AG49" s="1"/>
      <c r="AH49" s="40"/>
      <c r="AI49" s="25"/>
      <c r="AJ49" s="25"/>
      <c r="AK49" s="25"/>
      <c r="AL49" s="25"/>
      <c r="AM49" s="25"/>
      <c r="AN49" s="25"/>
      <c r="AO49" s="25"/>
      <c r="AP49" s="25"/>
      <c r="AQ49" s="52"/>
    </row>
    <row r="50" spans="1:43" ht="15">
      <c r="C50" s="117"/>
      <c r="D50" s="118"/>
      <c r="E50" s="119"/>
      <c r="F50" s="119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/>
      <c r="V50" s="121"/>
      <c r="W50" s="121"/>
      <c r="X50" s="119"/>
      <c r="Y50" s="32"/>
      <c r="Z50" s="32"/>
      <c r="AA50" s="32"/>
      <c r="AG50" s="1"/>
      <c r="AH50" s="40"/>
      <c r="AI50" s="25"/>
      <c r="AJ50" s="25"/>
      <c r="AK50" s="25"/>
      <c r="AL50" s="25"/>
      <c r="AM50" s="25"/>
      <c r="AN50" s="25"/>
      <c r="AO50" s="25"/>
      <c r="AP50" s="25"/>
      <c r="AQ50" s="52"/>
    </row>
    <row r="51" spans="1:43" ht="15">
      <c r="A51" s="26" t="s">
        <v>807</v>
      </c>
      <c r="C51" s="117"/>
      <c r="D51" s="118"/>
      <c r="E51" s="119"/>
      <c r="F51" s="119"/>
      <c r="G51" s="32"/>
      <c r="H51" s="32"/>
      <c r="I51" s="32"/>
      <c r="J51" s="32"/>
      <c r="K51" s="32"/>
      <c r="L51" s="32"/>
      <c r="M51" s="32"/>
      <c r="N51" s="32"/>
      <c r="O51" s="32"/>
      <c r="P51" s="90" t="str">
        <f>A51</f>
        <v>U13B</v>
      </c>
      <c r="Q51" s="32"/>
      <c r="R51" s="32"/>
      <c r="S51" s="32"/>
      <c r="T51" s="32"/>
      <c r="U51" s="35"/>
      <c r="V51" s="32"/>
      <c r="W51" s="32"/>
      <c r="X51" s="32"/>
      <c r="Y51" s="32"/>
      <c r="Z51" s="32"/>
      <c r="AA51" s="32"/>
      <c r="AG51" s="1"/>
      <c r="AH51" s="40"/>
      <c r="AI51" s="25"/>
      <c r="AJ51" s="25"/>
      <c r="AK51" s="25"/>
      <c r="AL51" s="25"/>
      <c r="AM51" s="25"/>
      <c r="AN51" s="38">
        <v>60</v>
      </c>
      <c r="AO51" s="38">
        <v>56</v>
      </c>
      <c r="AP51" s="38">
        <v>54</v>
      </c>
      <c r="AQ51" s="52"/>
    </row>
    <row r="52" spans="1:43">
      <c r="A52" s="1">
        <v>1</v>
      </c>
      <c r="B52" s="1" t="s">
        <v>809</v>
      </c>
      <c r="C52" s="104" t="s">
        <v>91</v>
      </c>
      <c r="D52" s="121">
        <v>20</v>
      </c>
      <c r="E52" s="119">
        <v>19</v>
      </c>
      <c r="F52" s="119"/>
      <c r="G52" s="32"/>
      <c r="H52" s="32"/>
      <c r="I52" s="32"/>
      <c r="J52" s="32">
        <f>IFERROR(LARGE(D52:I52,1),0)+IF($C$5&gt;=2,IFERROR(LARGE(D52:I52,2),0),0)+IF($C$5&gt;=3,IFERROR(LARGE(D52:I52,3),0),0)+IF($C$5&gt;=4,IFERROR(LARGE(D52:I52,4),0),0)+IF($C$5&gt;=5,IFERROR(LARGE(D52:I52,5),0),0)+IF($C$5&gt;=6,IFERROR(LARGE(D52:I52,6),0),0)</f>
        <v>39</v>
      </c>
      <c r="K52" s="32"/>
      <c r="L52" s="32" t="s">
        <v>862</v>
      </c>
      <c r="M52" s="33">
        <f>J52+(ROW(J52)-ROW(J$6))/10000</f>
        <v>39.004600000000003</v>
      </c>
      <c r="N52" s="32">
        <f>COUNT(D52:I52)</f>
        <v>2</v>
      </c>
      <c r="O52" s="32">
        <f ca="1">IF(AND(N52=1,OFFSET(C52,0,O$3)&gt;0),"Y",0)</f>
        <v>0</v>
      </c>
      <c r="P52" s="34" t="s">
        <v>807</v>
      </c>
      <c r="Q52" s="113">
        <f>1-(P52=P51)</f>
        <v>0</v>
      </c>
      <c r="R52" s="36">
        <f>IFERROR(LARGE(D52:I52,1),0)*1.001+IF($C$5&gt;=2,IFERROR(LARGE(D52:I52,2),0),0)*1.0001+IF($C$5&gt;=3,IFERROR(LARGE(D52:I52,3),0),0)*1.00001+IF($C$5&gt;=4,IFERROR(LARGE(D52:I52,4),0),0)*1.000001+IF($C$5&gt;=5,IFERROR(LARGE(D52:I52,5),0),0)*1.0000001+IF($C$5&gt;=6,IFERROR(LARGE(D52:I52,6),0),0)*1.00000001</f>
        <v>39.021899999999995</v>
      </c>
      <c r="S52" s="36">
        <f>J52+V52/1000+IF($C$5&gt;=2,W52/10000,0)+IF($C$5&gt;=3,X52/100000,0)+IF($C$5&gt;=4,Y52/1000000,0)+IF($C$5&gt;=5,Z52/10000000,0)+IF($C$5&gt;=6,AA52/100000000,0)</f>
        <v>39.021900000000002</v>
      </c>
      <c r="T52" s="35">
        <f>1-(R52=S52)</f>
        <v>0</v>
      </c>
      <c r="U52" s="35">
        <f>M52+V52/1000+W52/10000+X52/100000+Y52/1000000+Z52/10000000+AA52/100000000</f>
        <v>39.026500000000006</v>
      </c>
      <c r="V52" s="121">
        <v>20</v>
      </c>
      <c r="W52" s="119">
        <v>19</v>
      </c>
      <c r="X52" s="119"/>
      <c r="Y52" s="32"/>
      <c r="Z52" s="32"/>
      <c r="AA52" s="32"/>
      <c r="AG52" s="1"/>
      <c r="AH52" s="40"/>
      <c r="AI52" s="25"/>
      <c r="AJ52" s="25"/>
      <c r="AK52" s="25"/>
      <c r="AL52" s="25"/>
      <c r="AM52" s="25"/>
      <c r="AN52" s="59"/>
      <c r="AO52" s="59"/>
      <c r="AP52" s="59"/>
      <c r="AQ52" s="52"/>
    </row>
    <row r="53" spans="1:43">
      <c r="A53" s="1">
        <v>2</v>
      </c>
      <c r="B53" s="1" t="s">
        <v>808</v>
      </c>
      <c r="C53" s="104" t="s">
        <v>47</v>
      </c>
      <c r="D53" s="121">
        <v>19</v>
      </c>
      <c r="E53" s="119">
        <v>20</v>
      </c>
      <c r="F53" s="119"/>
      <c r="G53" s="32"/>
      <c r="H53" s="32"/>
      <c r="I53" s="32"/>
      <c r="J53" s="32">
        <f>IFERROR(LARGE(D53:I53,1),0)+IF($C$5&gt;=2,IFERROR(LARGE(D53:I53,2),0),0)+IF($C$5&gt;=3,IFERROR(LARGE(D53:I53,3),0),0)+IF($C$5&gt;=4,IFERROR(LARGE(D53:I53,4),0),0)+IF($C$5&gt;=5,IFERROR(LARGE(D53:I53,5),0),0)+IF($C$5&gt;=6,IFERROR(LARGE(D53:I53,6),0),0)</f>
        <v>39</v>
      </c>
      <c r="K53" s="32"/>
      <c r="L53" s="32" t="s">
        <v>863</v>
      </c>
      <c r="M53" s="33">
        <f>J53+(ROW(J53)-ROW(J$6))/10000</f>
        <v>39.0047</v>
      </c>
      <c r="N53" s="32">
        <f>COUNT(D53:I53)</f>
        <v>2</v>
      </c>
      <c r="O53" s="32">
        <f ca="1">IF(AND(N53=1,OFFSET(C53,0,O$3)&gt;0),"Y",0)</f>
        <v>0</v>
      </c>
      <c r="P53" s="34" t="s">
        <v>807</v>
      </c>
      <c r="Q53" s="113">
        <f>1-(P53=P52)</f>
        <v>0</v>
      </c>
      <c r="R53" s="36">
        <f>IFERROR(LARGE(D53:I53,1),0)*1.001+IF($C$5&gt;=2,IFERROR(LARGE(D53:I53,2),0),0)*1.0001+IF($C$5&gt;=3,IFERROR(LARGE(D53:I53,3),0),0)*1.00001+IF($C$5&gt;=4,IFERROR(LARGE(D53:I53,4),0),0)*1.000001+IF($C$5&gt;=5,IFERROR(LARGE(D53:I53,5),0),0)*1.0000001+IF($C$5&gt;=6,IFERROR(LARGE(D53:I53,6),0),0)*1.00000001</f>
        <v>39.021899999999995</v>
      </c>
      <c r="S53" s="36">
        <f>J53+V53/1000+IF($C$5&gt;=2,W53/10000,0)+IF($C$5&gt;=3,X53/100000,0)+IF($C$5&gt;=4,Y53/1000000,0)+IF($C$5&gt;=5,Z53/10000000,0)+IF($C$5&gt;=6,AA53/100000000,0)</f>
        <v>39.021000000000001</v>
      </c>
      <c r="T53" s="35">
        <f>1-(R53=S53)</f>
        <v>1</v>
      </c>
      <c r="U53" s="35">
        <f>M53+V53/1000+W53/10000+X53/100000+Y53/1000000+Z53/10000000+AA53/100000000</f>
        <v>39.025700000000001</v>
      </c>
      <c r="V53" s="121">
        <v>19</v>
      </c>
      <c r="W53" s="119">
        <v>20</v>
      </c>
      <c r="X53" s="119"/>
      <c r="Y53" s="32"/>
      <c r="Z53" s="32"/>
      <c r="AA53" s="32"/>
      <c r="AG53" s="1"/>
      <c r="AH53" s="40"/>
      <c r="AI53" s="25"/>
      <c r="AJ53" s="25"/>
      <c r="AK53" s="25"/>
      <c r="AL53" s="25"/>
      <c r="AM53" s="25"/>
      <c r="AN53" s="59"/>
      <c r="AO53" s="59"/>
      <c r="AP53" s="59"/>
      <c r="AQ53" s="52"/>
    </row>
    <row r="54" spans="1:43">
      <c r="A54" s="1">
        <v>3</v>
      </c>
      <c r="B54" s="1" t="s">
        <v>811</v>
      </c>
      <c r="C54" s="104" t="s">
        <v>25</v>
      </c>
      <c r="D54" s="121">
        <v>16</v>
      </c>
      <c r="E54" s="119">
        <v>17</v>
      </c>
      <c r="F54" s="119"/>
      <c r="G54" s="32"/>
      <c r="H54" s="32"/>
      <c r="I54" s="32"/>
      <c r="J54" s="32">
        <f>IFERROR(LARGE(D54:I54,1),0)+IF($C$5&gt;=2,IFERROR(LARGE(D54:I54,2),0),0)+IF($C$5&gt;=3,IFERROR(LARGE(D54:I54,3),0),0)+IF($C$5&gt;=4,IFERROR(LARGE(D54:I54,4),0),0)+IF($C$5&gt;=5,IFERROR(LARGE(D54:I54,5),0),0)+IF($C$5&gt;=6,IFERROR(LARGE(D54:I54,6),0),0)</f>
        <v>33</v>
      </c>
      <c r="K54" s="32"/>
      <c r="L54" s="32" t="s">
        <v>864</v>
      </c>
      <c r="M54" s="33">
        <f>J54+(ROW(J54)-ROW(J$6))/10000</f>
        <v>33.004800000000003</v>
      </c>
      <c r="N54" s="32">
        <f>COUNT(D54:I54)</f>
        <v>2</v>
      </c>
      <c r="O54" s="32">
        <f ca="1">IF(AND(N54=1,OFFSET(C54,0,O$3)&gt;0),"Y",0)</f>
        <v>0</v>
      </c>
      <c r="P54" s="34" t="s">
        <v>807</v>
      </c>
      <c r="Q54" s="113">
        <f>1-(P54=P53)</f>
        <v>0</v>
      </c>
      <c r="R54" s="36">
        <f>IFERROR(LARGE(D54:I54,1),0)*1.001+IF($C$5&gt;=2,IFERROR(LARGE(D54:I54,2),0),0)*1.0001+IF($C$5&gt;=3,IFERROR(LARGE(D54:I54,3),0),0)*1.00001+IF($C$5&gt;=4,IFERROR(LARGE(D54:I54,4),0),0)*1.000001+IF($C$5&gt;=5,IFERROR(LARGE(D54:I54,5),0),0)*1.0000001+IF($C$5&gt;=6,IFERROR(LARGE(D54:I54,6),0),0)*1.00000001</f>
        <v>33.018599999999999</v>
      </c>
      <c r="S54" s="36">
        <f>J54+V54/1000+IF($C$5&gt;=2,W54/10000,0)+IF($C$5&gt;=3,X54/100000,0)+IF($C$5&gt;=4,Y54/1000000,0)+IF($C$5&gt;=5,Z54/10000000,0)+IF($C$5&gt;=6,AA54/100000000,0)</f>
        <v>33.017699999999998</v>
      </c>
      <c r="T54" s="35">
        <f>1-(R54=S54)</f>
        <v>1</v>
      </c>
      <c r="U54" s="35">
        <f>M54+V54/1000+W54/10000+X54/100000+Y54/1000000+Z54/10000000+AA54/100000000</f>
        <v>33.022500000000001</v>
      </c>
      <c r="V54" s="121">
        <v>16</v>
      </c>
      <c r="W54" s="119">
        <v>17</v>
      </c>
      <c r="X54" s="119"/>
      <c r="Y54" s="32"/>
      <c r="Z54" s="32"/>
      <c r="AA54" s="32"/>
      <c r="AG54" s="1"/>
      <c r="AH54" s="40"/>
      <c r="AI54" s="25"/>
      <c r="AJ54" s="25"/>
      <c r="AK54" s="25"/>
      <c r="AL54" s="25"/>
      <c r="AM54" s="25"/>
      <c r="AN54" s="59"/>
      <c r="AO54" s="59"/>
      <c r="AP54" s="59"/>
      <c r="AQ54" s="52"/>
    </row>
    <row r="55" spans="1:43">
      <c r="A55" s="1">
        <v>4</v>
      </c>
      <c r="B55" s="1" t="s">
        <v>865</v>
      </c>
      <c r="C55" s="104" t="s">
        <v>47</v>
      </c>
      <c r="D55" s="121">
        <v>18</v>
      </c>
      <c r="E55" s="119"/>
      <c r="F55" s="119"/>
      <c r="G55" s="32"/>
      <c r="H55" s="32"/>
      <c r="I55" s="32"/>
      <c r="J55" s="32">
        <f>IFERROR(LARGE(D55:I55,1),0)+IF($C$5&gt;=2,IFERROR(LARGE(D55:I55,2),0),0)+IF($C$5&gt;=3,IFERROR(LARGE(D55:I55,3),0),0)+IF($C$5&gt;=4,IFERROR(LARGE(D55:I55,4),0),0)+IF($C$5&gt;=5,IFERROR(LARGE(D55:I55,5),0),0)+IF($C$5&gt;=6,IFERROR(LARGE(D55:I55,6),0),0)</f>
        <v>18</v>
      </c>
      <c r="K55" s="32"/>
      <c r="L55" s="32"/>
      <c r="M55" s="33">
        <f>J55+(ROW(J55)-ROW(J$6))/10000</f>
        <v>18.004899999999999</v>
      </c>
      <c r="N55" s="32">
        <f>COUNT(D55:I55)</f>
        <v>1</v>
      </c>
      <c r="O55" s="32">
        <f ca="1">IF(AND(N55=1,OFFSET(C55,0,O$3)&gt;0),"Y",0)</f>
        <v>0</v>
      </c>
      <c r="P55" s="34" t="s">
        <v>807</v>
      </c>
      <c r="Q55" s="113">
        <f>1-(P55=P54)</f>
        <v>0</v>
      </c>
      <c r="R55" s="36">
        <f>IFERROR(LARGE(D55:I55,1),0)*1.001+IF($C$5&gt;=2,IFERROR(LARGE(D55:I55,2),0),0)*1.0001+IF($C$5&gt;=3,IFERROR(LARGE(D55:I55,3),0),0)*1.00001+IF($C$5&gt;=4,IFERROR(LARGE(D55:I55,4),0),0)*1.000001+IF($C$5&gt;=5,IFERROR(LARGE(D55:I55,5),0),0)*1.0000001+IF($C$5&gt;=6,IFERROR(LARGE(D55:I55,6),0),0)*1.00000001</f>
        <v>18.017999999999997</v>
      </c>
      <c r="S55" s="36">
        <f>J55+V55/1000+IF($C$5&gt;=2,W55/10000,0)+IF($C$5&gt;=3,X55/100000,0)+IF($C$5&gt;=4,Y55/1000000,0)+IF($C$5&gt;=5,Z55/10000000,0)+IF($C$5&gt;=6,AA55/100000000,0)</f>
        <v>18.018000000000001</v>
      </c>
      <c r="T55" s="35">
        <f>1-(R55=S55)</f>
        <v>0</v>
      </c>
      <c r="U55" s="35">
        <f>M55+V55/1000+W55/10000+X55/100000+Y55/1000000+Z55/10000000+AA55/100000000</f>
        <v>18.0229</v>
      </c>
      <c r="V55" s="121">
        <v>18</v>
      </c>
      <c r="W55" s="119"/>
      <c r="X55" s="119"/>
      <c r="Y55" s="32"/>
      <c r="Z55" s="32"/>
      <c r="AA55" s="32"/>
      <c r="AG55" s="1"/>
      <c r="AH55" s="40"/>
      <c r="AI55" s="25"/>
      <c r="AJ55" s="25"/>
      <c r="AK55" s="25"/>
      <c r="AL55" s="25"/>
      <c r="AM55" s="25"/>
      <c r="AN55" s="59"/>
      <c r="AO55" s="59"/>
      <c r="AP55" s="59"/>
      <c r="AQ55" s="52"/>
    </row>
    <row r="56" spans="1:43">
      <c r="A56" s="1">
        <v>5</v>
      </c>
      <c r="B56" s="1" t="s">
        <v>810</v>
      </c>
      <c r="C56" s="104" t="s">
        <v>91</v>
      </c>
      <c r="D56" s="121"/>
      <c r="E56" s="119">
        <v>18</v>
      </c>
      <c r="F56" s="119"/>
      <c r="G56" s="32"/>
      <c r="H56" s="32"/>
      <c r="I56" s="32"/>
      <c r="J56" s="32">
        <f>IFERROR(LARGE(D56:I56,1),0)+IF($C$5&gt;=2,IFERROR(LARGE(D56:I56,2),0),0)+IF($C$5&gt;=3,IFERROR(LARGE(D56:I56,3),0),0)+IF($C$5&gt;=4,IFERROR(LARGE(D56:I56,4),0),0)+IF($C$5&gt;=5,IFERROR(LARGE(D56:I56,5),0),0)+IF($C$5&gt;=6,IFERROR(LARGE(D56:I56,6),0),0)</f>
        <v>18</v>
      </c>
      <c r="K56" s="32"/>
      <c r="L56" s="32"/>
      <c r="M56" s="33">
        <f>J56+(ROW(J56)-ROW(J$6))/10000</f>
        <v>18.004999999999999</v>
      </c>
      <c r="N56" s="32">
        <f>COUNT(D56:I56)</f>
        <v>1</v>
      </c>
      <c r="O56" s="32" t="str">
        <f ca="1">IF(AND(N56=1,OFFSET(C56,0,O$3)&gt;0),"Y",0)</f>
        <v>Y</v>
      </c>
      <c r="P56" s="34" t="s">
        <v>807</v>
      </c>
      <c r="Q56" s="113">
        <f>1-(P56=P55)</f>
        <v>0</v>
      </c>
      <c r="R56" s="36">
        <f>IFERROR(LARGE(D56:I56,1),0)*1.001+IF($C$5&gt;=2,IFERROR(LARGE(D56:I56,2),0),0)*1.0001+IF($C$5&gt;=3,IFERROR(LARGE(D56:I56,3),0),0)*1.00001+IF($C$5&gt;=4,IFERROR(LARGE(D56:I56,4),0),0)*1.000001+IF($C$5&gt;=5,IFERROR(LARGE(D56:I56,5),0),0)*1.0000001+IF($C$5&gt;=6,IFERROR(LARGE(D56:I56,6),0),0)*1.00000001</f>
        <v>18.017999999999997</v>
      </c>
      <c r="S56" s="36">
        <f>J56+V56/1000+IF($C$5&gt;=2,W56/10000,0)+IF($C$5&gt;=3,X56/100000,0)+IF($C$5&gt;=4,Y56/1000000,0)+IF($C$5&gt;=5,Z56/10000000,0)+IF($C$5&gt;=6,AA56/100000000,0)</f>
        <v>18.001799999999999</v>
      </c>
      <c r="T56" s="35">
        <f>1-(R56=S56)</f>
        <v>1</v>
      </c>
      <c r="U56" s="35">
        <f>M56+V56/1000+W56/10000+X56/100000+Y56/1000000+Z56/10000000+AA56/100000000</f>
        <v>18.006799999999998</v>
      </c>
      <c r="V56" s="121"/>
      <c r="W56" s="119">
        <v>18</v>
      </c>
      <c r="X56" s="119"/>
      <c r="Y56" s="32"/>
      <c r="Z56" s="32"/>
      <c r="AA56" s="32"/>
      <c r="AG56" s="1"/>
      <c r="AH56" s="40"/>
      <c r="AI56" s="25"/>
      <c r="AJ56" s="25"/>
      <c r="AK56" s="25"/>
      <c r="AL56" s="25"/>
      <c r="AM56" s="25"/>
      <c r="AN56" s="59"/>
      <c r="AO56" s="59"/>
      <c r="AP56" s="59"/>
      <c r="AQ56" s="52"/>
    </row>
    <row r="57" spans="1:43">
      <c r="A57" s="1">
        <v>6</v>
      </c>
      <c r="B57" s="1" t="s">
        <v>866</v>
      </c>
      <c r="C57" s="104" t="s">
        <v>91</v>
      </c>
      <c r="D57" s="121">
        <v>17</v>
      </c>
      <c r="E57" s="119"/>
      <c r="F57" s="119"/>
      <c r="G57" s="32"/>
      <c r="H57" s="32"/>
      <c r="I57" s="32"/>
      <c r="J57" s="32">
        <f>IFERROR(LARGE(D57:I57,1),0)+IF($C$5&gt;=2,IFERROR(LARGE(D57:I57,2),0),0)+IF($C$5&gt;=3,IFERROR(LARGE(D57:I57,3),0),0)+IF($C$5&gt;=4,IFERROR(LARGE(D57:I57,4),0),0)+IF($C$5&gt;=5,IFERROR(LARGE(D57:I57,5),0),0)+IF($C$5&gt;=6,IFERROR(LARGE(D57:I57,6),0),0)</f>
        <v>17</v>
      </c>
      <c r="K57" s="32"/>
      <c r="L57" s="32"/>
      <c r="M57" s="33">
        <f>J57+(ROW(J57)-ROW(J$6))/10000</f>
        <v>17.005099999999999</v>
      </c>
      <c r="N57" s="32">
        <f>COUNT(D57:I57)</f>
        <v>1</v>
      </c>
      <c r="O57" s="32">
        <f ca="1">IF(AND(N57=1,OFFSET(C57,0,O$3)&gt;0),"Y",0)</f>
        <v>0</v>
      </c>
      <c r="P57" s="34" t="s">
        <v>807</v>
      </c>
      <c r="Q57" s="113">
        <f>1-(P57=P56)</f>
        <v>0</v>
      </c>
      <c r="R57" s="36">
        <f>IFERROR(LARGE(D57:I57,1),0)*1.001+IF($C$5&gt;=2,IFERROR(LARGE(D57:I57,2),0),0)*1.0001+IF($C$5&gt;=3,IFERROR(LARGE(D57:I57,3),0),0)*1.00001+IF($C$5&gt;=4,IFERROR(LARGE(D57:I57,4),0),0)*1.000001+IF($C$5&gt;=5,IFERROR(LARGE(D57:I57,5),0),0)*1.0000001+IF($C$5&gt;=6,IFERROR(LARGE(D57:I57,6),0),0)*1.00000001</f>
        <v>17.016999999999999</v>
      </c>
      <c r="S57" s="36">
        <f>J57+V57/1000+IF($C$5&gt;=2,W57/10000,0)+IF($C$5&gt;=3,X57/100000,0)+IF($C$5&gt;=4,Y57/1000000,0)+IF($C$5&gt;=5,Z57/10000000,0)+IF($C$5&gt;=6,AA57/100000000,0)</f>
        <v>17.016999999999999</v>
      </c>
      <c r="T57" s="35">
        <f>1-(R57=S57)</f>
        <v>0</v>
      </c>
      <c r="U57" s="35">
        <f>M57+V57/1000+W57/10000+X57/100000+Y57/1000000+Z57/10000000+AA57/100000000</f>
        <v>17.022099999999998</v>
      </c>
      <c r="V57" s="121">
        <v>17</v>
      </c>
      <c r="W57" s="119"/>
      <c r="X57" s="119"/>
      <c r="Y57" s="32"/>
      <c r="Z57" s="32"/>
      <c r="AA57" s="32"/>
      <c r="AG57" s="1"/>
      <c r="AH57" s="40"/>
      <c r="AI57" s="25"/>
      <c r="AJ57" s="25"/>
      <c r="AK57" s="25"/>
      <c r="AL57" s="25"/>
      <c r="AM57" s="25"/>
      <c r="AN57" s="59"/>
      <c r="AO57" s="59"/>
      <c r="AP57" s="59"/>
      <c r="AQ57" s="52"/>
    </row>
    <row r="58" spans="1:43" ht="3" customHeight="1">
      <c r="A58" s="104"/>
      <c r="B58" s="104"/>
      <c r="C58" s="104"/>
      <c r="D58" s="121"/>
      <c r="E58" s="121"/>
      <c r="F58" s="119"/>
      <c r="G58" s="32"/>
      <c r="H58" s="120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/>
      <c r="V58" s="118"/>
      <c r="W58" s="119"/>
      <c r="X58" s="119"/>
      <c r="Y58" s="32"/>
      <c r="Z58" s="32"/>
      <c r="AA58" s="32"/>
      <c r="AG58" s="1"/>
      <c r="AH58" s="40"/>
      <c r="AI58" s="25"/>
      <c r="AJ58" s="25"/>
      <c r="AK58" s="25"/>
      <c r="AL58" s="25"/>
      <c r="AM58" s="25"/>
      <c r="AN58" s="25"/>
      <c r="AO58" s="25"/>
      <c r="AP58" s="25"/>
      <c r="AQ58" s="52"/>
    </row>
    <row r="59" spans="1:43" ht="15">
      <c r="C59" s="117"/>
      <c r="D59" s="118"/>
      <c r="E59" s="119"/>
      <c r="F59" s="119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5"/>
      <c r="V59" s="121"/>
      <c r="W59" s="121"/>
      <c r="X59" s="119"/>
      <c r="Y59" s="32"/>
      <c r="Z59" s="120"/>
      <c r="AA59" s="32"/>
      <c r="AG59" s="1"/>
      <c r="AH59" s="40"/>
      <c r="AI59" s="25"/>
      <c r="AJ59" s="25"/>
      <c r="AK59" s="25"/>
      <c r="AL59" s="25"/>
      <c r="AM59" s="25"/>
      <c r="AN59" s="25"/>
      <c r="AO59" s="25"/>
      <c r="AP59" s="25"/>
      <c r="AQ59" s="52"/>
    </row>
    <row r="60" spans="1:43" ht="15">
      <c r="A60" s="26" t="s">
        <v>812</v>
      </c>
      <c r="C60" s="117"/>
      <c r="D60" s="118"/>
      <c r="E60" s="119"/>
      <c r="F60" s="119"/>
      <c r="G60" s="32"/>
      <c r="H60" s="32"/>
      <c r="I60" s="32"/>
      <c r="J60" s="32"/>
      <c r="K60" s="32"/>
      <c r="L60" s="32"/>
      <c r="M60" s="32"/>
      <c r="N60" s="32"/>
      <c r="O60" s="32"/>
      <c r="P60" s="90" t="str">
        <f>A60</f>
        <v>U13G</v>
      </c>
      <c r="Q60" s="32"/>
      <c r="R60" s="32"/>
      <c r="S60" s="32"/>
      <c r="T60" s="32"/>
      <c r="U60" s="35"/>
      <c r="V60" s="32"/>
      <c r="W60" s="32"/>
      <c r="X60" s="32"/>
      <c r="Y60" s="32"/>
      <c r="Z60" s="32"/>
      <c r="AA60" s="32"/>
      <c r="AG60" s="1"/>
      <c r="AH60" s="40"/>
      <c r="AI60" s="25"/>
      <c r="AJ60" s="25"/>
      <c r="AK60" s="25"/>
      <c r="AL60" s="25"/>
      <c r="AM60" s="25"/>
      <c r="AN60" s="38">
        <v>59</v>
      </c>
      <c r="AO60" s="38">
        <v>57</v>
      </c>
      <c r="AP60" s="38">
        <v>56</v>
      </c>
      <c r="AQ60" s="52"/>
    </row>
    <row r="61" spans="1:43">
      <c r="A61" s="1">
        <v>1</v>
      </c>
      <c r="B61" s="1" t="s">
        <v>814</v>
      </c>
      <c r="C61" s="104" t="s">
        <v>47</v>
      </c>
      <c r="D61" s="121">
        <v>20</v>
      </c>
      <c r="E61" s="119">
        <v>19</v>
      </c>
      <c r="F61" s="119"/>
      <c r="G61" s="32"/>
      <c r="H61" s="32"/>
      <c r="I61" s="32"/>
      <c r="J61" s="32">
        <f>IFERROR(LARGE(D61:I61,1),0)+IF($C$5&gt;=2,IFERROR(LARGE(D61:I61,2),0),0)+IF($C$5&gt;=3,IFERROR(LARGE(D61:I61,3),0),0)+IF($C$5&gt;=4,IFERROR(LARGE(D61:I61,4),0),0)+IF($C$5&gt;=5,IFERROR(LARGE(D61:I61,5),0),0)+IF($C$5&gt;=6,IFERROR(LARGE(D61:I61,6),0),0)</f>
        <v>39</v>
      </c>
      <c r="K61" s="32"/>
      <c r="L61" s="32" t="s">
        <v>867</v>
      </c>
      <c r="M61" s="33">
        <f>J61+(ROW(J61)-ROW(J$6))/10000</f>
        <v>39.005499999999998</v>
      </c>
      <c r="N61" s="32">
        <f>COUNT(D61:I61)</f>
        <v>2</v>
      </c>
      <c r="O61" s="32">
        <f ca="1">IF(AND(N61=1,OFFSET(C61,0,O$3)&gt;0),"Y",0)</f>
        <v>0</v>
      </c>
      <c r="P61" s="34" t="s">
        <v>812</v>
      </c>
      <c r="Q61" s="113">
        <f>1-(P61=P60)</f>
        <v>0</v>
      </c>
      <c r="R61" s="36">
        <f>IFERROR(LARGE(D61:I61,1),0)*1.001+IF($C$5&gt;=2,IFERROR(LARGE(D61:I61,2),0),0)*1.0001+IF($C$5&gt;=3,IFERROR(LARGE(D61:I61,3),0),0)*1.00001+IF($C$5&gt;=4,IFERROR(LARGE(D61:I61,4),0),0)*1.000001+IF($C$5&gt;=5,IFERROR(LARGE(D61:I61,5),0),0)*1.0000001+IF($C$5&gt;=6,IFERROR(LARGE(D61:I61,6),0),0)*1.00000001</f>
        <v>39.021899999999995</v>
      </c>
      <c r="S61" s="36">
        <f>J61+V61/1000+IF($C$5&gt;=2,W61/10000,0)+IF($C$5&gt;=3,X61/100000,0)+IF($C$5&gt;=4,Y61/1000000,0)+IF($C$5&gt;=5,Z61/10000000,0)+IF($C$5&gt;=6,AA61/100000000,0)</f>
        <v>39.021900000000002</v>
      </c>
      <c r="T61" s="35">
        <f>1-(R61=S61)</f>
        <v>0</v>
      </c>
      <c r="U61" s="35">
        <f>M61+V61/1000+W61/10000+X61/100000+Y61/1000000+Z61/10000000+AA61/100000000</f>
        <v>39.0274</v>
      </c>
      <c r="V61" s="121">
        <v>20</v>
      </c>
      <c r="W61" s="119">
        <v>19</v>
      </c>
      <c r="X61" s="119"/>
      <c r="Y61" s="32"/>
      <c r="Z61" s="32"/>
      <c r="AA61" s="32"/>
      <c r="AG61" s="1"/>
      <c r="AH61" s="40"/>
      <c r="AI61" s="25"/>
      <c r="AJ61" s="25"/>
      <c r="AK61" s="25"/>
      <c r="AL61" s="25"/>
      <c r="AM61" s="25"/>
      <c r="AN61" s="59"/>
      <c r="AO61" s="59"/>
      <c r="AP61" s="59"/>
      <c r="AQ61" s="52"/>
    </row>
    <row r="62" spans="1:43">
      <c r="A62" s="1">
        <v>2</v>
      </c>
      <c r="B62" s="1" t="s">
        <v>813</v>
      </c>
      <c r="C62" s="104" t="s">
        <v>47</v>
      </c>
      <c r="D62" s="121">
        <v>19</v>
      </c>
      <c r="E62" s="119">
        <v>20</v>
      </c>
      <c r="F62" s="119"/>
      <c r="G62" s="32"/>
      <c r="H62" s="32"/>
      <c r="I62" s="32"/>
      <c r="J62" s="32">
        <f>IFERROR(LARGE(D62:I62,1),0)+IF($C$5&gt;=2,IFERROR(LARGE(D62:I62,2),0),0)+IF($C$5&gt;=3,IFERROR(LARGE(D62:I62,3),0),0)+IF($C$5&gt;=4,IFERROR(LARGE(D62:I62,4),0),0)+IF($C$5&gt;=5,IFERROR(LARGE(D62:I62,5),0),0)+IF($C$5&gt;=6,IFERROR(LARGE(D62:I62,6),0),0)</f>
        <v>39</v>
      </c>
      <c r="K62" s="32"/>
      <c r="L62" s="32" t="s">
        <v>868</v>
      </c>
      <c r="M62" s="33">
        <f>J62+(ROW(J62)-ROW(J$6))/10000</f>
        <v>39.005600000000001</v>
      </c>
      <c r="N62" s="32">
        <f>COUNT(D62:I62)</f>
        <v>2</v>
      </c>
      <c r="O62" s="32">
        <f ca="1">IF(AND(N62=1,OFFSET(C62,0,O$3)&gt;0),"Y",0)</f>
        <v>0</v>
      </c>
      <c r="P62" s="34" t="s">
        <v>812</v>
      </c>
      <c r="Q62" s="113">
        <f>1-(P62=P61)</f>
        <v>0</v>
      </c>
      <c r="R62" s="36">
        <f>IFERROR(LARGE(D62:I62,1),0)*1.001+IF($C$5&gt;=2,IFERROR(LARGE(D62:I62,2),0),0)*1.0001+IF($C$5&gt;=3,IFERROR(LARGE(D62:I62,3),0),0)*1.00001+IF($C$5&gt;=4,IFERROR(LARGE(D62:I62,4),0),0)*1.000001+IF($C$5&gt;=5,IFERROR(LARGE(D62:I62,5),0),0)*1.0000001+IF($C$5&gt;=6,IFERROR(LARGE(D62:I62,6),0),0)*1.00000001</f>
        <v>39.021899999999995</v>
      </c>
      <c r="S62" s="36">
        <f>J62+V62/1000+IF($C$5&gt;=2,W62/10000,0)+IF($C$5&gt;=3,X62/100000,0)+IF($C$5&gt;=4,Y62/1000000,0)+IF($C$5&gt;=5,Z62/10000000,0)+IF($C$5&gt;=6,AA62/100000000,0)</f>
        <v>39.021000000000001</v>
      </c>
      <c r="T62" s="35">
        <f>1-(R62=S62)</f>
        <v>1</v>
      </c>
      <c r="U62" s="35">
        <f>M62+V62/1000+W62/10000+X62/100000+Y62/1000000+Z62/10000000+AA62/100000000</f>
        <v>39.026600000000002</v>
      </c>
      <c r="V62" s="121">
        <v>19</v>
      </c>
      <c r="W62" s="119">
        <v>20</v>
      </c>
      <c r="X62" s="119"/>
      <c r="Y62" s="32"/>
      <c r="Z62" s="32"/>
      <c r="AA62" s="32"/>
      <c r="AG62" s="1"/>
      <c r="AH62" s="40"/>
      <c r="AI62" s="25"/>
      <c r="AJ62" s="25"/>
      <c r="AK62" s="25"/>
      <c r="AL62" s="25"/>
      <c r="AM62" s="25"/>
      <c r="AN62" s="59"/>
      <c r="AO62" s="59"/>
      <c r="AP62" s="59"/>
      <c r="AQ62" s="52"/>
    </row>
    <row r="63" spans="1:43">
      <c r="A63" s="1">
        <v>3</v>
      </c>
      <c r="B63" s="1" t="s">
        <v>815</v>
      </c>
      <c r="C63" s="104" t="s">
        <v>19</v>
      </c>
      <c r="D63" s="121">
        <v>18</v>
      </c>
      <c r="E63" s="119">
        <v>18</v>
      </c>
      <c r="F63" s="119"/>
      <c r="G63" s="32"/>
      <c r="H63" s="32"/>
      <c r="I63" s="32"/>
      <c r="J63" s="32">
        <f>IFERROR(LARGE(D63:I63,1),0)+IF($C$5&gt;=2,IFERROR(LARGE(D63:I63,2),0),0)+IF($C$5&gt;=3,IFERROR(LARGE(D63:I63,3),0),0)+IF($C$5&gt;=4,IFERROR(LARGE(D63:I63,4),0),0)+IF($C$5&gt;=5,IFERROR(LARGE(D63:I63,5),0),0)+IF($C$5&gt;=6,IFERROR(LARGE(D63:I63,6),0),0)</f>
        <v>36</v>
      </c>
      <c r="K63" s="32"/>
      <c r="L63" s="32" t="s">
        <v>869</v>
      </c>
      <c r="M63" s="33">
        <f>J63+(ROW(J63)-ROW(J$6))/10000</f>
        <v>36.005699999999997</v>
      </c>
      <c r="N63" s="32">
        <f>COUNT(D63:I63)</f>
        <v>2</v>
      </c>
      <c r="O63" s="32">
        <f ca="1">IF(AND(N63=1,OFFSET(C63,0,O$3)&gt;0),"Y",0)</f>
        <v>0</v>
      </c>
      <c r="P63" s="34" t="s">
        <v>812</v>
      </c>
      <c r="Q63" s="113">
        <f>1-(P63=P62)</f>
        <v>0</v>
      </c>
      <c r="R63" s="36">
        <f>IFERROR(LARGE(D63:I63,1),0)*1.001+IF($C$5&gt;=2,IFERROR(LARGE(D63:I63,2),0),0)*1.0001+IF($C$5&gt;=3,IFERROR(LARGE(D63:I63,3),0),0)*1.00001+IF($C$5&gt;=4,IFERROR(LARGE(D63:I63,4),0),0)*1.000001+IF($C$5&gt;=5,IFERROR(LARGE(D63:I63,5),0),0)*1.0000001+IF($C$5&gt;=6,IFERROR(LARGE(D63:I63,6),0),0)*1.00000001</f>
        <v>36.019799999999996</v>
      </c>
      <c r="S63" s="36">
        <f>J63+V63/1000+IF($C$5&gt;=2,W63/10000,0)+IF($C$5&gt;=3,X63/100000,0)+IF($C$5&gt;=4,Y63/1000000,0)+IF($C$5&gt;=5,Z63/10000000,0)+IF($C$5&gt;=6,AA63/100000000,0)</f>
        <v>36.019800000000004</v>
      </c>
      <c r="T63" s="35">
        <f>1-(R63=S63)</f>
        <v>0</v>
      </c>
      <c r="U63" s="35">
        <f>M63+V63/1000+W63/10000+X63/100000+Y63/1000000+Z63/10000000+AA63/100000000</f>
        <v>36.025500000000001</v>
      </c>
      <c r="V63" s="121">
        <v>18</v>
      </c>
      <c r="W63" s="119">
        <v>18</v>
      </c>
      <c r="X63" s="119"/>
      <c r="Y63" s="32"/>
      <c r="Z63" s="32"/>
      <c r="AA63" s="32"/>
      <c r="AG63" s="1"/>
      <c r="AH63" s="40"/>
      <c r="AI63" s="25"/>
      <c r="AJ63" s="25"/>
      <c r="AK63" s="25"/>
      <c r="AL63" s="25"/>
      <c r="AM63" s="25"/>
      <c r="AN63" s="59"/>
      <c r="AO63" s="59"/>
      <c r="AP63" s="59"/>
      <c r="AQ63" s="52"/>
    </row>
    <row r="64" spans="1:43">
      <c r="A64" s="1">
        <v>4</v>
      </c>
      <c r="B64" s="1" t="s">
        <v>816</v>
      </c>
      <c r="C64" s="104" t="s">
        <v>19</v>
      </c>
      <c r="D64" s="121">
        <v>17</v>
      </c>
      <c r="E64" s="119">
        <v>17</v>
      </c>
      <c r="F64" s="119"/>
      <c r="G64" s="32"/>
      <c r="H64" s="32"/>
      <c r="I64" s="32"/>
      <c r="J64" s="32">
        <f>IFERROR(LARGE(D64:I64,1),0)+IF($C$5&gt;=2,IFERROR(LARGE(D64:I64,2),0),0)+IF($C$5&gt;=3,IFERROR(LARGE(D64:I64,3),0),0)+IF($C$5&gt;=4,IFERROR(LARGE(D64:I64,4),0),0)+IF($C$5&gt;=5,IFERROR(LARGE(D64:I64,5),0),0)+IF($C$5&gt;=6,IFERROR(LARGE(D64:I64,6),0),0)</f>
        <v>34</v>
      </c>
      <c r="K64" s="32"/>
      <c r="L64" s="32"/>
      <c r="M64" s="33">
        <f>J64+(ROW(J64)-ROW(J$6))/10000</f>
        <v>34.005800000000001</v>
      </c>
      <c r="N64" s="32">
        <f>COUNT(D64:I64)</f>
        <v>2</v>
      </c>
      <c r="O64" s="32">
        <f ca="1">IF(AND(N64=1,OFFSET(C64,0,O$3)&gt;0),"Y",0)</f>
        <v>0</v>
      </c>
      <c r="P64" s="34" t="s">
        <v>812</v>
      </c>
      <c r="Q64" s="113">
        <f>1-(P64=P63)</f>
        <v>0</v>
      </c>
      <c r="R64" s="36">
        <f>IFERROR(LARGE(D64:I64,1),0)*1.001+IF($C$5&gt;=2,IFERROR(LARGE(D64:I64,2),0),0)*1.0001+IF($C$5&gt;=3,IFERROR(LARGE(D64:I64,3),0),0)*1.00001+IF($C$5&gt;=4,IFERROR(LARGE(D64:I64,4),0),0)*1.000001+IF($C$5&gt;=5,IFERROR(LARGE(D64:I64,5),0),0)*1.0000001+IF($C$5&gt;=6,IFERROR(LARGE(D64:I64,6),0),0)*1.00000001</f>
        <v>34.018699999999995</v>
      </c>
      <c r="S64" s="36">
        <f>J64+V64/1000+IF($C$5&gt;=2,W64/10000,0)+IF($C$5&gt;=3,X64/100000,0)+IF($C$5&gt;=4,Y64/1000000,0)+IF($C$5&gt;=5,Z64/10000000,0)+IF($C$5&gt;=6,AA64/100000000,0)</f>
        <v>34.018700000000003</v>
      </c>
      <c r="T64" s="35">
        <f>1-(R64=S64)</f>
        <v>0</v>
      </c>
      <c r="U64" s="35">
        <f>M64+V64/1000+W64/10000+X64/100000+Y64/1000000+Z64/10000000+AA64/100000000</f>
        <v>34.024500000000003</v>
      </c>
      <c r="V64" s="121">
        <v>17</v>
      </c>
      <c r="W64" s="119">
        <v>17</v>
      </c>
      <c r="X64" s="119"/>
      <c r="Y64" s="32"/>
      <c r="Z64" s="32"/>
      <c r="AA64" s="32"/>
      <c r="AG64" s="1"/>
      <c r="AH64" s="40"/>
      <c r="AI64" s="25"/>
      <c r="AJ64" s="25"/>
      <c r="AK64" s="25"/>
      <c r="AL64" s="25"/>
      <c r="AM64" s="25"/>
      <c r="AN64" s="59"/>
      <c r="AO64" s="59"/>
      <c r="AP64" s="59"/>
      <c r="AQ64" s="52"/>
    </row>
    <row r="65" spans="1:43">
      <c r="A65" s="1">
        <v>5</v>
      </c>
      <c r="B65" s="1" t="s">
        <v>870</v>
      </c>
      <c r="C65" s="104" t="s">
        <v>47</v>
      </c>
      <c r="D65" s="121">
        <v>16</v>
      </c>
      <c r="E65" s="119"/>
      <c r="F65" s="119"/>
      <c r="G65" s="32"/>
      <c r="H65" s="32"/>
      <c r="I65" s="32"/>
      <c r="J65" s="32">
        <f>IFERROR(LARGE(D65:I65,1),0)+IF($C$5&gt;=2,IFERROR(LARGE(D65:I65,2),0),0)+IF($C$5&gt;=3,IFERROR(LARGE(D65:I65,3),0),0)+IF($C$5&gt;=4,IFERROR(LARGE(D65:I65,4),0),0)+IF($C$5&gt;=5,IFERROR(LARGE(D65:I65,5),0),0)+IF($C$5&gt;=6,IFERROR(LARGE(D65:I65,6),0),0)</f>
        <v>16</v>
      </c>
      <c r="K65" s="32"/>
      <c r="L65" s="32"/>
      <c r="M65" s="33">
        <f>J65+(ROW(J65)-ROW(J$6))/10000</f>
        <v>16.0059</v>
      </c>
      <c r="N65" s="32">
        <f>COUNT(D65:I65)</f>
        <v>1</v>
      </c>
      <c r="O65" s="32">
        <f ca="1">IF(AND(N65=1,OFFSET(C65,0,O$3)&gt;0),"Y",0)</f>
        <v>0</v>
      </c>
      <c r="P65" s="34" t="s">
        <v>812</v>
      </c>
      <c r="Q65" s="113">
        <f>1-(P65=P64)</f>
        <v>0</v>
      </c>
      <c r="R65" s="36">
        <f>IFERROR(LARGE(D65:I65,1),0)*1.001+IF($C$5&gt;=2,IFERROR(LARGE(D65:I65,2),0),0)*1.0001+IF($C$5&gt;=3,IFERROR(LARGE(D65:I65,3),0),0)*1.00001+IF($C$5&gt;=4,IFERROR(LARGE(D65:I65,4),0),0)*1.000001+IF($C$5&gt;=5,IFERROR(LARGE(D65:I65,5),0),0)*1.0000001+IF($C$5&gt;=6,IFERROR(LARGE(D65:I65,6),0),0)*1.00000001</f>
        <v>16.015999999999998</v>
      </c>
      <c r="S65" s="36">
        <f>J65+V65/1000+IF($C$5&gt;=2,W65/10000,0)+IF($C$5&gt;=3,X65/100000,0)+IF($C$5&gt;=4,Y65/1000000,0)+IF($C$5&gt;=5,Z65/10000000,0)+IF($C$5&gt;=6,AA65/100000000,0)</f>
        <v>16.015999999999998</v>
      </c>
      <c r="T65" s="35">
        <f>1-(R65=S65)</f>
        <v>0</v>
      </c>
      <c r="U65" s="35">
        <f>M65+V65/1000+W65/10000+X65/100000+Y65/1000000+Z65/10000000+AA65/100000000</f>
        <v>16.021899999999999</v>
      </c>
      <c r="V65" s="121">
        <v>16</v>
      </c>
      <c r="W65" s="119"/>
      <c r="X65" s="119"/>
      <c r="Y65" s="32"/>
      <c r="Z65" s="32"/>
      <c r="AA65" s="32"/>
      <c r="AG65" s="1"/>
      <c r="AH65" s="40"/>
      <c r="AI65" s="25"/>
      <c r="AJ65" s="25"/>
      <c r="AK65" s="25"/>
      <c r="AL65" s="25"/>
      <c r="AM65" s="25"/>
      <c r="AN65" s="59"/>
      <c r="AO65" s="59"/>
      <c r="AP65" s="59"/>
      <c r="AQ65" s="52"/>
    </row>
    <row r="66" spans="1:43">
      <c r="A66" s="1">
        <v>6</v>
      </c>
      <c r="B66" s="1" t="s">
        <v>817</v>
      </c>
      <c r="C66" s="104" t="s">
        <v>19</v>
      </c>
      <c r="D66" s="121"/>
      <c r="E66" s="119">
        <v>16</v>
      </c>
      <c r="F66" s="119"/>
      <c r="G66" s="32"/>
      <c r="H66" s="32"/>
      <c r="I66" s="32"/>
      <c r="J66" s="32">
        <f>IFERROR(LARGE(D66:I66,1),0)+IF($C$5&gt;=2,IFERROR(LARGE(D66:I66,2),0),0)+IF($C$5&gt;=3,IFERROR(LARGE(D66:I66,3),0),0)+IF($C$5&gt;=4,IFERROR(LARGE(D66:I66,4),0),0)+IF($C$5&gt;=5,IFERROR(LARGE(D66:I66,5),0),0)+IF($C$5&gt;=6,IFERROR(LARGE(D66:I66,6),0),0)</f>
        <v>16</v>
      </c>
      <c r="K66" s="32"/>
      <c r="L66" s="32"/>
      <c r="M66" s="33">
        <f>J66+(ROW(J66)-ROW(J$6))/10000</f>
        <v>16.006</v>
      </c>
      <c r="N66" s="32">
        <f>COUNT(D66:I66)</f>
        <v>1</v>
      </c>
      <c r="O66" s="32" t="str">
        <f ca="1">IF(AND(N66=1,OFFSET(C66,0,O$3)&gt;0),"Y",0)</f>
        <v>Y</v>
      </c>
      <c r="P66" s="34" t="s">
        <v>812</v>
      </c>
      <c r="Q66" s="113">
        <f>1-(P66=P65)</f>
        <v>0</v>
      </c>
      <c r="R66" s="36">
        <f>IFERROR(LARGE(D66:I66,1),0)*1.001+IF($C$5&gt;=2,IFERROR(LARGE(D66:I66,2),0),0)*1.0001+IF($C$5&gt;=3,IFERROR(LARGE(D66:I66,3),0),0)*1.00001+IF($C$5&gt;=4,IFERROR(LARGE(D66:I66,4),0),0)*1.000001+IF($C$5&gt;=5,IFERROR(LARGE(D66:I66,5),0),0)*1.0000001+IF($C$5&gt;=6,IFERROR(LARGE(D66:I66,6),0),0)*1.00000001</f>
        <v>16.015999999999998</v>
      </c>
      <c r="S66" s="36">
        <f>J66+V66/1000+IF($C$5&gt;=2,W66/10000,0)+IF($C$5&gt;=3,X66/100000,0)+IF($C$5&gt;=4,Y66/1000000,0)+IF($C$5&gt;=5,Z66/10000000,0)+IF($C$5&gt;=6,AA66/100000000,0)</f>
        <v>16.0016</v>
      </c>
      <c r="T66" s="35">
        <f>1-(R66=S66)</f>
        <v>1</v>
      </c>
      <c r="U66" s="35">
        <f>M66+V66/1000+W66/10000+X66/100000+Y66/1000000+Z66/10000000+AA66/100000000</f>
        <v>16.0076</v>
      </c>
      <c r="V66" s="121"/>
      <c r="W66" s="119">
        <v>16</v>
      </c>
      <c r="X66" s="119"/>
      <c r="Y66" s="32"/>
      <c r="Z66" s="32"/>
      <c r="AA66" s="32"/>
      <c r="AG66" s="1"/>
      <c r="AH66" s="40"/>
      <c r="AI66" s="25"/>
      <c r="AJ66" s="25"/>
      <c r="AK66" s="25"/>
      <c r="AL66" s="25"/>
      <c r="AM66" s="25"/>
      <c r="AN66" s="59"/>
      <c r="AO66" s="59"/>
      <c r="AP66" s="59"/>
      <c r="AQ66" s="52"/>
    </row>
    <row r="67" spans="1:43">
      <c r="A67" s="1">
        <v>7</v>
      </c>
      <c r="B67" s="1" t="s">
        <v>871</v>
      </c>
      <c r="C67" s="104" t="s">
        <v>41</v>
      </c>
      <c r="D67" s="121">
        <v>15</v>
      </c>
      <c r="E67" s="119"/>
      <c r="F67" s="119"/>
      <c r="G67" s="32"/>
      <c r="H67" s="32"/>
      <c r="I67" s="32"/>
      <c r="J67" s="32">
        <f>IFERROR(LARGE(D67:I67,1),0)+IF($C$5&gt;=2,IFERROR(LARGE(D67:I67,2),0),0)+IF($C$5&gt;=3,IFERROR(LARGE(D67:I67,3),0),0)+IF($C$5&gt;=4,IFERROR(LARGE(D67:I67,4),0),0)+IF($C$5&gt;=5,IFERROR(LARGE(D67:I67,5),0),0)+IF($C$5&gt;=6,IFERROR(LARGE(D67:I67,6),0),0)</f>
        <v>15</v>
      </c>
      <c r="K67" s="32"/>
      <c r="L67" s="32"/>
      <c r="M67" s="33">
        <f>J67+(ROW(J67)-ROW(J$6))/10000</f>
        <v>15.0061</v>
      </c>
      <c r="N67" s="32">
        <f>COUNT(D67:I67)</f>
        <v>1</v>
      </c>
      <c r="O67" s="32">
        <f ca="1">IF(AND(N67=1,OFFSET(C67,0,O$3)&gt;0),"Y",0)</f>
        <v>0</v>
      </c>
      <c r="P67" s="34" t="s">
        <v>812</v>
      </c>
      <c r="Q67" s="113">
        <f>1-(P67=P66)</f>
        <v>0</v>
      </c>
      <c r="R67" s="36">
        <f>IFERROR(LARGE(D67:I67,1),0)*1.001+IF($C$5&gt;=2,IFERROR(LARGE(D67:I67,2),0),0)*1.0001+IF($C$5&gt;=3,IFERROR(LARGE(D67:I67,3),0),0)*1.00001+IF($C$5&gt;=4,IFERROR(LARGE(D67:I67,4),0),0)*1.000001+IF($C$5&gt;=5,IFERROR(LARGE(D67:I67,5),0),0)*1.0000001+IF($C$5&gt;=6,IFERROR(LARGE(D67:I67,6),0),0)*1.00000001</f>
        <v>15.014999999999999</v>
      </c>
      <c r="S67" s="36">
        <f>J67+V67/1000+IF($C$5&gt;=2,W67/10000,0)+IF($C$5&gt;=3,X67/100000,0)+IF($C$5&gt;=4,Y67/1000000,0)+IF($C$5&gt;=5,Z67/10000000,0)+IF($C$5&gt;=6,AA67/100000000,0)</f>
        <v>15.015000000000001</v>
      </c>
      <c r="T67" s="35">
        <f>1-(R67=S67)</f>
        <v>0</v>
      </c>
      <c r="U67" s="35">
        <f>M67+V67/1000+W67/10000+X67/100000+Y67/1000000+Z67/10000000+AA67/100000000</f>
        <v>15.021100000000001</v>
      </c>
      <c r="V67" s="121">
        <v>15</v>
      </c>
      <c r="W67" s="119"/>
      <c r="X67" s="119"/>
      <c r="Y67" s="32"/>
      <c r="Z67" s="32"/>
      <c r="AA67" s="32"/>
      <c r="AG67" s="1"/>
      <c r="AH67" s="40"/>
      <c r="AI67" s="25"/>
      <c r="AJ67" s="25"/>
      <c r="AK67" s="25"/>
      <c r="AL67" s="25"/>
      <c r="AM67" s="25"/>
      <c r="AN67" s="59"/>
      <c r="AO67" s="59"/>
      <c r="AP67" s="59"/>
      <c r="AQ67" s="52"/>
    </row>
    <row r="68" spans="1:43">
      <c r="A68" s="1">
        <v>8</v>
      </c>
      <c r="B68" s="1" t="s">
        <v>818</v>
      </c>
      <c r="C68" s="104" t="s">
        <v>47</v>
      </c>
      <c r="D68" s="121"/>
      <c r="E68" s="119">
        <v>15</v>
      </c>
      <c r="F68" s="119"/>
      <c r="G68" s="32"/>
      <c r="H68" s="32"/>
      <c r="I68" s="32"/>
      <c r="J68" s="32">
        <f>IFERROR(LARGE(D68:I68,1),0)+IF($C$5&gt;=2,IFERROR(LARGE(D68:I68,2),0),0)+IF($C$5&gt;=3,IFERROR(LARGE(D68:I68,3),0),0)+IF($C$5&gt;=4,IFERROR(LARGE(D68:I68,4),0),0)+IF($C$5&gt;=5,IFERROR(LARGE(D68:I68,5),0),0)+IF($C$5&gt;=6,IFERROR(LARGE(D68:I68,6),0),0)</f>
        <v>15</v>
      </c>
      <c r="K68" s="32"/>
      <c r="L68" s="32"/>
      <c r="M68" s="33">
        <f>J68+(ROW(J68)-ROW(J$6))/10000</f>
        <v>15.0062</v>
      </c>
      <c r="N68" s="32">
        <f>COUNT(D68:I68)</f>
        <v>1</v>
      </c>
      <c r="O68" s="32" t="str">
        <f ca="1">IF(AND(N68=1,OFFSET(C68,0,O$3)&gt;0),"Y",0)</f>
        <v>Y</v>
      </c>
      <c r="P68" s="34" t="s">
        <v>812</v>
      </c>
      <c r="Q68" s="113">
        <f>1-(P68=P67)</f>
        <v>0</v>
      </c>
      <c r="R68" s="36">
        <f>IFERROR(LARGE(D68:I68,1),0)*1.001+IF($C$5&gt;=2,IFERROR(LARGE(D68:I68,2),0),0)*1.0001+IF($C$5&gt;=3,IFERROR(LARGE(D68:I68,3),0),0)*1.00001+IF($C$5&gt;=4,IFERROR(LARGE(D68:I68,4),0),0)*1.000001+IF($C$5&gt;=5,IFERROR(LARGE(D68:I68,5),0),0)*1.0000001+IF($C$5&gt;=6,IFERROR(LARGE(D68:I68,6),0),0)*1.00000001</f>
        <v>15.014999999999999</v>
      </c>
      <c r="S68" s="36">
        <f>J68+V68/1000+IF($C$5&gt;=2,W68/10000,0)+IF($C$5&gt;=3,X68/100000,0)+IF($C$5&gt;=4,Y68/1000000,0)+IF($C$5&gt;=5,Z68/10000000,0)+IF($C$5&gt;=6,AA68/100000000,0)</f>
        <v>15.0015</v>
      </c>
      <c r="T68" s="35">
        <f>1-(R68=S68)</f>
        <v>1</v>
      </c>
      <c r="U68" s="35">
        <f>M68+V68/1000+W68/10000+X68/100000+Y68/1000000+Z68/10000000+AA68/100000000</f>
        <v>15.0077</v>
      </c>
      <c r="V68" s="121"/>
      <c r="W68" s="119">
        <v>15</v>
      </c>
      <c r="X68" s="119"/>
      <c r="Y68" s="32"/>
      <c r="Z68" s="32"/>
      <c r="AA68" s="32"/>
      <c r="AG68" s="1"/>
      <c r="AH68" s="40"/>
      <c r="AI68" s="25"/>
      <c r="AJ68" s="25"/>
      <c r="AK68" s="25"/>
      <c r="AL68" s="25"/>
      <c r="AM68" s="25"/>
      <c r="AN68" s="59"/>
      <c r="AO68" s="59"/>
      <c r="AP68" s="59"/>
      <c r="AQ68" s="52"/>
    </row>
    <row r="69" spans="1:43" ht="3" customHeight="1">
      <c r="A69" s="104"/>
      <c r="B69" s="104"/>
      <c r="C69" s="104"/>
      <c r="D69" s="121"/>
      <c r="E69" s="121"/>
      <c r="F69" s="119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5"/>
      <c r="V69" s="118"/>
      <c r="W69" s="119"/>
      <c r="X69" s="119"/>
      <c r="Y69" s="32"/>
      <c r="Z69" s="32"/>
      <c r="AA69" s="32"/>
      <c r="AG69" s="1"/>
      <c r="AH69" s="40"/>
      <c r="AI69" s="25"/>
      <c r="AJ69" s="25"/>
      <c r="AK69" s="25"/>
      <c r="AL69" s="25"/>
      <c r="AM69" s="25"/>
      <c r="AN69" s="25"/>
      <c r="AO69" s="25"/>
      <c r="AP69" s="25"/>
      <c r="AQ69" s="52"/>
    </row>
    <row r="70" spans="1:43" ht="15">
      <c r="C70" s="117"/>
      <c r="D70" s="118"/>
      <c r="E70" s="119"/>
      <c r="F70" s="119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/>
      <c r="V70" s="121"/>
      <c r="W70" s="121"/>
      <c r="X70" s="119"/>
      <c r="Y70" s="32"/>
      <c r="Z70" s="32"/>
      <c r="AA70" s="32"/>
      <c r="AG70" s="1"/>
      <c r="AH70" s="40"/>
      <c r="AI70" s="25"/>
      <c r="AJ70" s="25"/>
      <c r="AK70" s="25"/>
      <c r="AL70" s="25"/>
      <c r="AM70" s="25"/>
      <c r="AN70" s="25"/>
      <c r="AO70" s="25"/>
      <c r="AP70" s="25"/>
      <c r="AQ70" s="52"/>
    </row>
    <row r="71" spans="1:43" ht="15">
      <c r="A71" s="26" t="s">
        <v>819</v>
      </c>
      <c r="C71" s="117"/>
      <c r="D71" s="118"/>
      <c r="E71" s="119"/>
      <c r="F71" s="119"/>
      <c r="G71" s="32"/>
      <c r="H71" s="32"/>
      <c r="I71" s="32"/>
      <c r="J71" s="32"/>
      <c r="K71" s="32"/>
      <c r="L71" s="32"/>
      <c r="M71" s="32"/>
      <c r="N71" s="32"/>
      <c r="O71" s="32"/>
      <c r="P71" s="90" t="str">
        <f>A71</f>
        <v>U15B</v>
      </c>
      <c r="Q71" s="32"/>
      <c r="R71" s="32"/>
      <c r="S71" s="32"/>
      <c r="T71" s="32"/>
      <c r="U71" s="35"/>
      <c r="V71" s="32"/>
      <c r="W71" s="32"/>
      <c r="X71" s="32"/>
      <c r="Y71" s="32"/>
      <c r="Z71" s="32"/>
      <c r="AA71" s="32"/>
      <c r="AG71" s="1"/>
      <c r="AH71" s="40"/>
      <c r="AI71" s="25"/>
      <c r="AJ71" s="25"/>
      <c r="AK71" s="25"/>
      <c r="AL71" s="25"/>
      <c r="AM71" s="25"/>
      <c r="AN71" s="38">
        <v>42</v>
      </c>
      <c r="AO71" s="38">
        <v>39</v>
      </c>
      <c r="AP71" s="38">
        <v>37</v>
      </c>
      <c r="AQ71" s="52"/>
    </row>
    <row r="72" spans="1:43">
      <c r="A72" s="1">
        <v>1</v>
      </c>
      <c r="B72" s="1" t="s">
        <v>821</v>
      </c>
      <c r="C72" s="104" t="s">
        <v>47</v>
      </c>
      <c r="D72" s="121">
        <v>15</v>
      </c>
      <c r="E72" s="119">
        <v>14</v>
      </c>
      <c r="F72" s="119"/>
      <c r="G72" s="32"/>
      <c r="H72" s="32"/>
      <c r="I72" s="32"/>
      <c r="J72" s="32">
        <f>IFERROR(LARGE(D72:I72,1),0)+IF($C$5&gt;=2,IFERROR(LARGE(D72:I72,2),0),0)+IF($C$5&gt;=3,IFERROR(LARGE(D72:I72,3),0),0)+IF($C$5&gt;=4,IFERROR(LARGE(D72:I72,4),0),0)+IF($C$5&gt;=5,IFERROR(LARGE(D72:I72,5),0),0)+IF($C$5&gt;=6,IFERROR(LARGE(D72:I72,6),0),0)</f>
        <v>29</v>
      </c>
      <c r="K72" s="32"/>
      <c r="L72" s="32" t="s">
        <v>872</v>
      </c>
      <c r="M72" s="33">
        <f>J72+(ROW(J72)-ROW(J$6))/10000</f>
        <v>29.006599999999999</v>
      </c>
      <c r="N72" s="32">
        <f>COUNT(D72:I72)</f>
        <v>2</v>
      </c>
      <c r="O72" s="32">
        <f ca="1">IF(AND(N72=1,OFFSET(C72,0,O$3)&gt;0),"Y",0)</f>
        <v>0</v>
      </c>
      <c r="P72" s="34" t="s">
        <v>819</v>
      </c>
      <c r="Q72" s="113">
        <f>1-(P72=P71)</f>
        <v>0</v>
      </c>
      <c r="R72" s="36">
        <f>IFERROR(LARGE(D72:I72,1),0)*1.001+IF($C$5&gt;=2,IFERROR(LARGE(D72:I72,2),0),0)*1.0001+IF($C$5&gt;=3,IFERROR(LARGE(D72:I72,3),0),0)*1.00001+IF($C$5&gt;=4,IFERROR(LARGE(D72:I72,4),0),0)*1.000001+IF($C$5&gt;=5,IFERROR(LARGE(D72:I72,5),0),0)*1.0000001+IF($C$5&gt;=6,IFERROR(LARGE(D72:I72,6),0),0)*1.00000001</f>
        <v>29.016399999999997</v>
      </c>
      <c r="S72" s="36">
        <f>J72+V72/1000+IF($C$5&gt;=2,W72/10000,0)+IF($C$5&gt;=3,X72/100000,0)+IF($C$5&gt;=4,Y72/1000000,0)+IF($C$5&gt;=5,Z72/10000000,0)+IF($C$5&gt;=6,AA72/100000000,0)</f>
        <v>29.016400000000001</v>
      </c>
      <c r="T72" s="35">
        <f>1-(R72=S72)</f>
        <v>0</v>
      </c>
      <c r="U72" s="35">
        <f>M72+V72/1000+W72/10000+X72/100000+Y72/1000000+Z72/10000000+AA72/100000000</f>
        <v>29.023</v>
      </c>
      <c r="V72" s="121">
        <v>15</v>
      </c>
      <c r="W72" s="119">
        <v>14</v>
      </c>
      <c r="X72" s="119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59"/>
      <c r="AO72" s="59"/>
      <c r="AP72" s="59"/>
      <c r="AQ72" s="52"/>
    </row>
    <row r="73" spans="1:43">
      <c r="A73" s="1">
        <v>2</v>
      </c>
      <c r="B73" s="1" t="s">
        <v>820</v>
      </c>
      <c r="C73" s="104" t="s">
        <v>168</v>
      </c>
      <c r="D73" s="121">
        <v>14</v>
      </c>
      <c r="E73" s="119">
        <v>15</v>
      </c>
      <c r="F73" s="119"/>
      <c r="G73" s="32"/>
      <c r="H73" s="32"/>
      <c r="I73" s="32"/>
      <c r="J73" s="32">
        <f>IFERROR(LARGE(D73:I73,1),0)+IF($C$5&gt;=2,IFERROR(LARGE(D73:I73,2),0),0)+IF($C$5&gt;=3,IFERROR(LARGE(D73:I73,3),0),0)+IF($C$5&gt;=4,IFERROR(LARGE(D73:I73,4),0),0)+IF($C$5&gt;=5,IFERROR(LARGE(D73:I73,5),0),0)+IF($C$5&gt;=6,IFERROR(LARGE(D73:I73,6),0),0)</f>
        <v>29</v>
      </c>
      <c r="K73" s="32"/>
      <c r="L73" s="32" t="s">
        <v>873</v>
      </c>
      <c r="M73" s="33">
        <f>J73+(ROW(J73)-ROW(J$6))/10000</f>
        <v>29.006699999999999</v>
      </c>
      <c r="N73" s="32">
        <f>COUNT(D73:I73)</f>
        <v>2</v>
      </c>
      <c r="O73" s="32">
        <f ca="1">IF(AND(N73=1,OFFSET(C73,0,O$3)&gt;0),"Y",0)</f>
        <v>0</v>
      </c>
      <c r="P73" s="34" t="s">
        <v>819</v>
      </c>
      <c r="Q73" s="113">
        <f>1-(P73=P72)</f>
        <v>0</v>
      </c>
      <c r="R73" s="36">
        <f>IFERROR(LARGE(D73:I73,1),0)*1.001+IF($C$5&gt;=2,IFERROR(LARGE(D73:I73,2),0),0)*1.0001+IF($C$5&gt;=3,IFERROR(LARGE(D73:I73,3),0),0)*1.00001+IF($C$5&gt;=4,IFERROR(LARGE(D73:I73,4),0),0)*1.000001+IF($C$5&gt;=5,IFERROR(LARGE(D73:I73,5),0),0)*1.0000001+IF($C$5&gt;=6,IFERROR(LARGE(D73:I73,6),0),0)*1.00000001</f>
        <v>29.016399999999997</v>
      </c>
      <c r="S73" s="36">
        <f>J73+V73/1000+IF($C$5&gt;=2,W73/10000,0)+IF($C$5&gt;=3,X73/100000,0)+IF($C$5&gt;=4,Y73/1000000,0)+IF($C$5&gt;=5,Z73/10000000,0)+IF($C$5&gt;=6,AA73/100000000,0)</f>
        <v>29.015499999999999</v>
      </c>
      <c r="T73" s="35">
        <f>1-(R73=S73)</f>
        <v>1</v>
      </c>
      <c r="U73" s="35">
        <f>M73+V73/1000+W73/10000+X73/100000+Y73/1000000+Z73/10000000+AA73/100000000</f>
        <v>29.022199999999998</v>
      </c>
      <c r="V73" s="121">
        <v>14</v>
      </c>
      <c r="W73" s="119">
        <v>15</v>
      </c>
      <c r="X73" s="119"/>
      <c r="Y73" s="32"/>
      <c r="Z73" s="32"/>
      <c r="AA73" s="32"/>
      <c r="AG73" s="1"/>
      <c r="AH73" s="40"/>
      <c r="AI73" s="25"/>
      <c r="AJ73" s="25"/>
      <c r="AK73" s="25"/>
      <c r="AL73" s="25"/>
      <c r="AM73" s="25"/>
      <c r="AN73" s="59"/>
      <c r="AO73" s="59"/>
      <c r="AP73" s="59"/>
      <c r="AQ73" s="52"/>
    </row>
    <row r="74" spans="1:43">
      <c r="A74" s="1">
        <v>3</v>
      </c>
      <c r="B74" s="1" t="s">
        <v>822</v>
      </c>
      <c r="C74" s="104" t="s">
        <v>25</v>
      </c>
      <c r="D74" s="121">
        <v>11</v>
      </c>
      <c r="E74" s="119">
        <v>13</v>
      </c>
      <c r="F74" s="119"/>
      <c r="G74" s="32"/>
      <c r="H74" s="32"/>
      <c r="I74" s="32"/>
      <c r="J74" s="32">
        <f>IFERROR(LARGE(D74:I74,1),0)+IF($C$5&gt;=2,IFERROR(LARGE(D74:I74,2),0),0)+IF($C$5&gt;=3,IFERROR(LARGE(D74:I74,3),0),0)+IF($C$5&gt;=4,IFERROR(LARGE(D74:I74,4),0),0)+IF($C$5&gt;=5,IFERROR(LARGE(D74:I74,5),0),0)+IF($C$5&gt;=6,IFERROR(LARGE(D74:I74,6),0),0)</f>
        <v>24</v>
      </c>
      <c r="K74" s="32"/>
      <c r="L74" s="32" t="s">
        <v>874</v>
      </c>
      <c r="M74" s="33">
        <f>J74+(ROW(J74)-ROW(J$6))/10000</f>
        <v>24.006799999999998</v>
      </c>
      <c r="N74" s="32">
        <f>COUNT(D74:I74)</f>
        <v>2</v>
      </c>
      <c r="O74" s="32">
        <f ca="1">IF(AND(N74=1,OFFSET(C74,0,O$3)&gt;0),"Y",0)</f>
        <v>0</v>
      </c>
      <c r="P74" s="34" t="s">
        <v>819</v>
      </c>
      <c r="Q74" s="113">
        <f>1-(P74=P73)</f>
        <v>0</v>
      </c>
      <c r="R74" s="36">
        <f>IFERROR(LARGE(D74:I74,1),0)*1.001+IF($C$5&gt;=2,IFERROR(LARGE(D74:I74,2),0),0)*1.0001+IF($C$5&gt;=3,IFERROR(LARGE(D74:I74,3),0),0)*1.00001+IF($C$5&gt;=4,IFERROR(LARGE(D74:I74,4),0),0)*1.000001+IF($C$5&gt;=5,IFERROR(LARGE(D74:I74,5),0),0)*1.0000001+IF($C$5&gt;=6,IFERROR(LARGE(D74:I74,6),0),0)*1.00000001</f>
        <v>24.014099999999999</v>
      </c>
      <c r="S74" s="36">
        <f>J74+V74/1000+IF($C$5&gt;=2,W74/10000,0)+IF($C$5&gt;=3,X74/100000,0)+IF($C$5&gt;=4,Y74/1000000,0)+IF($C$5&gt;=5,Z74/10000000,0)+IF($C$5&gt;=6,AA74/100000000,0)</f>
        <v>24.0123</v>
      </c>
      <c r="T74" s="35">
        <f>1-(R74=S74)</f>
        <v>1</v>
      </c>
      <c r="U74" s="35">
        <f>M74+V74/1000+W74/10000+X74/100000+Y74/1000000+Z74/10000000+AA74/100000000</f>
        <v>24.019099999999998</v>
      </c>
      <c r="V74" s="121">
        <v>11</v>
      </c>
      <c r="W74" s="119">
        <v>13</v>
      </c>
      <c r="X74" s="119"/>
      <c r="Y74" s="32"/>
      <c r="Z74" s="32"/>
      <c r="AA74" s="32"/>
      <c r="AG74" s="1"/>
      <c r="AH74" s="40"/>
      <c r="AI74" s="25"/>
      <c r="AJ74" s="25"/>
      <c r="AK74" s="25"/>
      <c r="AL74" s="25"/>
      <c r="AM74" s="25"/>
      <c r="AN74" s="59"/>
      <c r="AO74" s="59"/>
      <c r="AP74" s="59"/>
      <c r="AQ74" s="52"/>
    </row>
    <row r="75" spans="1:43">
      <c r="A75" s="1">
        <v>4</v>
      </c>
      <c r="B75" s="1" t="s">
        <v>824</v>
      </c>
      <c r="C75" s="104" t="s">
        <v>63</v>
      </c>
      <c r="D75" s="121">
        <v>10</v>
      </c>
      <c r="E75" s="119">
        <v>11</v>
      </c>
      <c r="F75" s="119"/>
      <c r="G75" s="32"/>
      <c r="H75" s="32"/>
      <c r="I75" s="32"/>
      <c r="J75" s="32">
        <f>IFERROR(LARGE(D75:I75,1),0)+IF($C$5&gt;=2,IFERROR(LARGE(D75:I75,2),0),0)+IF($C$5&gt;=3,IFERROR(LARGE(D75:I75,3),0),0)+IF($C$5&gt;=4,IFERROR(LARGE(D75:I75,4),0),0)+IF($C$5&gt;=5,IFERROR(LARGE(D75:I75,5),0),0)+IF($C$5&gt;=6,IFERROR(LARGE(D75:I75,6),0),0)</f>
        <v>21</v>
      </c>
      <c r="K75" s="32"/>
      <c r="L75" s="32"/>
      <c r="M75" s="33">
        <f>J75+(ROW(J75)-ROW(J$6))/10000</f>
        <v>21.006900000000002</v>
      </c>
      <c r="N75" s="32">
        <f>COUNT(D75:I75)</f>
        <v>2</v>
      </c>
      <c r="O75" s="32">
        <f ca="1">IF(AND(N75=1,OFFSET(C75,0,O$3)&gt;0),"Y",0)</f>
        <v>0</v>
      </c>
      <c r="P75" s="34" t="s">
        <v>819</v>
      </c>
      <c r="Q75" s="113">
        <f>1-(P75=P74)</f>
        <v>0</v>
      </c>
      <c r="R75" s="36">
        <f>IFERROR(LARGE(D75:I75,1),0)*1.001+IF($C$5&gt;=2,IFERROR(LARGE(D75:I75,2),0),0)*1.0001+IF($C$5&gt;=3,IFERROR(LARGE(D75:I75,3),0),0)*1.00001+IF($C$5&gt;=4,IFERROR(LARGE(D75:I75,4),0),0)*1.000001+IF($C$5&gt;=5,IFERROR(LARGE(D75:I75,5),0),0)*1.0000001+IF($C$5&gt;=6,IFERROR(LARGE(D75:I75,6),0),0)*1.00000001</f>
        <v>21.012</v>
      </c>
      <c r="S75" s="36">
        <f>J75+V75/1000+IF($C$5&gt;=2,W75/10000,0)+IF($C$5&gt;=3,X75/100000,0)+IF($C$5&gt;=4,Y75/1000000,0)+IF($C$5&gt;=5,Z75/10000000,0)+IF($C$5&gt;=6,AA75/100000000,0)</f>
        <v>21.011100000000003</v>
      </c>
      <c r="T75" s="35">
        <f>1-(R75=S75)</f>
        <v>1</v>
      </c>
      <c r="U75" s="35">
        <f>M75+V75/1000+W75/10000+X75/100000+Y75/1000000+Z75/10000000+AA75/100000000</f>
        <v>21.018000000000004</v>
      </c>
      <c r="V75" s="121">
        <v>10</v>
      </c>
      <c r="W75" s="119">
        <v>11</v>
      </c>
      <c r="X75" s="119"/>
      <c r="Y75" s="32"/>
      <c r="Z75" s="32"/>
      <c r="AA75" s="32"/>
      <c r="AG75" s="1"/>
      <c r="AH75" s="40"/>
      <c r="AI75" s="25"/>
      <c r="AJ75" s="25"/>
      <c r="AK75" s="25"/>
      <c r="AL75" s="25"/>
      <c r="AM75" s="25"/>
      <c r="AN75" s="59"/>
      <c r="AO75" s="59"/>
      <c r="AP75" s="59"/>
      <c r="AQ75" s="52"/>
    </row>
    <row r="76" spans="1:43">
      <c r="A76" s="1">
        <v>5</v>
      </c>
      <c r="B76" s="1" t="s">
        <v>875</v>
      </c>
      <c r="C76" s="104" t="s">
        <v>168</v>
      </c>
      <c r="D76" s="121">
        <v>13</v>
      </c>
      <c r="E76" s="119"/>
      <c r="F76" s="119"/>
      <c r="G76" s="32"/>
      <c r="H76" s="32"/>
      <c r="I76" s="32"/>
      <c r="J76" s="32">
        <f>IFERROR(LARGE(D76:I76,1),0)+IF($C$5&gt;=2,IFERROR(LARGE(D76:I76,2),0),0)+IF($C$5&gt;=3,IFERROR(LARGE(D76:I76,3),0),0)+IF($C$5&gt;=4,IFERROR(LARGE(D76:I76,4),0),0)+IF($C$5&gt;=5,IFERROR(LARGE(D76:I76,5),0),0)+IF($C$5&gt;=6,IFERROR(LARGE(D76:I76,6),0),0)</f>
        <v>13</v>
      </c>
      <c r="K76" s="32"/>
      <c r="L76" s="32"/>
      <c r="M76" s="33">
        <f>J76+(ROW(J76)-ROW(J$6))/10000</f>
        <v>13.007</v>
      </c>
      <c r="N76" s="32">
        <f>COUNT(D76:I76)</f>
        <v>1</v>
      </c>
      <c r="O76" s="32">
        <f ca="1">IF(AND(N76=1,OFFSET(C76,0,O$3)&gt;0),"Y",0)</f>
        <v>0</v>
      </c>
      <c r="P76" s="34" t="s">
        <v>819</v>
      </c>
      <c r="Q76" s="113">
        <f>1-(P76=P75)</f>
        <v>0</v>
      </c>
      <c r="R76" s="36">
        <f>IFERROR(LARGE(D76:I76,1),0)*1.001+IF($C$5&gt;=2,IFERROR(LARGE(D76:I76,2),0),0)*1.0001+IF($C$5&gt;=3,IFERROR(LARGE(D76:I76,3),0),0)*1.00001+IF($C$5&gt;=4,IFERROR(LARGE(D76:I76,4),0),0)*1.000001+IF($C$5&gt;=5,IFERROR(LARGE(D76:I76,5),0),0)*1.0000001+IF($C$5&gt;=6,IFERROR(LARGE(D76:I76,6),0),0)*1.00000001</f>
        <v>13.012999999999998</v>
      </c>
      <c r="S76" s="36">
        <f>J76+V76/1000+IF($C$5&gt;=2,W76/10000,0)+IF($C$5&gt;=3,X76/100000,0)+IF($C$5&gt;=4,Y76/1000000,0)+IF($C$5&gt;=5,Z76/10000000,0)+IF($C$5&gt;=6,AA76/100000000,0)</f>
        <v>13.013</v>
      </c>
      <c r="T76" s="35">
        <f>1-(R76=S76)</f>
        <v>0</v>
      </c>
      <c r="U76" s="35">
        <f>M76+V76/1000+W76/10000+X76/100000+Y76/1000000+Z76/10000000+AA76/100000000</f>
        <v>13.02</v>
      </c>
      <c r="V76" s="121">
        <v>13</v>
      </c>
      <c r="W76" s="119"/>
      <c r="X76" s="119"/>
      <c r="Y76" s="32"/>
      <c r="Z76" s="32"/>
      <c r="AA76" s="32"/>
      <c r="AG76" s="1"/>
      <c r="AH76" s="40"/>
      <c r="AI76" s="25"/>
      <c r="AJ76" s="25"/>
      <c r="AK76" s="25"/>
      <c r="AL76" s="25"/>
      <c r="AM76" s="25"/>
      <c r="AN76" s="59"/>
      <c r="AO76" s="59"/>
      <c r="AP76" s="59"/>
      <c r="AQ76" s="52"/>
    </row>
    <row r="77" spans="1:43">
      <c r="A77" s="1">
        <v>6</v>
      </c>
      <c r="B77" s="1" t="s">
        <v>876</v>
      </c>
      <c r="C77" s="104" t="s">
        <v>19</v>
      </c>
      <c r="D77" s="121">
        <v>12</v>
      </c>
      <c r="E77" s="119"/>
      <c r="F77" s="119"/>
      <c r="G77" s="32"/>
      <c r="H77" s="32"/>
      <c r="I77" s="32"/>
      <c r="J77" s="32">
        <f>IFERROR(LARGE(D77:I77,1),0)+IF($C$5&gt;=2,IFERROR(LARGE(D77:I77,2),0),0)+IF($C$5&gt;=3,IFERROR(LARGE(D77:I77,3),0),0)+IF($C$5&gt;=4,IFERROR(LARGE(D77:I77,4),0),0)+IF($C$5&gt;=5,IFERROR(LARGE(D77:I77,5),0),0)+IF($C$5&gt;=6,IFERROR(LARGE(D77:I77,6),0),0)</f>
        <v>12</v>
      </c>
      <c r="K77" s="32"/>
      <c r="L77" s="32"/>
      <c r="M77" s="33">
        <f>J77+(ROW(J77)-ROW(J$6))/10000</f>
        <v>12.007099999999999</v>
      </c>
      <c r="N77" s="32">
        <f>COUNT(D77:I77)</f>
        <v>1</v>
      </c>
      <c r="O77" s="32">
        <f ca="1">IF(AND(N77=1,OFFSET(C77,0,O$3)&gt;0),"Y",0)</f>
        <v>0</v>
      </c>
      <c r="P77" s="34" t="s">
        <v>819</v>
      </c>
      <c r="Q77" s="113">
        <f>1-(P77=P76)</f>
        <v>0</v>
      </c>
      <c r="R77" s="36">
        <f>IFERROR(LARGE(D77:I77,1),0)*1.001+IF($C$5&gt;=2,IFERROR(LARGE(D77:I77,2),0),0)*1.0001+IF($C$5&gt;=3,IFERROR(LARGE(D77:I77,3),0),0)*1.00001+IF($C$5&gt;=4,IFERROR(LARGE(D77:I77,4),0),0)*1.000001+IF($C$5&gt;=5,IFERROR(LARGE(D77:I77,5),0),0)*1.0000001+IF($C$5&gt;=6,IFERROR(LARGE(D77:I77,6),0),0)*1.00000001</f>
        <v>12.011999999999999</v>
      </c>
      <c r="S77" s="36">
        <f>J77+V77/1000+IF($C$5&gt;=2,W77/10000,0)+IF($C$5&gt;=3,X77/100000,0)+IF($C$5&gt;=4,Y77/1000000,0)+IF($C$5&gt;=5,Z77/10000000,0)+IF($C$5&gt;=6,AA77/100000000,0)</f>
        <v>12.012</v>
      </c>
      <c r="T77" s="35">
        <f>1-(R77=S77)</f>
        <v>0</v>
      </c>
      <c r="U77" s="35">
        <f>M77+V77/1000+W77/10000+X77/100000+Y77/1000000+Z77/10000000+AA77/100000000</f>
        <v>12.0191</v>
      </c>
      <c r="V77" s="121">
        <v>12</v>
      </c>
      <c r="W77" s="119"/>
      <c r="X77" s="119"/>
      <c r="Y77" s="32"/>
      <c r="Z77" s="32"/>
      <c r="AA77" s="32"/>
      <c r="AG77" s="1"/>
      <c r="AH77" s="40"/>
      <c r="AI77" s="25"/>
      <c r="AJ77" s="25"/>
      <c r="AK77" s="25"/>
      <c r="AL77" s="25"/>
      <c r="AM77" s="25"/>
      <c r="AN77" s="59"/>
      <c r="AO77" s="59"/>
      <c r="AP77" s="59"/>
      <c r="AQ77" s="52"/>
    </row>
    <row r="78" spans="1:43">
      <c r="A78" s="1">
        <v>7</v>
      </c>
      <c r="B78" s="1" t="s">
        <v>823</v>
      </c>
      <c r="C78" s="104" t="s">
        <v>378</v>
      </c>
      <c r="D78" s="121"/>
      <c r="E78" s="119">
        <v>12</v>
      </c>
      <c r="F78" s="119"/>
      <c r="G78" s="32"/>
      <c r="H78" s="32"/>
      <c r="I78" s="32"/>
      <c r="J78" s="32">
        <f>IFERROR(LARGE(D78:I78,1),0)+IF($C$5&gt;=2,IFERROR(LARGE(D78:I78,2),0),0)+IF($C$5&gt;=3,IFERROR(LARGE(D78:I78,3),0),0)+IF($C$5&gt;=4,IFERROR(LARGE(D78:I78,4),0),0)+IF($C$5&gt;=5,IFERROR(LARGE(D78:I78,5),0),0)+IF($C$5&gt;=6,IFERROR(LARGE(D78:I78,6),0),0)</f>
        <v>12</v>
      </c>
      <c r="K78" s="32"/>
      <c r="L78" s="32"/>
      <c r="M78" s="33">
        <f>J78+(ROW(J78)-ROW(J$6))/10000</f>
        <v>12.007199999999999</v>
      </c>
      <c r="N78" s="32">
        <f>COUNT(D78:I78)</f>
        <v>1</v>
      </c>
      <c r="O78" s="32" t="str">
        <f ca="1">IF(AND(N78=1,OFFSET(C78,0,O$3)&gt;0),"Y",0)</f>
        <v>Y</v>
      </c>
      <c r="P78" s="34" t="s">
        <v>819</v>
      </c>
      <c r="Q78" s="113">
        <f>1-(P78=P77)</f>
        <v>0</v>
      </c>
      <c r="R78" s="36">
        <f>IFERROR(LARGE(D78:I78,1),0)*1.001+IF($C$5&gt;=2,IFERROR(LARGE(D78:I78,2),0),0)*1.0001+IF($C$5&gt;=3,IFERROR(LARGE(D78:I78,3),0),0)*1.00001+IF($C$5&gt;=4,IFERROR(LARGE(D78:I78,4),0),0)*1.000001+IF($C$5&gt;=5,IFERROR(LARGE(D78:I78,5),0),0)*1.0000001+IF($C$5&gt;=6,IFERROR(LARGE(D78:I78,6),0),0)*1.00000001</f>
        <v>12.011999999999999</v>
      </c>
      <c r="S78" s="36">
        <f>J78+V78/1000+IF($C$5&gt;=2,W78/10000,0)+IF($C$5&gt;=3,X78/100000,0)+IF($C$5&gt;=4,Y78/1000000,0)+IF($C$5&gt;=5,Z78/10000000,0)+IF($C$5&gt;=6,AA78/100000000,0)</f>
        <v>12.001200000000001</v>
      </c>
      <c r="T78" s="35">
        <f>1-(R78=S78)</f>
        <v>1</v>
      </c>
      <c r="U78" s="35">
        <f>M78+V78/1000+W78/10000+X78/100000+Y78/1000000+Z78/10000000+AA78/100000000</f>
        <v>12.0084</v>
      </c>
      <c r="V78" s="121"/>
      <c r="W78" s="119">
        <v>12</v>
      </c>
      <c r="X78" s="119"/>
      <c r="Y78" s="32"/>
      <c r="Z78" s="32"/>
      <c r="AA78" s="32"/>
      <c r="AG78" s="1"/>
      <c r="AH78" s="40"/>
      <c r="AI78" s="25"/>
      <c r="AJ78" s="25"/>
      <c r="AK78" s="25"/>
      <c r="AL78" s="25"/>
      <c r="AM78" s="25"/>
      <c r="AN78" s="59"/>
      <c r="AO78" s="59"/>
      <c r="AP78" s="59"/>
      <c r="AQ78" s="52"/>
    </row>
    <row r="79" spans="1:43" ht="3" customHeight="1">
      <c r="A79" s="104"/>
      <c r="B79" s="104"/>
      <c r="C79" s="104"/>
      <c r="D79" s="121"/>
      <c r="E79" s="121"/>
      <c r="F79" s="119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5"/>
      <c r="V79" s="118"/>
      <c r="W79" s="119"/>
      <c r="X79" s="119"/>
      <c r="Y79" s="32"/>
      <c r="Z79" s="32"/>
      <c r="AA79" s="32"/>
      <c r="AG79" s="1"/>
      <c r="AH79" s="40"/>
      <c r="AI79" s="25"/>
      <c r="AJ79" s="25"/>
      <c r="AK79" s="25"/>
      <c r="AL79" s="25"/>
      <c r="AM79" s="25"/>
      <c r="AN79" s="25"/>
      <c r="AO79" s="25"/>
      <c r="AP79" s="25"/>
      <c r="AQ79" s="52"/>
    </row>
    <row r="80" spans="1:43" ht="15">
      <c r="C80" s="117"/>
      <c r="D80" s="118"/>
      <c r="E80" s="119"/>
      <c r="F80" s="119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/>
      <c r="V80" s="121"/>
      <c r="W80" s="121"/>
      <c r="X80" s="119"/>
      <c r="Y80" s="32"/>
      <c r="Z80" s="32"/>
      <c r="AA80" s="32"/>
      <c r="AG80" s="1"/>
      <c r="AH80" s="40"/>
      <c r="AI80" s="25"/>
      <c r="AJ80" s="25"/>
      <c r="AK80" s="25"/>
      <c r="AL80" s="25"/>
      <c r="AM80" s="25"/>
      <c r="AN80" s="25"/>
      <c r="AO80" s="25"/>
      <c r="AP80" s="25"/>
      <c r="AQ80" s="52"/>
    </row>
    <row r="81" spans="1:43" ht="15">
      <c r="A81" s="26" t="s">
        <v>825</v>
      </c>
      <c r="C81" s="117"/>
      <c r="D81" s="118"/>
      <c r="E81" s="119"/>
      <c r="F81" s="119"/>
      <c r="G81" s="32"/>
      <c r="H81" s="32"/>
      <c r="I81" s="32"/>
      <c r="J81" s="32"/>
      <c r="K81" s="32"/>
      <c r="L81" s="32"/>
      <c r="M81" s="32"/>
      <c r="N81" s="32"/>
      <c r="O81" s="32"/>
      <c r="P81" s="90" t="str">
        <f>A81</f>
        <v>U15G</v>
      </c>
      <c r="Q81" s="32"/>
      <c r="R81" s="32"/>
      <c r="S81" s="32"/>
      <c r="T81" s="32"/>
      <c r="U81" s="35"/>
      <c r="V81" s="32"/>
      <c r="W81" s="32"/>
      <c r="X81" s="32"/>
      <c r="Y81" s="32"/>
      <c r="Z81" s="32"/>
      <c r="AA81" s="32"/>
      <c r="AG81" s="1"/>
      <c r="AH81" s="40"/>
      <c r="AI81" s="25"/>
      <c r="AJ81" s="25"/>
      <c r="AK81" s="25"/>
      <c r="AL81" s="25"/>
      <c r="AM81" s="25"/>
      <c r="AN81" s="38">
        <v>45</v>
      </c>
      <c r="AO81" s="38">
        <v>28</v>
      </c>
      <c r="AP81" s="38">
        <v>36</v>
      </c>
      <c r="AQ81" s="52"/>
    </row>
    <row r="82" spans="1:43">
      <c r="A82" s="1">
        <v>1</v>
      </c>
      <c r="B82" s="1" t="s">
        <v>828</v>
      </c>
      <c r="C82" s="104" t="s">
        <v>19</v>
      </c>
      <c r="D82" s="121">
        <v>13</v>
      </c>
      <c r="E82" s="119">
        <v>13</v>
      </c>
      <c r="F82" s="119"/>
      <c r="G82" s="32"/>
      <c r="H82" s="32"/>
      <c r="I82" s="32"/>
      <c r="J82" s="32">
        <f>IFERROR(LARGE(D82:I82,1),0)+IF($C$5&gt;=2,IFERROR(LARGE(D82:I82,2),0),0)+IF($C$5&gt;=3,IFERROR(LARGE(D82:I82,3),0),0)+IF($C$5&gt;=4,IFERROR(LARGE(D82:I82,4),0),0)+IF($C$5&gt;=5,IFERROR(LARGE(D82:I82,5),0),0)+IF($C$5&gt;=6,IFERROR(LARGE(D82:I82,6),0),0)</f>
        <v>26</v>
      </c>
      <c r="K82" s="32"/>
      <c r="L82" s="32" t="s">
        <v>877</v>
      </c>
      <c r="M82" s="33">
        <f>J82+(ROW(J82)-ROW(J$6))/10000</f>
        <v>26.0076</v>
      </c>
      <c r="N82" s="32">
        <f>COUNT(D82:I82)</f>
        <v>2</v>
      </c>
      <c r="O82" s="32">
        <f ca="1">IF(AND(N82=1,OFFSET(C82,0,O$3)&gt;0),"Y",0)</f>
        <v>0</v>
      </c>
      <c r="P82" s="34" t="s">
        <v>825</v>
      </c>
      <c r="Q82" s="113">
        <f>1-(P82=P81)</f>
        <v>0</v>
      </c>
      <c r="R82" s="36">
        <f>IFERROR(LARGE(D82:I82,1),0)*1.001+IF($C$5&gt;=2,IFERROR(LARGE(D82:I82,2),0),0)*1.0001+IF($C$5&gt;=3,IFERROR(LARGE(D82:I82,3),0),0)*1.00001+IF($C$5&gt;=4,IFERROR(LARGE(D82:I82,4),0),0)*1.000001+IF($C$5&gt;=5,IFERROR(LARGE(D82:I82,5),0),0)*1.0000001+IF($C$5&gt;=6,IFERROR(LARGE(D82:I82,6),0),0)*1.00000001</f>
        <v>26.014299999999999</v>
      </c>
      <c r="S82" s="36">
        <f>J82+V82/1000+IF($C$5&gt;=2,W82/10000,0)+IF($C$5&gt;=3,X82/100000,0)+IF($C$5&gt;=4,Y82/1000000,0)+IF($C$5&gt;=5,Z82/10000000,0)+IF($C$5&gt;=6,AA82/100000000,0)</f>
        <v>26.014300000000002</v>
      </c>
      <c r="T82" s="35">
        <f>1-(R82=S82)</f>
        <v>0</v>
      </c>
      <c r="U82" s="35">
        <f>M82+V82/1000+W82/10000+X82/100000+Y82/1000000+Z82/10000000+AA82/100000000</f>
        <v>26.021900000000002</v>
      </c>
      <c r="V82" s="121">
        <v>13</v>
      </c>
      <c r="W82" s="119">
        <v>13</v>
      </c>
      <c r="X82" s="119"/>
      <c r="Y82" s="32"/>
      <c r="Z82" s="32"/>
      <c r="AA82" s="32"/>
      <c r="AG82" s="1"/>
      <c r="AH82" s="40"/>
      <c r="AI82" s="25"/>
      <c r="AJ82" s="25"/>
      <c r="AK82" s="25"/>
      <c r="AL82" s="25"/>
      <c r="AM82" s="25"/>
      <c r="AN82" s="59"/>
      <c r="AO82" s="59"/>
      <c r="AP82" s="59"/>
      <c r="AQ82" s="52"/>
    </row>
    <row r="83" spans="1:43">
      <c r="A83" s="1">
        <v>2</v>
      </c>
      <c r="B83" s="1" t="s">
        <v>878</v>
      </c>
      <c r="C83" s="104" t="s">
        <v>168</v>
      </c>
      <c r="D83" s="121">
        <v>15</v>
      </c>
      <c r="E83" s="119"/>
      <c r="F83" s="119"/>
      <c r="G83" s="32"/>
      <c r="H83" s="32"/>
      <c r="I83" s="32"/>
      <c r="J83" s="32">
        <f>IFERROR(LARGE(D83:I83,1),0)+IF($C$5&gt;=2,IFERROR(LARGE(D83:I83,2),0),0)+IF($C$5&gt;=3,IFERROR(LARGE(D83:I83,3),0),0)+IF($C$5&gt;=4,IFERROR(LARGE(D83:I83,4),0),0)+IF($C$5&gt;=5,IFERROR(LARGE(D83:I83,5),0),0)+IF($C$5&gt;=6,IFERROR(LARGE(D83:I83,6),0),0)</f>
        <v>15</v>
      </c>
      <c r="K83" s="32"/>
      <c r="L83" s="32" t="s">
        <v>879</v>
      </c>
      <c r="M83" s="33">
        <f>J83+(ROW(J83)-ROW(J$6))/10000</f>
        <v>15.0077</v>
      </c>
      <c r="N83" s="32">
        <f>COUNT(D83:I83)</f>
        <v>1</v>
      </c>
      <c r="O83" s="32">
        <f ca="1">IF(AND(N83=1,OFFSET(C83,0,O$3)&gt;0),"Y",0)</f>
        <v>0</v>
      </c>
      <c r="P83" s="34" t="s">
        <v>825</v>
      </c>
      <c r="Q83" s="113">
        <f>1-(P83=P82)</f>
        <v>0</v>
      </c>
      <c r="R83" s="36">
        <f>IFERROR(LARGE(D83:I83,1),0)*1.001+IF($C$5&gt;=2,IFERROR(LARGE(D83:I83,2),0),0)*1.0001+IF($C$5&gt;=3,IFERROR(LARGE(D83:I83,3),0),0)*1.00001+IF($C$5&gt;=4,IFERROR(LARGE(D83:I83,4),0),0)*1.000001+IF($C$5&gt;=5,IFERROR(LARGE(D83:I83,5),0),0)*1.0000001+IF($C$5&gt;=6,IFERROR(LARGE(D83:I83,6),0),0)*1.00000001</f>
        <v>15.014999999999999</v>
      </c>
      <c r="S83" s="36">
        <f>J83+V83/1000+IF($C$5&gt;=2,W83/10000,0)+IF($C$5&gt;=3,X83/100000,0)+IF($C$5&gt;=4,Y83/1000000,0)+IF($C$5&gt;=5,Z83/10000000,0)+IF($C$5&gt;=6,AA83/100000000,0)</f>
        <v>15.015000000000001</v>
      </c>
      <c r="T83" s="35">
        <f>1-(R83=S83)</f>
        <v>0</v>
      </c>
      <c r="U83" s="35">
        <f>M83+V83/1000+W83/10000+X83/100000+Y83/1000000+Z83/10000000+AA83/100000000</f>
        <v>15.0227</v>
      </c>
      <c r="V83" s="121">
        <v>15</v>
      </c>
      <c r="W83" s="119"/>
      <c r="X83" s="119"/>
      <c r="Y83" s="32"/>
      <c r="Z83" s="32"/>
      <c r="AA83" s="32"/>
      <c r="AG83" s="1"/>
      <c r="AH83" s="40"/>
      <c r="AI83" s="25"/>
      <c r="AJ83" s="25"/>
      <c r="AK83" s="25"/>
      <c r="AL83" s="25"/>
      <c r="AM83" s="25"/>
      <c r="AN83" s="59"/>
      <c r="AO83" s="59"/>
      <c r="AP83" s="59"/>
      <c r="AQ83" s="52"/>
    </row>
    <row r="84" spans="1:43">
      <c r="A84" s="1">
        <v>3</v>
      </c>
      <c r="B84" s="1" t="s">
        <v>826</v>
      </c>
      <c r="C84" s="104" t="s">
        <v>168</v>
      </c>
      <c r="D84" s="121"/>
      <c r="E84" s="119">
        <v>15</v>
      </c>
      <c r="F84" s="119"/>
      <c r="G84" s="32"/>
      <c r="H84" s="32"/>
      <c r="I84" s="32"/>
      <c r="J84" s="32">
        <f>IFERROR(LARGE(D84:I84,1),0)+IF($C$5&gt;=2,IFERROR(LARGE(D84:I84,2),0),0)+IF($C$5&gt;=3,IFERROR(LARGE(D84:I84,3),0),0)+IF($C$5&gt;=4,IFERROR(LARGE(D84:I84,4),0),0)+IF($C$5&gt;=5,IFERROR(LARGE(D84:I84,5),0),0)+IF($C$5&gt;=6,IFERROR(LARGE(D84:I84,6),0),0)</f>
        <v>15</v>
      </c>
      <c r="K84" s="32"/>
      <c r="L84" s="32" t="s">
        <v>880</v>
      </c>
      <c r="M84" s="33">
        <f>J84+(ROW(J84)-ROW(J$6))/10000</f>
        <v>15.0078</v>
      </c>
      <c r="N84" s="32">
        <f>COUNT(D84:I84)</f>
        <v>1</v>
      </c>
      <c r="O84" s="32" t="str">
        <f ca="1">IF(AND(N84=1,OFFSET(C84,0,O$3)&gt;0),"Y",0)</f>
        <v>Y</v>
      </c>
      <c r="P84" s="34" t="s">
        <v>825</v>
      </c>
      <c r="Q84" s="113">
        <f>1-(P84=P83)</f>
        <v>0</v>
      </c>
      <c r="R84" s="36">
        <f>IFERROR(LARGE(D84:I84,1),0)*1.001+IF($C$5&gt;=2,IFERROR(LARGE(D84:I84,2),0),0)*1.0001+IF($C$5&gt;=3,IFERROR(LARGE(D84:I84,3),0),0)*1.00001+IF($C$5&gt;=4,IFERROR(LARGE(D84:I84,4),0),0)*1.000001+IF($C$5&gt;=5,IFERROR(LARGE(D84:I84,5),0),0)*1.0000001+IF($C$5&gt;=6,IFERROR(LARGE(D84:I84,6),0),0)*1.00000001</f>
        <v>15.014999999999999</v>
      </c>
      <c r="S84" s="36">
        <f>J84+V84/1000+IF($C$5&gt;=2,W84/10000,0)+IF($C$5&gt;=3,X84/100000,0)+IF($C$5&gt;=4,Y84/1000000,0)+IF($C$5&gt;=5,Z84/10000000,0)+IF($C$5&gt;=6,AA84/100000000,0)</f>
        <v>15.0015</v>
      </c>
      <c r="T84" s="35">
        <f>1-(R84=S84)</f>
        <v>1</v>
      </c>
      <c r="U84" s="35">
        <f>M84+V84/1000+W84/10000+X84/100000+Y84/1000000+Z84/10000000+AA84/100000000</f>
        <v>15.0093</v>
      </c>
      <c r="V84" s="121"/>
      <c r="W84" s="119">
        <v>15</v>
      </c>
      <c r="X84" s="119"/>
      <c r="Y84" s="32"/>
      <c r="Z84" s="32"/>
      <c r="AA84" s="32"/>
      <c r="AG84" s="1"/>
      <c r="AH84" s="40"/>
      <c r="AI84" s="25"/>
      <c r="AJ84" s="25"/>
      <c r="AK84" s="25"/>
      <c r="AL84" s="25"/>
      <c r="AM84" s="25"/>
      <c r="AN84" s="59"/>
      <c r="AO84" s="59"/>
      <c r="AP84" s="59"/>
      <c r="AQ84" s="52"/>
    </row>
    <row r="85" spans="1:43">
      <c r="A85" s="1">
        <v>4</v>
      </c>
      <c r="B85" s="1" t="s">
        <v>881</v>
      </c>
      <c r="C85" s="104" t="s">
        <v>47</v>
      </c>
      <c r="D85" s="121">
        <v>14</v>
      </c>
      <c r="E85" s="119"/>
      <c r="F85" s="119"/>
      <c r="G85" s="32"/>
      <c r="H85" s="32"/>
      <c r="I85" s="32"/>
      <c r="J85" s="32">
        <f>IFERROR(LARGE(D85:I85,1),0)+IF($C$5&gt;=2,IFERROR(LARGE(D85:I85,2),0),0)+IF($C$5&gt;=3,IFERROR(LARGE(D85:I85,3),0),0)+IF($C$5&gt;=4,IFERROR(LARGE(D85:I85,4),0),0)+IF($C$5&gt;=5,IFERROR(LARGE(D85:I85,5),0),0)+IF($C$5&gt;=6,IFERROR(LARGE(D85:I85,6),0),0)</f>
        <v>14</v>
      </c>
      <c r="K85" s="32"/>
      <c r="L85" s="32"/>
      <c r="M85" s="33">
        <f>J85+(ROW(J85)-ROW(J$6))/10000</f>
        <v>14.007899999999999</v>
      </c>
      <c r="N85" s="32">
        <f>COUNT(D85:I85)</f>
        <v>1</v>
      </c>
      <c r="O85" s="32">
        <f ca="1">IF(AND(N85=1,OFFSET(C85,0,O$3)&gt;0),"Y",0)</f>
        <v>0</v>
      </c>
      <c r="P85" s="34" t="s">
        <v>825</v>
      </c>
      <c r="Q85" s="113">
        <f>1-(P85=P84)</f>
        <v>0</v>
      </c>
      <c r="R85" s="36">
        <f>IFERROR(LARGE(D85:I85,1),0)*1.001+IF($C$5&gt;=2,IFERROR(LARGE(D85:I85,2),0),0)*1.0001+IF($C$5&gt;=3,IFERROR(LARGE(D85:I85,3),0),0)*1.00001+IF($C$5&gt;=4,IFERROR(LARGE(D85:I85,4),0),0)*1.000001+IF($C$5&gt;=5,IFERROR(LARGE(D85:I85,5),0),0)*1.0000001+IF($C$5&gt;=6,IFERROR(LARGE(D85:I85,6),0),0)*1.00000001</f>
        <v>14.013999999999999</v>
      </c>
      <c r="S85" s="36">
        <f>J85+V85/1000+IF($C$5&gt;=2,W85/10000,0)+IF($C$5&gt;=3,X85/100000,0)+IF($C$5&gt;=4,Y85/1000000,0)+IF($C$5&gt;=5,Z85/10000000,0)+IF($C$5&gt;=6,AA85/100000000,0)</f>
        <v>14.013999999999999</v>
      </c>
      <c r="T85" s="35">
        <f>1-(R85=S85)</f>
        <v>0</v>
      </c>
      <c r="U85" s="35">
        <f>M85+V85/1000+W85/10000+X85/100000+Y85/1000000+Z85/10000000+AA85/100000000</f>
        <v>14.021899999999999</v>
      </c>
      <c r="V85" s="121">
        <v>14</v>
      </c>
      <c r="W85" s="119"/>
      <c r="X85" s="119"/>
      <c r="Y85" s="32"/>
      <c r="Z85" s="32"/>
      <c r="AA85" s="32"/>
      <c r="AG85" s="1"/>
      <c r="AH85" s="40"/>
      <c r="AI85" s="25"/>
      <c r="AJ85" s="25"/>
      <c r="AK85" s="25"/>
      <c r="AL85" s="25"/>
      <c r="AM85" s="25"/>
      <c r="AN85" s="59"/>
      <c r="AO85" s="59"/>
      <c r="AP85" s="59"/>
      <c r="AQ85" s="52"/>
    </row>
    <row r="86" spans="1:43">
      <c r="A86" s="1">
        <v>5</v>
      </c>
      <c r="B86" s="1" t="s">
        <v>827</v>
      </c>
      <c r="C86" s="104" t="s">
        <v>91</v>
      </c>
      <c r="D86" s="121"/>
      <c r="E86" s="119">
        <v>14</v>
      </c>
      <c r="F86" s="119"/>
      <c r="G86" s="32"/>
      <c r="H86" s="32"/>
      <c r="I86" s="32"/>
      <c r="J86" s="32">
        <f>IFERROR(LARGE(D86:I86,1),0)+IF($C$5&gt;=2,IFERROR(LARGE(D86:I86,2),0),0)+IF($C$5&gt;=3,IFERROR(LARGE(D86:I86,3),0),0)+IF($C$5&gt;=4,IFERROR(LARGE(D86:I86,4),0),0)+IF($C$5&gt;=5,IFERROR(LARGE(D86:I86,5),0),0)+IF($C$5&gt;=6,IFERROR(LARGE(D86:I86,6),0),0)</f>
        <v>14</v>
      </c>
      <c r="K86" s="32"/>
      <c r="L86" s="32"/>
      <c r="M86" s="33">
        <f>J86+(ROW(J86)-ROW(J$6))/10000</f>
        <v>14.007999999999999</v>
      </c>
      <c r="N86" s="32">
        <f>COUNT(D86:I86)</f>
        <v>1</v>
      </c>
      <c r="O86" s="32" t="str">
        <f ca="1">IF(AND(N86=1,OFFSET(C86,0,O$3)&gt;0),"Y",0)</f>
        <v>Y</v>
      </c>
      <c r="P86" s="34" t="s">
        <v>825</v>
      </c>
      <c r="Q86" s="113">
        <f>1-(P86=P85)</f>
        <v>0</v>
      </c>
      <c r="R86" s="36">
        <f>IFERROR(LARGE(D86:I86,1),0)*1.001+IF($C$5&gt;=2,IFERROR(LARGE(D86:I86,2),0),0)*1.0001+IF($C$5&gt;=3,IFERROR(LARGE(D86:I86,3),0),0)*1.00001+IF($C$5&gt;=4,IFERROR(LARGE(D86:I86,4),0),0)*1.000001+IF($C$5&gt;=5,IFERROR(LARGE(D86:I86,5),0),0)*1.0000001+IF($C$5&gt;=6,IFERROR(LARGE(D86:I86,6),0),0)*1.00000001</f>
        <v>14.013999999999999</v>
      </c>
      <c r="S86" s="36">
        <f>J86+V86/1000+IF($C$5&gt;=2,W86/10000,0)+IF($C$5&gt;=3,X86/100000,0)+IF($C$5&gt;=4,Y86/1000000,0)+IF($C$5&gt;=5,Z86/10000000,0)+IF($C$5&gt;=6,AA86/100000000,0)</f>
        <v>14.0014</v>
      </c>
      <c r="T86" s="35">
        <f>1-(R86=S86)</f>
        <v>1</v>
      </c>
      <c r="U86" s="35">
        <f>M86+V86/1000+W86/10000+X86/100000+Y86/1000000+Z86/10000000+AA86/100000000</f>
        <v>14.009399999999999</v>
      </c>
      <c r="V86" s="121"/>
      <c r="W86" s="119">
        <v>14</v>
      </c>
      <c r="X86" s="119"/>
      <c r="Y86" s="32"/>
      <c r="Z86" s="32"/>
      <c r="AA86" s="32"/>
      <c r="AG86" s="1"/>
      <c r="AH86" s="40"/>
      <c r="AI86" s="25"/>
      <c r="AJ86" s="25"/>
      <c r="AK86" s="25"/>
      <c r="AL86" s="25"/>
      <c r="AM86" s="25"/>
      <c r="AN86" s="59"/>
      <c r="AO86" s="59"/>
      <c r="AP86" s="59"/>
      <c r="AQ86" s="52"/>
    </row>
    <row r="87" spans="1:43" ht="3" customHeight="1">
      <c r="A87" s="104"/>
      <c r="B87" s="104"/>
      <c r="C87" s="104"/>
      <c r="D87" s="121"/>
      <c r="E87" s="121"/>
      <c r="F87" s="119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5"/>
      <c r="V87" s="118"/>
      <c r="W87" s="119"/>
      <c r="X87" s="119"/>
      <c r="Y87" s="32"/>
      <c r="Z87" s="32"/>
      <c r="AA87" s="32"/>
      <c r="AG87" s="1"/>
      <c r="AH87" s="40"/>
      <c r="AI87" s="25"/>
      <c r="AJ87" s="25"/>
      <c r="AK87" s="25"/>
      <c r="AL87" s="25"/>
      <c r="AM87" s="25"/>
      <c r="AN87" s="25"/>
      <c r="AO87" s="25"/>
      <c r="AP87" s="25"/>
      <c r="AQ87" s="52"/>
    </row>
    <row r="88" spans="1:43" ht="15">
      <c r="C88" s="117"/>
      <c r="D88" s="118"/>
      <c r="E88" s="119"/>
      <c r="F88" s="119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5"/>
      <c r="V88" s="121"/>
      <c r="W88" s="121"/>
      <c r="X88" s="119"/>
      <c r="Y88" s="32"/>
      <c r="Z88" s="32"/>
      <c r="AA88" s="32"/>
      <c r="AG88" s="1"/>
      <c r="AH88" s="40"/>
      <c r="AI88" s="25"/>
      <c r="AJ88" s="25"/>
      <c r="AK88" s="25"/>
      <c r="AL88" s="25"/>
      <c r="AM88" s="25"/>
      <c r="AN88" s="25"/>
      <c r="AO88" s="25"/>
      <c r="AP88" s="25"/>
      <c r="AQ88" s="52"/>
    </row>
    <row r="89" spans="1:43" ht="15">
      <c r="A89" s="26" t="s">
        <v>829</v>
      </c>
      <c r="C89" s="117"/>
      <c r="D89" s="118"/>
      <c r="E89" s="119"/>
      <c r="F89" s="119"/>
      <c r="G89" s="32"/>
      <c r="H89" s="32"/>
      <c r="I89" s="32"/>
      <c r="J89" s="32"/>
      <c r="K89" s="32"/>
      <c r="L89" s="32"/>
      <c r="M89" s="32"/>
      <c r="N89" s="32"/>
      <c r="O89" s="32"/>
      <c r="P89" s="90" t="str">
        <f>A89</f>
        <v>U17B</v>
      </c>
      <c r="Q89" s="32"/>
      <c r="R89" s="32"/>
      <c r="S89" s="32"/>
      <c r="T89" s="32"/>
      <c r="U89" s="35"/>
      <c r="V89" s="32"/>
      <c r="W89" s="32"/>
      <c r="X89" s="32"/>
      <c r="Y89" s="32"/>
      <c r="Z89" s="32"/>
      <c r="AA89" s="32"/>
      <c r="AG89" s="1"/>
      <c r="AH89" s="40"/>
      <c r="AI89" s="25"/>
      <c r="AJ89" s="25"/>
      <c r="AK89" s="25"/>
      <c r="AL89" s="25"/>
      <c r="AM89" s="25"/>
      <c r="AN89" s="38">
        <v>43</v>
      </c>
      <c r="AO89" s="38">
        <v>30</v>
      </c>
      <c r="AP89" s="38">
        <v>15</v>
      </c>
      <c r="AQ89" s="38"/>
    </row>
    <row r="90" spans="1:43">
      <c r="A90" s="1">
        <v>1</v>
      </c>
      <c r="B90" s="1" t="s">
        <v>830</v>
      </c>
      <c r="C90" s="104" t="s">
        <v>47</v>
      </c>
      <c r="D90" s="121">
        <v>15</v>
      </c>
      <c r="E90" s="119">
        <v>15</v>
      </c>
      <c r="F90" s="119"/>
      <c r="G90" s="32"/>
      <c r="H90" s="32"/>
      <c r="I90" s="32"/>
      <c r="J90" s="32">
        <f>IFERROR(LARGE(D90:I90,1),0)+IF($C$5&gt;=2,IFERROR(LARGE(D90:I90,2),0),0)+IF($C$5&gt;=3,IFERROR(LARGE(D90:I90,3),0),0)+IF($C$5&gt;=4,IFERROR(LARGE(D90:I90,4),0),0)+IF($C$5&gt;=5,IFERROR(LARGE(D90:I90,5),0),0)+IF($C$5&gt;=6,IFERROR(LARGE(D90:I90,6),0),0)</f>
        <v>30</v>
      </c>
      <c r="K90" s="32"/>
      <c r="L90" s="32" t="s">
        <v>882</v>
      </c>
      <c r="M90" s="33">
        <f>J90+(ROW(J90)-ROW(J$6))/10000</f>
        <v>30.008400000000002</v>
      </c>
      <c r="N90" s="32">
        <f>COUNT(D90:I90)</f>
        <v>2</v>
      </c>
      <c r="O90" s="32">
        <f ca="1">IF(AND(N90=1,OFFSET(C90,0,O$3)&gt;0),"Y",0)</f>
        <v>0</v>
      </c>
      <c r="P90" s="34" t="s">
        <v>829</v>
      </c>
      <c r="Q90" s="113">
        <f>1-(P90=P89)</f>
        <v>0</v>
      </c>
      <c r="R90" s="36">
        <f>IFERROR(LARGE(D90:I90,1),0)*1.001+IF($C$5&gt;=2,IFERROR(LARGE(D90:I90,2),0),0)*1.0001+IF($C$5&gt;=3,IFERROR(LARGE(D90:I90,3),0),0)*1.00001+IF($C$5&gt;=4,IFERROR(LARGE(D90:I90,4),0),0)*1.000001+IF($C$5&gt;=5,IFERROR(LARGE(D90:I90,5),0),0)*1.0000001+IF($C$5&gt;=6,IFERROR(LARGE(D90:I90,6),0),0)*1.00000001</f>
        <v>30.016500000000001</v>
      </c>
      <c r="S90" s="36">
        <f>J90+V90/1000+IF($C$5&gt;=2,W90/10000,0)+IF($C$5&gt;=3,X90/100000,0)+IF($C$5&gt;=4,Y90/1000000,0)+IF($C$5&gt;=5,Z90/10000000,0)+IF($C$5&gt;=6,AA90/100000000,0)</f>
        <v>30.016500000000001</v>
      </c>
      <c r="T90" s="35">
        <f>1-(R90=S90)</f>
        <v>0</v>
      </c>
      <c r="U90" s="35">
        <f>M90+V90/1000+W90/10000+X90/100000+Y90/1000000+Z90/10000000+AA90/100000000</f>
        <v>30.024900000000002</v>
      </c>
      <c r="V90" s="121">
        <v>15</v>
      </c>
      <c r="W90" s="119">
        <v>15</v>
      </c>
      <c r="X90" s="119"/>
      <c r="Y90" s="32"/>
      <c r="Z90" s="32"/>
      <c r="AA90" s="32"/>
      <c r="AG90" s="1"/>
      <c r="AH90" s="40"/>
      <c r="AI90" s="25"/>
      <c r="AJ90" s="25"/>
      <c r="AK90" s="25"/>
      <c r="AL90" s="25"/>
      <c r="AM90" s="25"/>
      <c r="AN90" s="59"/>
      <c r="AO90" s="59"/>
      <c r="AP90" s="59"/>
      <c r="AQ90" s="59"/>
    </row>
    <row r="91" spans="1:43">
      <c r="A91" s="1">
        <v>2</v>
      </c>
      <c r="B91" s="1" t="s">
        <v>883</v>
      </c>
      <c r="C91" s="104" t="s">
        <v>19</v>
      </c>
      <c r="D91" s="121">
        <v>14</v>
      </c>
      <c r="E91" s="119"/>
      <c r="F91" s="119"/>
      <c r="G91" s="32"/>
      <c r="H91" s="32"/>
      <c r="I91" s="32"/>
      <c r="J91" s="32">
        <f>IFERROR(LARGE(D91:I91,1),0)+IF($C$5&gt;=2,IFERROR(LARGE(D91:I91,2),0),0)+IF($C$5&gt;=3,IFERROR(LARGE(D91:I91,3),0),0)+IF($C$5&gt;=4,IFERROR(LARGE(D91:I91,4),0),0)+IF($C$5&gt;=5,IFERROR(LARGE(D91:I91,5),0),0)+IF($C$5&gt;=6,IFERROR(LARGE(D91:I91,6),0),0)</f>
        <v>14</v>
      </c>
      <c r="K91" s="32"/>
      <c r="L91" s="32" t="s">
        <v>884</v>
      </c>
      <c r="M91" s="33">
        <f>J91+(ROW(J91)-ROW(J$6))/10000</f>
        <v>14.0085</v>
      </c>
      <c r="N91" s="32">
        <f>COUNT(D91:I91)</f>
        <v>1</v>
      </c>
      <c r="O91" s="32">
        <f ca="1">IF(AND(N91=1,OFFSET(C91,0,O$3)&gt;0),"Y",0)</f>
        <v>0</v>
      </c>
      <c r="P91" s="34" t="s">
        <v>829</v>
      </c>
      <c r="Q91" s="113">
        <f>1-(P91=P90)</f>
        <v>0</v>
      </c>
      <c r="R91" s="36">
        <f>IFERROR(LARGE(D91:I91,1),0)*1.001+IF($C$5&gt;=2,IFERROR(LARGE(D91:I91,2),0),0)*1.0001+IF($C$5&gt;=3,IFERROR(LARGE(D91:I91,3),0),0)*1.00001+IF($C$5&gt;=4,IFERROR(LARGE(D91:I91,4),0),0)*1.000001+IF($C$5&gt;=5,IFERROR(LARGE(D91:I91,5),0),0)*1.0000001+IF($C$5&gt;=6,IFERROR(LARGE(D91:I91,6),0),0)*1.00000001</f>
        <v>14.013999999999999</v>
      </c>
      <c r="S91" s="36">
        <f>J91+V91/1000+IF($C$5&gt;=2,W91/10000,0)+IF($C$5&gt;=3,X91/100000,0)+IF($C$5&gt;=4,Y91/1000000,0)+IF($C$5&gt;=5,Z91/10000000,0)+IF($C$5&gt;=6,AA91/100000000,0)</f>
        <v>14.013999999999999</v>
      </c>
      <c r="T91" s="35">
        <f>1-(R91=S91)</f>
        <v>0</v>
      </c>
      <c r="U91" s="35">
        <f>M91+V91/1000+W91/10000+X91/100000+Y91/1000000+Z91/10000000+AA91/100000000</f>
        <v>14.022499999999999</v>
      </c>
      <c r="V91" s="121">
        <v>14</v>
      </c>
      <c r="W91" s="119"/>
      <c r="X91" s="119"/>
      <c r="Y91" s="32"/>
      <c r="Z91" s="32"/>
      <c r="AA91" s="32"/>
      <c r="AG91" s="1"/>
      <c r="AH91" s="40"/>
      <c r="AI91" s="25"/>
      <c r="AJ91" s="25"/>
      <c r="AK91" s="25"/>
      <c r="AL91" s="25"/>
      <c r="AM91" s="25"/>
      <c r="AN91" s="59"/>
      <c r="AO91" s="59"/>
      <c r="AP91" s="59"/>
      <c r="AQ91" s="59"/>
    </row>
    <row r="92" spans="1:43" ht="3" customHeight="1">
      <c r="A92" s="104"/>
      <c r="B92" s="104"/>
      <c r="C92" s="104"/>
      <c r="D92" s="121"/>
      <c r="E92" s="121"/>
      <c r="F92" s="119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5"/>
      <c r="V92" s="118"/>
      <c r="W92" s="119"/>
      <c r="X92" s="119"/>
      <c r="Y92" s="32"/>
      <c r="Z92" s="32"/>
      <c r="AA92" s="32"/>
      <c r="AG92" s="1"/>
      <c r="AH92" s="40"/>
      <c r="AI92" s="25"/>
      <c r="AJ92" s="25"/>
      <c r="AK92" s="25"/>
      <c r="AL92" s="25"/>
      <c r="AM92" s="25"/>
      <c r="AN92" s="25"/>
      <c r="AO92" s="25"/>
      <c r="AP92" s="25"/>
      <c r="AQ92" s="52"/>
    </row>
    <row r="93" spans="1:43" ht="15">
      <c r="C93" s="117"/>
      <c r="D93" s="118"/>
      <c r="E93" s="119"/>
      <c r="F93" s="119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5"/>
      <c r="V93" s="121"/>
      <c r="W93" s="121"/>
      <c r="X93" s="119"/>
      <c r="Y93" s="32"/>
      <c r="Z93" s="32"/>
      <c r="AA93" s="32"/>
      <c r="AG93" s="1"/>
      <c r="AH93" s="40"/>
      <c r="AI93" s="25"/>
      <c r="AJ93" s="25"/>
      <c r="AK93" s="25"/>
      <c r="AL93" s="25"/>
      <c r="AM93" s="25"/>
      <c r="AN93" s="25"/>
      <c r="AO93" s="25"/>
      <c r="AP93" s="25"/>
      <c r="AQ93" s="52"/>
    </row>
    <row r="94" spans="1:43" ht="15">
      <c r="A94" s="26" t="s">
        <v>831</v>
      </c>
      <c r="C94" s="117"/>
      <c r="D94" s="118"/>
      <c r="E94" s="119"/>
      <c r="F94" s="119"/>
      <c r="G94" s="120"/>
      <c r="H94" s="32"/>
      <c r="I94" s="32"/>
      <c r="J94" s="32"/>
      <c r="K94" s="32"/>
      <c r="L94" s="32"/>
      <c r="M94" s="32"/>
      <c r="N94" s="32"/>
      <c r="O94" s="32"/>
      <c r="P94" s="90" t="str">
        <f>A94</f>
        <v>U17G</v>
      </c>
      <c r="Q94" s="32"/>
      <c r="R94" s="32"/>
      <c r="S94" s="32"/>
      <c r="T94" s="32"/>
      <c r="U94" s="35"/>
      <c r="V94" s="32"/>
      <c r="W94" s="32"/>
      <c r="X94" s="32"/>
      <c r="Y94" s="32"/>
      <c r="Z94" s="32"/>
      <c r="AA94" s="32"/>
      <c r="AC94" s="37" t="e">
        <v>#N/A</v>
      </c>
      <c r="AD94" s="37" t="e">
        <v>#N/A</v>
      </c>
      <c r="AE94" s="37" t="e">
        <v>#N/A</v>
      </c>
      <c r="AF94" s="37" t="e">
        <v>#N/A</v>
      </c>
      <c r="AG94" s="38"/>
      <c r="AH94" s="39"/>
      <c r="AI94" s="40">
        <v>0</v>
      </c>
      <c r="AJ94" s="32">
        <v>0</v>
      </c>
      <c r="AK94" s="40"/>
      <c r="AL94" s="40"/>
      <c r="AM94" s="40"/>
      <c r="AN94" s="38">
        <v>45</v>
      </c>
      <c r="AO94" s="38">
        <v>41</v>
      </c>
      <c r="AP94" s="38">
        <v>28</v>
      </c>
      <c r="AQ94" s="52"/>
    </row>
    <row r="95" spans="1:43" ht="15">
      <c r="A95" s="1">
        <v>1</v>
      </c>
      <c r="B95" s="1" t="s">
        <v>832</v>
      </c>
      <c r="C95" s="104" t="s">
        <v>47</v>
      </c>
      <c r="D95" s="121">
        <v>14</v>
      </c>
      <c r="E95" s="119">
        <v>15</v>
      </c>
      <c r="F95" s="119"/>
      <c r="G95" s="120"/>
      <c r="H95" s="32"/>
      <c r="I95" s="32"/>
      <c r="J95" s="32">
        <f>IFERROR(LARGE(D95:I95,1),0)+IF($C$5&gt;=2,IFERROR(LARGE(D95:I95,2),0),0)+IF($C$5&gt;=3,IFERROR(LARGE(D95:I95,3),0),0)+IF($C$5&gt;=4,IFERROR(LARGE(D95:I95,4),0),0)+IF($C$5&gt;=5,IFERROR(LARGE(D95:I95,5),0),0)+IF($C$5&gt;=6,IFERROR(LARGE(D95:I95,6),0),0)</f>
        <v>29</v>
      </c>
      <c r="K95" s="32"/>
      <c r="L95" s="32" t="s">
        <v>885</v>
      </c>
      <c r="M95" s="33">
        <f>J95+(ROW(J95)-ROW(J$6))/10000</f>
        <v>29.008900000000001</v>
      </c>
      <c r="N95" s="32">
        <f>COUNT(D95:I95)</f>
        <v>2</v>
      </c>
      <c r="O95" s="32">
        <f ca="1">IF(AND(N95=1,OFFSET(C95,0,O$3)&gt;0),"Y",0)</f>
        <v>0</v>
      </c>
      <c r="P95" s="34" t="s">
        <v>831</v>
      </c>
      <c r="Q95" s="113">
        <f>1-(P95=P94)</f>
        <v>0</v>
      </c>
      <c r="R95" s="36">
        <f>IFERROR(LARGE(D95:I95,1),0)*1.001+IF($C$5&gt;=2,IFERROR(LARGE(D95:I95,2),0),0)*1.0001+IF($C$5&gt;=3,IFERROR(LARGE(D95:I95,3),0),0)*1.00001+IF($C$5&gt;=4,IFERROR(LARGE(D95:I95,4),0),0)*1.000001+IF($C$5&gt;=5,IFERROR(LARGE(D95:I95,5),0),0)*1.0000001+IF($C$5&gt;=6,IFERROR(LARGE(D95:I95,6),0),0)*1.00000001</f>
        <v>29.016399999999997</v>
      </c>
      <c r="S95" s="36">
        <f>J95+V95/1000+IF($C$5&gt;=2,W95/10000,0)+IF($C$5&gt;=3,X95/100000,0)+IF($C$5&gt;=4,Y95/1000000,0)+IF($C$5&gt;=5,Z95/10000000,0)+IF($C$5&gt;=6,AA95/100000000,0)</f>
        <v>29.015499999999999</v>
      </c>
      <c r="T95" s="35">
        <f>1-(R95=S95)</f>
        <v>1</v>
      </c>
      <c r="U95" s="35">
        <f>M95+V95/1000+W95/10000+X95/100000+Y95/1000000+Z95/10000000+AA95/100000000</f>
        <v>29.0244</v>
      </c>
      <c r="V95" s="121">
        <v>14</v>
      </c>
      <c r="W95" s="119">
        <v>15</v>
      </c>
      <c r="X95" s="119"/>
      <c r="Y95" s="120"/>
      <c r="Z95" s="32"/>
      <c r="AA95" s="32"/>
      <c r="AC95" s="37"/>
      <c r="AD95" s="37"/>
      <c r="AE95" s="37"/>
      <c r="AF95" s="37"/>
      <c r="AG95" s="38"/>
      <c r="AH95" s="39"/>
      <c r="AI95" s="40"/>
      <c r="AJ95" s="32"/>
      <c r="AK95" s="40"/>
      <c r="AL95" s="40"/>
      <c r="AM95" s="40"/>
      <c r="AN95" s="59"/>
      <c r="AO95" s="59"/>
      <c r="AP95" s="59"/>
      <c r="AQ95" s="52"/>
    </row>
    <row r="96" spans="1:43" ht="15">
      <c r="A96" s="1">
        <v>2</v>
      </c>
      <c r="B96" s="1" t="s">
        <v>886</v>
      </c>
      <c r="C96" s="104" t="s">
        <v>30</v>
      </c>
      <c r="D96" s="121">
        <v>15</v>
      </c>
      <c r="E96" s="119"/>
      <c r="F96" s="119"/>
      <c r="G96" s="120"/>
      <c r="H96" s="32"/>
      <c r="I96" s="32"/>
      <c r="J96" s="32">
        <f>IFERROR(LARGE(D96:I96,1),0)+IF($C$5&gt;=2,IFERROR(LARGE(D96:I96,2),0),0)+IF($C$5&gt;=3,IFERROR(LARGE(D96:I96,3),0),0)+IF($C$5&gt;=4,IFERROR(LARGE(D96:I96,4),0),0)+IF($C$5&gt;=5,IFERROR(LARGE(D96:I96,5),0),0)+IF($C$5&gt;=6,IFERROR(LARGE(D96:I96,6),0),0)</f>
        <v>15</v>
      </c>
      <c r="K96" s="32"/>
      <c r="L96" s="32" t="s">
        <v>887</v>
      </c>
      <c r="M96" s="33">
        <f>J96+(ROW(J96)-ROW(J$6))/10000</f>
        <v>15.009</v>
      </c>
      <c r="N96" s="32">
        <f>COUNT(D96:I96)</f>
        <v>1</v>
      </c>
      <c r="O96" s="32">
        <f ca="1">IF(AND(N96=1,OFFSET(C96,0,O$3)&gt;0),"Y",0)</f>
        <v>0</v>
      </c>
      <c r="P96" s="34" t="s">
        <v>831</v>
      </c>
      <c r="Q96" s="113">
        <f>1-(P96=P95)</f>
        <v>0</v>
      </c>
      <c r="R96" s="36">
        <f>IFERROR(LARGE(D96:I96,1),0)*1.001+IF($C$5&gt;=2,IFERROR(LARGE(D96:I96,2),0),0)*1.0001+IF($C$5&gt;=3,IFERROR(LARGE(D96:I96,3),0),0)*1.00001+IF($C$5&gt;=4,IFERROR(LARGE(D96:I96,4),0),0)*1.000001+IF($C$5&gt;=5,IFERROR(LARGE(D96:I96,5),0),0)*1.0000001+IF($C$5&gt;=6,IFERROR(LARGE(D96:I96,6),0),0)*1.00000001</f>
        <v>15.014999999999999</v>
      </c>
      <c r="S96" s="36">
        <f>J96+V96/1000+IF($C$5&gt;=2,W96/10000,0)+IF($C$5&gt;=3,X96/100000,0)+IF($C$5&gt;=4,Y96/1000000,0)+IF($C$5&gt;=5,Z96/10000000,0)+IF($C$5&gt;=6,AA96/100000000,0)</f>
        <v>15.015000000000001</v>
      </c>
      <c r="T96" s="35">
        <f>1-(R96=S96)</f>
        <v>0</v>
      </c>
      <c r="U96" s="35">
        <f>M96+V96/1000+W96/10000+X96/100000+Y96/1000000+Z96/10000000+AA96/100000000</f>
        <v>15.024000000000001</v>
      </c>
      <c r="V96" s="121">
        <v>15</v>
      </c>
      <c r="W96" s="119"/>
      <c r="X96" s="119"/>
      <c r="Y96" s="120"/>
      <c r="Z96" s="32"/>
      <c r="AA96" s="32"/>
      <c r="AC96" s="37"/>
      <c r="AD96" s="37"/>
      <c r="AE96" s="37"/>
      <c r="AF96" s="37"/>
      <c r="AG96" s="38"/>
      <c r="AH96" s="39"/>
      <c r="AI96" s="40"/>
      <c r="AJ96" s="32"/>
      <c r="AK96" s="40"/>
      <c r="AL96" s="40"/>
      <c r="AM96" s="40"/>
      <c r="AN96" s="59"/>
      <c r="AO96" s="59"/>
      <c r="AP96" s="59"/>
      <c r="AQ96" s="52"/>
    </row>
    <row r="97" spans="1:43" ht="15">
      <c r="A97" s="1">
        <v>3</v>
      </c>
      <c r="B97" s="1" t="s">
        <v>833</v>
      </c>
      <c r="C97" s="104" t="s">
        <v>25</v>
      </c>
      <c r="D97" s="121"/>
      <c r="E97" s="119">
        <v>14</v>
      </c>
      <c r="F97" s="119"/>
      <c r="G97" s="120"/>
      <c r="H97" s="32"/>
      <c r="I97" s="32"/>
      <c r="J97" s="32">
        <f>IFERROR(LARGE(D97:I97,1),0)+IF($C$5&gt;=2,IFERROR(LARGE(D97:I97,2),0),0)+IF($C$5&gt;=3,IFERROR(LARGE(D97:I97,3),0),0)+IF($C$5&gt;=4,IFERROR(LARGE(D97:I97,4),0),0)+IF($C$5&gt;=5,IFERROR(LARGE(D97:I97,5),0),0)+IF($C$5&gt;=6,IFERROR(LARGE(D97:I97,6),0),0)</f>
        <v>14</v>
      </c>
      <c r="K97" s="32"/>
      <c r="L97" s="32" t="s">
        <v>888</v>
      </c>
      <c r="M97" s="33">
        <f>J97+(ROW(J97)-ROW(J$6))/10000</f>
        <v>14.0091</v>
      </c>
      <c r="N97" s="32">
        <f>COUNT(D97:I97)</f>
        <v>1</v>
      </c>
      <c r="O97" s="32" t="str">
        <f ca="1">IF(AND(N97=1,OFFSET(C97,0,O$3)&gt;0),"Y",0)</f>
        <v>Y</v>
      </c>
      <c r="P97" s="34" t="s">
        <v>831</v>
      </c>
      <c r="Q97" s="113">
        <f>1-(P97=P96)</f>
        <v>0</v>
      </c>
      <c r="R97" s="36">
        <f>IFERROR(LARGE(D97:I97,1),0)*1.001+IF($C$5&gt;=2,IFERROR(LARGE(D97:I97,2),0),0)*1.0001+IF($C$5&gt;=3,IFERROR(LARGE(D97:I97,3),0),0)*1.00001+IF($C$5&gt;=4,IFERROR(LARGE(D97:I97,4),0),0)*1.000001+IF($C$5&gt;=5,IFERROR(LARGE(D97:I97,5),0),0)*1.0000001+IF($C$5&gt;=6,IFERROR(LARGE(D97:I97,6),0),0)*1.00000001</f>
        <v>14.013999999999999</v>
      </c>
      <c r="S97" s="36">
        <f>J97+V97/1000+IF($C$5&gt;=2,W97/10000,0)+IF($C$5&gt;=3,X97/100000,0)+IF($C$5&gt;=4,Y97/1000000,0)+IF($C$5&gt;=5,Z97/10000000,0)+IF($C$5&gt;=6,AA97/100000000,0)</f>
        <v>14.0014</v>
      </c>
      <c r="T97" s="35">
        <f>1-(R97=S97)</f>
        <v>1</v>
      </c>
      <c r="U97" s="35">
        <f>M97+V97/1000+W97/10000+X97/100000+Y97/1000000+Z97/10000000+AA97/100000000</f>
        <v>14.0105</v>
      </c>
      <c r="V97" s="121"/>
      <c r="W97" s="119">
        <v>14</v>
      </c>
      <c r="X97" s="119"/>
      <c r="Y97" s="120"/>
      <c r="Z97" s="32"/>
      <c r="AA97" s="32"/>
      <c r="AC97" s="37"/>
      <c r="AD97" s="37"/>
      <c r="AE97" s="37"/>
      <c r="AF97" s="37"/>
      <c r="AG97" s="38"/>
      <c r="AH97" s="39"/>
      <c r="AI97" s="40"/>
      <c r="AJ97" s="32"/>
      <c r="AK97" s="40"/>
      <c r="AL97" s="40"/>
      <c r="AM97" s="40"/>
      <c r="AN97" s="59"/>
      <c r="AO97" s="59"/>
      <c r="AP97" s="59"/>
      <c r="AQ97" s="52"/>
    </row>
    <row r="98" spans="1:43" ht="3" customHeight="1">
      <c r="C98" s="122"/>
      <c r="D98" s="119"/>
      <c r="E98" s="119"/>
      <c r="F98" s="123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18"/>
      <c r="W98" s="119"/>
      <c r="X98" s="119"/>
      <c r="Y98" s="120"/>
      <c r="Z98" s="32"/>
      <c r="AA98" s="32"/>
      <c r="AC98" s="37" t="e">
        <v>#N/A</v>
      </c>
      <c r="AD98" s="37" t="e">
        <v>#N/A</v>
      </c>
      <c r="AE98" s="37" t="e">
        <v>#N/A</v>
      </c>
      <c r="AF98" s="37" t="e">
        <v>#N/A</v>
      </c>
      <c r="AG98" s="38"/>
      <c r="AH98" s="39"/>
      <c r="AI98" s="40">
        <v>0</v>
      </c>
      <c r="AJ98" s="32">
        <v>0</v>
      </c>
      <c r="AK98" s="32"/>
      <c r="AL98" s="32"/>
      <c r="AM98" s="32"/>
      <c r="AN98" s="25"/>
      <c r="AO98" s="25"/>
      <c r="AP98" s="25"/>
      <c r="AQ98" s="52"/>
    </row>
    <row r="99" spans="1:43" ht="15"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19"/>
      <c r="W99" s="119"/>
      <c r="X99" s="123"/>
      <c r="Y99" s="32"/>
      <c r="Z99" s="32"/>
      <c r="AA99" s="32"/>
      <c r="AG99" s="1"/>
      <c r="AH99" s="1"/>
    </row>
    <row r="100" spans="1:43">
      <c r="D100" s="27"/>
      <c r="F100" s="27"/>
      <c r="G100" s="27"/>
      <c r="H100" s="27"/>
      <c r="AG100" s="1"/>
      <c r="AH100" s="1"/>
    </row>
    <row r="101" spans="1:43">
      <c r="D101" s="27"/>
      <c r="E101" s="27"/>
      <c r="F101" s="27"/>
      <c r="G101" s="27"/>
      <c r="H101" s="27"/>
      <c r="AG101" s="1"/>
      <c r="AH101" s="1"/>
    </row>
    <row r="102" spans="1:43" ht="15">
      <c r="D102" s="27"/>
      <c r="E102" s="66"/>
      <c r="F102" s="27"/>
      <c r="G102" s="27"/>
      <c r="H102" s="27"/>
      <c r="AG102" s="1"/>
      <c r="AH102" s="1"/>
    </row>
    <row r="103" spans="1:43" ht="15">
      <c r="D103" s="27"/>
      <c r="E103" s="27"/>
      <c r="F103" s="27"/>
      <c r="G103" s="27"/>
      <c r="H103" s="66"/>
      <c r="AG103" s="1"/>
      <c r="AH103" s="1"/>
    </row>
    <row r="104" spans="1:43">
      <c r="D104" s="27"/>
      <c r="E104" s="27"/>
      <c r="F104" s="27"/>
      <c r="G104" s="27"/>
      <c r="H104" s="27"/>
      <c r="AG104" s="1"/>
      <c r="AH104" s="1"/>
    </row>
    <row r="105" spans="1:43">
      <c r="D105" s="27"/>
      <c r="E105" s="27"/>
      <c r="F105" s="27"/>
      <c r="G105" s="27"/>
      <c r="H105" s="27"/>
      <c r="AG105" s="1"/>
      <c r="AH105" s="1"/>
    </row>
    <row r="106" spans="1:43" ht="15">
      <c r="D106" s="27"/>
      <c r="E106" s="27"/>
      <c r="F106" s="27"/>
      <c r="G106" s="66"/>
      <c r="H106" s="27"/>
      <c r="AG106" s="1"/>
      <c r="AH106" s="1"/>
    </row>
    <row r="107" spans="1:43">
      <c r="D107" s="27"/>
      <c r="E107" s="27"/>
      <c r="F107" s="27"/>
      <c r="G107" s="27"/>
      <c r="H107" s="27"/>
      <c r="AG107" s="1"/>
      <c r="AH107" s="1"/>
    </row>
    <row r="108" spans="1:43">
      <c r="D108" s="27"/>
      <c r="E108" s="27"/>
      <c r="F108" s="27"/>
      <c r="G108" s="27"/>
      <c r="H108" s="27"/>
      <c r="AG108" s="1"/>
      <c r="AH108" s="1"/>
    </row>
    <row r="109" spans="1:43">
      <c r="D109" s="27"/>
      <c r="E109" s="27"/>
      <c r="F109" s="27"/>
      <c r="G109" s="27"/>
      <c r="H109" s="27"/>
      <c r="AG109" s="1"/>
      <c r="AH109" s="1"/>
    </row>
    <row r="110" spans="1:43">
      <c r="D110" s="27"/>
      <c r="E110" s="27"/>
      <c r="F110" s="27"/>
      <c r="G110" s="27"/>
      <c r="H110" s="27"/>
      <c r="AG110" s="1"/>
      <c r="AH110" s="1"/>
    </row>
    <row r="111" spans="1:43" ht="15">
      <c r="D111" s="27"/>
      <c r="E111" s="27"/>
      <c r="F111" s="66"/>
      <c r="G111" s="27"/>
      <c r="H111" s="27"/>
      <c r="AG111" s="1"/>
      <c r="AH111" s="1"/>
    </row>
    <row r="112" spans="1:43">
      <c r="D112" s="27"/>
      <c r="E112" s="27"/>
      <c r="F112" s="27"/>
      <c r="G112" s="27"/>
      <c r="H112" s="27"/>
      <c r="AG112" s="1"/>
      <c r="AH112" s="1"/>
    </row>
    <row r="113" spans="4:34" ht="15">
      <c r="D113" s="66"/>
      <c r="E113" s="66"/>
      <c r="F113" s="27"/>
      <c r="G113" s="27"/>
      <c r="H113" s="27"/>
      <c r="AG113" s="1"/>
      <c r="AH113" s="1"/>
    </row>
    <row r="114" spans="4:34">
      <c r="D114" s="27"/>
      <c r="E114" s="27"/>
      <c r="F114" s="27"/>
      <c r="G114" s="27"/>
      <c r="H114" s="27"/>
      <c r="AG114" s="1"/>
      <c r="AH114" s="1"/>
    </row>
    <row r="115" spans="4:34">
      <c r="D115" s="27"/>
      <c r="E115" s="27"/>
      <c r="F115" s="27"/>
      <c r="G115" s="27"/>
      <c r="AG115" s="1"/>
      <c r="AH115" s="1"/>
    </row>
    <row r="116" spans="4:34">
      <c r="D116" s="27"/>
      <c r="E116" s="27"/>
      <c r="F116" s="27"/>
      <c r="G116" s="27"/>
      <c r="AG116" s="1"/>
      <c r="AH116" s="1"/>
    </row>
    <row r="117" spans="4:34" ht="15">
      <c r="D117" s="27"/>
      <c r="E117" s="27"/>
      <c r="G117" s="27"/>
      <c r="H117" s="66"/>
      <c r="AG117" s="1"/>
      <c r="AH117" s="1"/>
    </row>
    <row r="118" spans="4:34">
      <c r="E118" s="27"/>
      <c r="G118" s="27"/>
      <c r="H118" s="27"/>
      <c r="AG118" s="1"/>
      <c r="AH118" s="1"/>
    </row>
    <row r="119" spans="4:34" ht="15">
      <c r="E119" s="27"/>
      <c r="F119" s="66"/>
      <c r="H119" s="27"/>
      <c r="AG119" s="1"/>
      <c r="AH119" s="1"/>
    </row>
    <row r="120" spans="4:34" ht="15">
      <c r="D120" s="66"/>
      <c r="F120" s="27"/>
      <c r="H120" s="27"/>
      <c r="AG120" s="1"/>
      <c r="AH120" s="1"/>
    </row>
    <row r="121" spans="4:34" ht="15">
      <c r="D121" s="27"/>
      <c r="F121" s="27"/>
      <c r="G121" s="66"/>
      <c r="H121" s="27"/>
      <c r="AG121" s="1"/>
      <c r="AH121" s="1"/>
    </row>
    <row r="122" spans="4:34" ht="15">
      <c r="D122" s="27"/>
      <c r="E122" s="66"/>
      <c r="F122" s="27"/>
      <c r="G122" s="27"/>
      <c r="H122" s="27"/>
      <c r="AG122" s="1"/>
      <c r="AH122" s="1"/>
    </row>
    <row r="123" spans="4:34">
      <c r="D123" s="27"/>
      <c r="E123" s="27"/>
      <c r="F123" s="27"/>
      <c r="G123" s="27"/>
      <c r="H123" s="27"/>
      <c r="AG123" s="1"/>
      <c r="AH123" s="1"/>
    </row>
    <row r="124" spans="4:34">
      <c r="E124" s="27"/>
      <c r="G124" s="27"/>
      <c r="H124" s="27"/>
      <c r="AG124" s="1"/>
      <c r="AH124" s="1"/>
    </row>
    <row r="125" spans="4:34">
      <c r="E125" s="27"/>
      <c r="G125" s="27"/>
      <c r="AG125" s="1"/>
      <c r="AH125" s="1"/>
    </row>
    <row r="126" spans="4:34">
      <c r="AG126" s="1"/>
      <c r="AH126" s="1"/>
    </row>
    <row r="127" spans="4:34" ht="15">
      <c r="H127" s="66"/>
      <c r="AG127" s="1"/>
      <c r="AH127" s="1"/>
    </row>
    <row r="128" spans="4:34" ht="15">
      <c r="E128" s="66"/>
      <c r="G128" s="66"/>
      <c r="H128" s="27"/>
      <c r="AG128" s="1"/>
      <c r="AH128" s="1"/>
    </row>
    <row r="129" spans="5:34">
      <c r="E129" s="27"/>
      <c r="G129" s="27"/>
      <c r="H129" s="27"/>
      <c r="AG129" s="1"/>
      <c r="AH129" s="1"/>
    </row>
    <row r="130" spans="5:34">
      <c r="E130" s="27"/>
      <c r="G130" s="27"/>
      <c r="H130" s="27"/>
      <c r="AG130" s="1"/>
      <c r="AH130" s="1"/>
    </row>
    <row r="131" spans="5:34">
      <c r="E131" s="27"/>
      <c r="G131" s="27"/>
      <c r="H131" s="27"/>
      <c r="AG131" s="1"/>
      <c r="AH131" s="1"/>
    </row>
    <row r="132" spans="5:34">
      <c r="G132" s="27"/>
      <c r="AG132" s="1"/>
      <c r="AH132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parkrun event</dc:creator>
  <cp:lastModifiedBy>parkrun event</cp:lastModifiedBy>
  <dcterms:created xsi:type="dcterms:W3CDTF">2025-12-04T13:29:11Z</dcterms:created>
  <dcterms:modified xsi:type="dcterms:W3CDTF">2025-12-04T13:34:33Z</dcterms:modified>
</cp:coreProperties>
</file>