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SCCL\Documents\ESSCCL\2425\Race 1 Eridge park\2025-01-09 print outs for change re Roy Cooper\"/>
    </mc:Choice>
  </mc:AlternateContent>
  <bookViews>
    <workbookView xWindow="0" yWindow="0" windowWidth="20490" windowHeight="7650" activeTab="5"/>
  </bookViews>
  <sheets>
    <sheet name="Results Senior" sheetId="2" r:id="rId1"/>
    <sheet name="Cum Men" sheetId="3" r:id="rId2"/>
    <sheet name="cum Women" sheetId="4" r:id="rId3"/>
    <sheet name="Team Results" sheetId="5" r:id="rId4"/>
    <sheet name="Results Junior" sheetId="6" r:id="rId5"/>
    <sheet name="Cum Junior" sheetId="7" r:id="rId6"/>
  </sheets>
  <definedNames>
    <definedName name="_xlnm._FilterDatabase" localSheetId="0" hidden="1">'Results Senior'!$A$7:$K$7</definedName>
    <definedName name="CumJuniorAwardsRefCol">'Cum Junior'!$L$6</definedName>
    <definedName name="CumJuniorClubCodeCol">'Cum Junior'!$C$6</definedName>
    <definedName name="CumJuniorEstMaxCol">'Cum Junior'!$AG$6</definedName>
    <definedName name="CumJuniorFirstAnalCol">'Cum Junior'!$S$6</definedName>
    <definedName name="CumJuniorFormulaLastRacePredictor">'Cum Junior'!$Z$2:$AG$2</definedName>
    <definedName name="CumJuniorFormulaTotal">'Cum Junior'!$J$2:$R$2</definedName>
    <definedName name="CumJuniorLastAnalCol">'Cum Junior'!$X$6</definedName>
    <definedName name="CumJuniorLastCol">'Cum Junior'!$AK$6</definedName>
    <definedName name="CumJuniorMakeFirstCol">'Cum Junior'!$AH$6</definedName>
    <definedName name="CumJuniorNameCol">'Cum Junior'!$B$6</definedName>
    <definedName name="CumJuniorPositionCol">'Cum Junior'!$A$6</definedName>
    <definedName name="CumJuniorPrevNoOfRacesCol">'Cum Junior'!$AD$6</definedName>
    <definedName name="CumJuniorPrevPointsCol">'Cum Junior'!$AE$6</definedName>
    <definedName name="CumJuniorR1Col">'Cum Junior'!$D$6</definedName>
    <definedName name="CumJuniorR2Col">'Cum Junior'!$E$6</definedName>
    <definedName name="CumJuniorR3Col">'Cum Junior'!$F$6</definedName>
    <definedName name="CumJuniorR4Col">'Cum Junior'!$G$6</definedName>
    <definedName name="CumJuniorR5Col">'Cum Junior'!$H$6</definedName>
    <definedName name="CumJuniorR6Col">'Cum Junior'!$I$6</definedName>
    <definedName name="CumJuniorRacesRunCol">'Cum Junior'!$N$6</definedName>
    <definedName name="CumJuniorTotalCol">'Cum Junior'!$J$6</definedName>
    <definedName name="CumJuniorU11B">'Cum Junior'!$A$7:$J$18</definedName>
    <definedName name="CumJuniorU11G">'Cum Junior'!$A$20:$J$30</definedName>
    <definedName name="CumJuniorU13B">'Cum Junior'!$A$32:$J$42</definedName>
    <definedName name="CumJuniorU13G">'Cum Junior'!$A$44:$J$56</definedName>
    <definedName name="CumJuniorU15B">'Cum Junior'!$A$58:$J$64</definedName>
    <definedName name="CumJuniorU15G">'Cum Junior'!$A$66:$J$67</definedName>
    <definedName name="CumJuniorU17B">'Cum Junior'!$A$69:$J$72</definedName>
    <definedName name="CumJuniorU17G">'Cum Junior'!$A$74:$J$78</definedName>
    <definedName name="CumJuniorWeightedSortCol">'Cum Junior'!$R$6</definedName>
    <definedName name="CumMenAwardsRefCol">'Cum Men'!$M$6</definedName>
    <definedName name="CumMenClubCodeCol">'Cum Men'!$D$6</definedName>
    <definedName name="CumMenEligibleCol">'Cum Men'!$L$6</definedName>
    <definedName name="CumMenESPositionCol">'Cum Men'!$B$6</definedName>
    <definedName name="CumMenEstMaxCol">'Cum Men'!$AH$6</definedName>
    <definedName name="CumMenFirstAnalCol">'Cum Men'!$T$6</definedName>
    <definedName name="CumMenFormulaLastRacePredictor">'Cum Men'!$AA$2:$AH$2</definedName>
    <definedName name="CumMenFormulaTotal">'Cum Men'!$K$2:$S$2</definedName>
    <definedName name="CumMenLastAnalCol">'Cum Men'!$Y$6</definedName>
    <definedName name="CumMenLastCol">'Cum Men'!$AL$6</definedName>
    <definedName name="CumMenMakeFirstCol">'Cum Men'!$AI$6</definedName>
    <definedName name="CumMenNameCol">'Cum Men'!$C$6</definedName>
    <definedName name="CumMenPositionCol">'Cum Men'!$A$6</definedName>
    <definedName name="CumMenPrevNoOfRacesCol">'Cum Men'!$AE$6</definedName>
    <definedName name="CumMenPrevPointsCol">'Cum Men'!$AF$6</definedName>
    <definedName name="CumMenR1Col">'Cum Men'!$E$6</definedName>
    <definedName name="CumMenR2Col">'Cum Men'!$F$6</definedName>
    <definedName name="CumMenR3Col">'Cum Men'!$G$6</definedName>
    <definedName name="CumMenR4Col">'Cum Men'!$H$6</definedName>
    <definedName name="CumMenR5Col">'Cum Men'!$I$6</definedName>
    <definedName name="CumMenR6Col">'Cum Men'!$J$6</definedName>
    <definedName name="CumMenRace2Input">'Cum Men'!$F$2</definedName>
    <definedName name="CumMenRacesRunCol">'Cum Men'!$O$6</definedName>
    <definedName name="CumMenTotalCol">'Cum Men'!$K$6</definedName>
    <definedName name="CumMenweightedSortCol">'Cum Men'!$S$6</definedName>
    <definedName name="CumWomenAwardsRefCol">'cum Women'!$M$6</definedName>
    <definedName name="CumWomenClubCodeCol">'cum Women'!$D$6</definedName>
    <definedName name="CumWomenEligibleCol">'cum Women'!$L$6</definedName>
    <definedName name="CumWomenESPositionCol">'cum Women'!$B$6</definedName>
    <definedName name="CumWomenEstMaxCol">'cum Women'!$AH$6</definedName>
    <definedName name="CumWomenFirstAnalCol">'cum Women'!$T$6</definedName>
    <definedName name="CumWomenFormulaLastRacePredictor">'cum Women'!$AA$2:$AH$2</definedName>
    <definedName name="CumWomenFormulaTotal">'cum Women'!$K$2:$S$2</definedName>
    <definedName name="CumWomenLastAnalCol">'cum Women'!$Y$6</definedName>
    <definedName name="CumWomenLastCol">'cum Women'!$AL$6</definedName>
    <definedName name="CumWomenMakeFirstCol">'cum Women'!$AI$6</definedName>
    <definedName name="CumWomenNameCol">'cum Women'!$C$6</definedName>
    <definedName name="CumWomenPositionCol">'cum Women'!$A$6</definedName>
    <definedName name="CumWomenPrevNoOfRacesCol">'cum Women'!$AE$6</definedName>
    <definedName name="CumWomenPrevPointsCol">'cum Women'!$AF$6</definedName>
    <definedName name="CumWomenR1Col">'cum Women'!$E$6</definedName>
    <definedName name="CumWomenR2Col">'cum Women'!$F$6</definedName>
    <definedName name="CumWomenR3Col">'cum Women'!$G$6</definedName>
    <definedName name="CumWomenR4Col">'cum Women'!$H$6</definedName>
    <definedName name="CumWomenR5Col">'cum Women'!$I$6</definedName>
    <definedName name="CumWomenR6Col">'cum Women'!$J$6</definedName>
    <definedName name="CumWomenRacesRunCol">'cum Women'!$O$6</definedName>
    <definedName name="CumWomenTotalCol">'cum Women'!$K$6</definedName>
    <definedName name="CumWomenWeightedSortCol">'cum Women'!$S$6</definedName>
    <definedName name="Men_35">'Cum Men'!$A$22:$K$43</definedName>
    <definedName name="Men_40">'Cum Men'!$A$45:$K$69</definedName>
    <definedName name="Men_45">'Cum Men'!$A$71:$K$94</definedName>
    <definedName name="Men_50">'Cum Men'!$A$96:$K$132</definedName>
    <definedName name="Men_55">'Cum Men'!$A$134:$K$163</definedName>
    <definedName name="Men_60">'Cum Men'!$A$165:$K$192</definedName>
    <definedName name="Men_65">'Cum Men'!$A$194:$K$212</definedName>
    <definedName name="Men_70">'Cum Men'!$A$214:$K$225</definedName>
    <definedName name="_xlnm.Print_Area" localSheetId="5">'Cum Junior'!$A$7:$J$74</definedName>
    <definedName name="_xlnm.Print_Area" localSheetId="1">'Cum Men'!$A$7:$L$225</definedName>
    <definedName name="_xlnm.Print_Area" localSheetId="2">'cum Women'!$A$7:$L$158</definedName>
    <definedName name="_xlnm.Print_Area" localSheetId="4">'Results Junior'!$A$13:$G$82</definedName>
    <definedName name="_xlnm.Print_Area" localSheetId="3">'Team Results'!$A$16:$AI$78</definedName>
    <definedName name="_xlnm.Print_Titles" localSheetId="5">'Cum Junior'!$4:$6</definedName>
    <definedName name="_xlnm.Print_Titles" localSheetId="1">'Cum Men'!$4:$6</definedName>
    <definedName name="_xlnm.Print_Titles" localSheetId="2">'cum Women'!$4:$6</definedName>
    <definedName name="_xlnm.Print_Titles" localSheetId="4">'Results Junior'!$11:$11</definedName>
    <definedName name="_xlnm.Print_Titles" localSheetId="0">'Results Senior'!$5:$6</definedName>
    <definedName name="ResultsClubCodeColSenior">'Results Senior'!$F$7</definedName>
    <definedName name="ResultsClubFullColSenior">'Results Senior'!$E$7</definedName>
    <definedName name="ResultsDNFEndRowSenior">'Results Senior'!$C$2</definedName>
    <definedName name="ResultsDNFStartRowSenior">'Results Senior'!$C$1</definedName>
    <definedName name="ResultsHeaderRowSenior">'Results Senior'!$A$7</definedName>
    <definedName name="ResultsJuniorBlock">'Results Junior'!$A$2:$I$4</definedName>
    <definedName name="ResultsJuniorBlock2">'Results Junior'!$A$4:$I$4</definedName>
    <definedName name="ResultsJuniorClubCodeCol">'Results Junior'!$E$3</definedName>
    <definedName name="ResultsJuniorClubFullCol">'Results Junior'!$D$3</definedName>
    <definedName name="ResultsJuniorHeader">'Results Junior'!$A$11</definedName>
    <definedName name="ResultsJuniorNameCol">'Results Junior'!$C$3</definedName>
    <definedName name="ResultsJuniorPointsCol">'Results Junior'!$G$3</definedName>
    <definedName name="ResultsJuniorPositionCol">'Results Junior'!$A$3</definedName>
    <definedName name="ResultsJuniorPreRegCol">'Results Junior'!$H$3</definedName>
    <definedName name="ResultsJuniorRaceNoCol">'Results Junior'!$B$3</definedName>
    <definedName name="ResultsJuniorTimeCol">'Results Junior'!$F$3</definedName>
    <definedName name="ResultsJuniorTimeFormat">'Results Junior'!$F$4</definedName>
    <definedName name="ResultsNameColSenior">'Results Senior'!$D$7</definedName>
    <definedName name="ResultsNumberColSenior">'Results Senior'!$B$7</definedName>
    <definedName name="SeniorMen">'Cum Men'!$A$7:$K$20</definedName>
    <definedName name="SeniorWomen">'cum Women'!$A$7:$K$18</definedName>
    <definedName name="TeamFormula1">'Team Results'!$B$1:$AI$1</definedName>
    <definedName name="TeamPointsByRace1">'Team Results'!$B$84:$R$90</definedName>
    <definedName name="TeamPointsByRace2">'Team Results'!$T$84:$AJ$90</definedName>
    <definedName name="TeamResultFinalPositionRow">'Team Results'!$A$57</definedName>
    <definedName name="TeamResultFinalTotalRow">'Team Results'!$A$56</definedName>
    <definedName name="TeamResultPositionRow">'Team Results'!$A$42</definedName>
    <definedName name="TeamResultPrevPositionRow">'Team Results'!$A$55</definedName>
    <definedName name="TeamResultsClubs">'Team Results'!$B$3:$R$3</definedName>
    <definedName name="TeamResultsFigs">'Team Results'!$B$19:$R$39</definedName>
    <definedName name="TeamResultsFigs2">'Team Results'!$B$44:$R$54</definedName>
    <definedName name="TeamResultsHeaderRow">'Team Results'!$A$18</definedName>
    <definedName name="TeamResultsPreviousRaceHeader">'Team Results'!$A$106</definedName>
    <definedName name="TeamResultsTable">'Team Results'!$A$16:$AJ$60</definedName>
    <definedName name="TeamResultsTotalRow">'Team Results'!$A$40</definedName>
    <definedName name="ToFile1">'Team Results'!$A$15</definedName>
    <definedName name="ToFile10">'Cum Junior'!$O$3</definedName>
    <definedName name="ToFile2">'Team Results'!$S$15</definedName>
    <definedName name="ToFile3">'Cum Men'!$D$5</definedName>
    <definedName name="ToFile4">'cum Women'!$D$5</definedName>
    <definedName name="ToFile5">'Cum Junior'!$C$5</definedName>
    <definedName name="ToFile6">'Team Results'!$Q$16</definedName>
    <definedName name="ToFile7">'Team Results'!$AI$16</definedName>
    <definedName name="ToFile8">'Cum Men'!$P$3</definedName>
    <definedName name="ToFile9">'cum Women'!$P$3</definedName>
    <definedName name="Women35">'cum Women'!$A$20:$K$36</definedName>
    <definedName name="Women40">'cum Women'!$A$38:$K$56</definedName>
    <definedName name="Women45">'cum Women'!$A$58:$K$77</definedName>
    <definedName name="Women50">'cum Women'!$A$79:$K$102</definedName>
    <definedName name="Women55">'cum Women'!$A$104:$K$120</definedName>
    <definedName name="Women60">'cum Women'!$A$122:$K$139</definedName>
    <definedName name="Women65">'cum Women'!$A$141:$K$149</definedName>
    <definedName name="Women70">'cum Women'!$A$151:$K$158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7" i="7" l="1"/>
  <c r="N77" i="7"/>
  <c r="O77" i="7" s="1"/>
  <c r="J77" i="7"/>
  <c r="M77" i="7" s="1"/>
  <c r="R77" i="7" s="1"/>
  <c r="Q76" i="7"/>
  <c r="N76" i="7"/>
  <c r="O76" i="7" s="1"/>
  <c r="J76" i="7"/>
  <c r="M76" i="7" s="1"/>
  <c r="R76" i="7" s="1"/>
  <c r="Q75" i="7"/>
  <c r="N75" i="7"/>
  <c r="O75" i="7" s="1"/>
  <c r="J75" i="7"/>
  <c r="M75" i="7" s="1"/>
  <c r="R75" i="7" s="1"/>
  <c r="P74" i="7"/>
  <c r="Q71" i="7"/>
  <c r="O71" i="7"/>
  <c r="N71" i="7"/>
  <c r="M71" i="7"/>
  <c r="R71" i="7" s="1"/>
  <c r="J71" i="7"/>
  <c r="O70" i="7"/>
  <c r="N70" i="7"/>
  <c r="M70" i="7"/>
  <c r="R70" i="7" s="1"/>
  <c r="J70" i="7"/>
  <c r="P69" i="7"/>
  <c r="Q70" i="7" s="1"/>
  <c r="P66" i="7"/>
  <c r="Q63" i="7"/>
  <c r="O63" i="7"/>
  <c r="N63" i="7"/>
  <c r="M63" i="7"/>
  <c r="R63" i="7" s="1"/>
  <c r="J63" i="7"/>
  <c r="Q62" i="7"/>
  <c r="O62" i="7"/>
  <c r="N62" i="7"/>
  <c r="M62" i="7"/>
  <c r="R62" i="7" s="1"/>
  <c r="J62" i="7"/>
  <c r="Q61" i="7"/>
  <c r="O61" i="7"/>
  <c r="N61" i="7"/>
  <c r="M61" i="7"/>
  <c r="R61" i="7" s="1"/>
  <c r="J61" i="7"/>
  <c r="Q60" i="7"/>
  <c r="O60" i="7"/>
  <c r="N60" i="7"/>
  <c r="M60" i="7"/>
  <c r="R60" i="7" s="1"/>
  <c r="J60" i="7"/>
  <c r="O59" i="7"/>
  <c r="N59" i="7"/>
  <c r="M59" i="7"/>
  <c r="R59" i="7" s="1"/>
  <c r="J59" i="7"/>
  <c r="P58" i="7"/>
  <c r="Q59" i="7" s="1"/>
  <c r="Q55" i="7"/>
  <c r="N55" i="7"/>
  <c r="O55" i="7" s="1"/>
  <c r="J55" i="7"/>
  <c r="M55" i="7" s="1"/>
  <c r="R55" i="7" s="1"/>
  <c r="Q54" i="7"/>
  <c r="N54" i="7"/>
  <c r="O54" i="7" s="1"/>
  <c r="J54" i="7"/>
  <c r="M54" i="7" s="1"/>
  <c r="R54" i="7" s="1"/>
  <c r="Q53" i="7"/>
  <c r="N53" i="7"/>
  <c r="O53" i="7" s="1"/>
  <c r="J53" i="7"/>
  <c r="M53" i="7" s="1"/>
  <c r="R53" i="7" s="1"/>
  <c r="Q52" i="7"/>
  <c r="N52" i="7"/>
  <c r="O52" i="7" s="1"/>
  <c r="J52" i="7"/>
  <c r="M52" i="7" s="1"/>
  <c r="R52" i="7" s="1"/>
  <c r="Q51" i="7"/>
  <c r="N51" i="7"/>
  <c r="O51" i="7" s="1"/>
  <c r="J51" i="7"/>
  <c r="M51" i="7" s="1"/>
  <c r="R51" i="7" s="1"/>
  <c r="Q50" i="7"/>
  <c r="N50" i="7"/>
  <c r="O50" i="7" s="1"/>
  <c r="J50" i="7"/>
  <c r="M50" i="7" s="1"/>
  <c r="R50" i="7" s="1"/>
  <c r="Q49" i="7"/>
  <c r="N49" i="7"/>
  <c r="O49" i="7" s="1"/>
  <c r="J49" i="7"/>
  <c r="M49" i="7" s="1"/>
  <c r="R49" i="7" s="1"/>
  <c r="Q48" i="7"/>
  <c r="N48" i="7"/>
  <c r="O48" i="7" s="1"/>
  <c r="J48" i="7"/>
  <c r="M48" i="7" s="1"/>
  <c r="R48" i="7" s="1"/>
  <c r="Q47" i="7"/>
  <c r="N47" i="7"/>
  <c r="O47" i="7" s="1"/>
  <c r="J47" i="7"/>
  <c r="M47" i="7" s="1"/>
  <c r="R47" i="7" s="1"/>
  <c r="Q46" i="7"/>
  <c r="N46" i="7"/>
  <c r="O46" i="7" s="1"/>
  <c r="J46" i="7"/>
  <c r="M46" i="7" s="1"/>
  <c r="R46" i="7" s="1"/>
  <c r="Q45" i="7"/>
  <c r="N45" i="7"/>
  <c r="O45" i="7" s="1"/>
  <c r="J45" i="7"/>
  <c r="M45" i="7" s="1"/>
  <c r="R45" i="7" s="1"/>
  <c r="P44" i="7"/>
  <c r="Q41" i="7"/>
  <c r="O41" i="7"/>
  <c r="N41" i="7"/>
  <c r="M41" i="7"/>
  <c r="R41" i="7" s="1"/>
  <c r="J41" i="7"/>
  <c r="Q40" i="7"/>
  <c r="O40" i="7"/>
  <c r="N40" i="7"/>
  <c r="M40" i="7"/>
  <c r="R40" i="7" s="1"/>
  <c r="J40" i="7"/>
  <c r="Q39" i="7"/>
  <c r="O39" i="7"/>
  <c r="N39" i="7"/>
  <c r="M39" i="7"/>
  <c r="R39" i="7" s="1"/>
  <c r="J39" i="7"/>
  <c r="Q38" i="7"/>
  <c r="O38" i="7"/>
  <c r="N38" i="7"/>
  <c r="M38" i="7"/>
  <c r="R38" i="7" s="1"/>
  <c r="J38" i="7"/>
  <c r="Q37" i="7"/>
  <c r="O37" i="7"/>
  <c r="N37" i="7"/>
  <c r="M37" i="7"/>
  <c r="R37" i="7" s="1"/>
  <c r="J37" i="7"/>
  <c r="Q36" i="7"/>
  <c r="O36" i="7"/>
  <c r="N36" i="7"/>
  <c r="M36" i="7"/>
  <c r="R36" i="7" s="1"/>
  <c r="J36" i="7"/>
  <c r="Q35" i="7"/>
  <c r="O35" i="7"/>
  <c r="N35" i="7"/>
  <c r="M35" i="7"/>
  <c r="R35" i="7" s="1"/>
  <c r="J35" i="7"/>
  <c r="Q34" i="7"/>
  <c r="O34" i="7"/>
  <c r="N34" i="7"/>
  <c r="M34" i="7"/>
  <c r="R34" i="7" s="1"/>
  <c r="J34" i="7"/>
  <c r="O33" i="7"/>
  <c r="N33" i="7"/>
  <c r="M33" i="7"/>
  <c r="R33" i="7" s="1"/>
  <c r="J33" i="7"/>
  <c r="P32" i="7"/>
  <c r="Q33" i="7" s="1"/>
  <c r="Q29" i="7"/>
  <c r="N29" i="7"/>
  <c r="O29" i="7" s="1"/>
  <c r="J29" i="7"/>
  <c r="M29" i="7" s="1"/>
  <c r="R29" i="7" s="1"/>
  <c r="Q28" i="7"/>
  <c r="N28" i="7"/>
  <c r="O28" i="7" s="1"/>
  <c r="J28" i="7"/>
  <c r="M28" i="7" s="1"/>
  <c r="R28" i="7" s="1"/>
  <c r="Q27" i="7"/>
  <c r="N27" i="7"/>
  <c r="O27" i="7" s="1"/>
  <c r="J27" i="7"/>
  <c r="M27" i="7" s="1"/>
  <c r="R27" i="7" s="1"/>
  <c r="Q26" i="7"/>
  <c r="N26" i="7"/>
  <c r="O26" i="7" s="1"/>
  <c r="J26" i="7"/>
  <c r="M26" i="7" s="1"/>
  <c r="R26" i="7" s="1"/>
  <c r="Q25" i="7"/>
  <c r="N25" i="7"/>
  <c r="O25" i="7" s="1"/>
  <c r="J25" i="7"/>
  <c r="M25" i="7" s="1"/>
  <c r="R25" i="7" s="1"/>
  <c r="Q24" i="7"/>
  <c r="N24" i="7"/>
  <c r="O24" i="7" s="1"/>
  <c r="J24" i="7"/>
  <c r="M24" i="7" s="1"/>
  <c r="R24" i="7" s="1"/>
  <c r="Q23" i="7"/>
  <c r="N23" i="7"/>
  <c r="O23" i="7" s="1"/>
  <c r="J23" i="7"/>
  <c r="M23" i="7" s="1"/>
  <c r="R23" i="7" s="1"/>
  <c r="Q22" i="7"/>
  <c r="N22" i="7"/>
  <c r="O22" i="7" s="1"/>
  <c r="J22" i="7"/>
  <c r="M22" i="7" s="1"/>
  <c r="R22" i="7" s="1"/>
  <c r="Q21" i="7"/>
  <c r="N21" i="7"/>
  <c r="O21" i="7" s="1"/>
  <c r="J21" i="7"/>
  <c r="M21" i="7" s="1"/>
  <c r="R21" i="7" s="1"/>
  <c r="P20" i="7"/>
  <c r="Q17" i="7"/>
  <c r="O17" i="7"/>
  <c r="N17" i="7"/>
  <c r="M17" i="7"/>
  <c r="R17" i="7" s="1"/>
  <c r="J17" i="7"/>
  <c r="Q16" i="7"/>
  <c r="O16" i="7"/>
  <c r="N16" i="7"/>
  <c r="M16" i="7"/>
  <c r="R16" i="7" s="1"/>
  <c r="J16" i="7"/>
  <c r="Q15" i="7"/>
  <c r="O15" i="7"/>
  <c r="N15" i="7"/>
  <c r="M15" i="7"/>
  <c r="R15" i="7" s="1"/>
  <c r="J15" i="7"/>
  <c r="Q14" i="7"/>
  <c r="O14" i="7"/>
  <c r="N14" i="7"/>
  <c r="M14" i="7"/>
  <c r="R14" i="7" s="1"/>
  <c r="J14" i="7"/>
  <c r="Q13" i="7"/>
  <c r="O13" i="7"/>
  <c r="N13" i="7"/>
  <c r="M13" i="7"/>
  <c r="R13" i="7" s="1"/>
  <c r="J13" i="7"/>
  <c r="Q12" i="7"/>
  <c r="O12" i="7"/>
  <c r="N12" i="7"/>
  <c r="M12" i="7"/>
  <c r="R12" i="7" s="1"/>
  <c r="J12" i="7"/>
  <c r="Q11" i="7"/>
  <c r="O11" i="7"/>
  <c r="N11" i="7"/>
  <c r="M11" i="7"/>
  <c r="R11" i="7" s="1"/>
  <c r="J11" i="7"/>
  <c r="Q10" i="7"/>
  <c r="O10" i="7"/>
  <c r="N10" i="7"/>
  <c r="M10" i="7"/>
  <c r="R10" i="7" s="1"/>
  <c r="J10" i="7"/>
  <c r="Q9" i="7"/>
  <c r="O9" i="7"/>
  <c r="N9" i="7"/>
  <c r="M9" i="7"/>
  <c r="R9" i="7" s="1"/>
  <c r="J9" i="7"/>
  <c r="O8" i="7"/>
  <c r="N8" i="7"/>
  <c r="M8" i="7"/>
  <c r="R8" i="7" s="1"/>
  <c r="J8" i="7"/>
  <c r="P7" i="7"/>
  <c r="Q8" i="7" s="1"/>
  <c r="J5" i="7"/>
  <c r="AG3" i="7"/>
  <c r="AG2" i="7"/>
  <c r="AF2" i="7"/>
  <c r="AC2" i="7"/>
  <c r="AB2" i="7"/>
  <c r="AA2" i="7"/>
  <c r="Q2" i="7"/>
  <c r="N2" i="7"/>
  <c r="O2" i="7" s="1"/>
  <c r="J2" i="7"/>
  <c r="M2" i="7" s="1"/>
  <c r="R2" i="7" s="1"/>
  <c r="E2" i="7"/>
  <c r="X1" i="7"/>
  <c r="W1" i="7"/>
  <c r="V1" i="7"/>
  <c r="U1" i="7"/>
  <c r="T1" i="7"/>
  <c r="A11" i="6"/>
  <c r="G9" i="6"/>
  <c r="A9" i="6"/>
  <c r="W103" i="5"/>
  <c r="W102" i="5"/>
  <c r="W101" i="5"/>
  <c r="W100" i="5"/>
  <c r="W99" i="5"/>
  <c r="W98" i="5"/>
  <c r="W93" i="5"/>
  <c r="AI91" i="5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B91" i="5"/>
  <c r="S89" i="5"/>
  <c r="S88" i="5"/>
  <c r="S87" i="5"/>
  <c r="S86" i="5"/>
  <c r="S85" i="5"/>
  <c r="S84" i="5"/>
  <c r="AI83" i="5"/>
  <c r="AH83" i="5"/>
  <c r="AG83" i="5"/>
  <c r="AF83" i="5"/>
  <c r="AE83" i="5"/>
  <c r="AD83" i="5"/>
  <c r="AC83" i="5"/>
  <c r="AB83" i="5"/>
  <c r="AA83" i="5"/>
  <c r="Z83" i="5"/>
  <c r="Y83" i="5"/>
  <c r="X83" i="5"/>
  <c r="W83" i="5"/>
  <c r="V83" i="5"/>
  <c r="U83" i="5"/>
  <c r="T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B83" i="5"/>
  <c r="AI79" i="5"/>
  <c r="Q79" i="5"/>
  <c r="T77" i="5"/>
  <c r="S77" i="5"/>
  <c r="T76" i="5"/>
  <c r="S76" i="5"/>
  <c r="T75" i="5"/>
  <c r="S75" i="5"/>
  <c r="T74" i="5"/>
  <c r="S74" i="5"/>
  <c r="T73" i="5"/>
  <c r="S73" i="5"/>
  <c r="T72" i="5"/>
  <c r="S72" i="5"/>
  <c r="T71" i="5"/>
  <c r="S71" i="5"/>
  <c r="T70" i="5"/>
  <c r="S70" i="5"/>
  <c r="T69" i="5"/>
  <c r="S69" i="5"/>
  <c r="T68" i="5"/>
  <c r="S68" i="5"/>
  <c r="T67" i="5"/>
  <c r="S67" i="5"/>
  <c r="T66" i="5"/>
  <c r="S66" i="5"/>
  <c r="T65" i="5"/>
  <c r="S65" i="5"/>
  <c r="T64" i="5"/>
  <c r="S64" i="5"/>
  <c r="T63" i="5"/>
  <c r="S63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B60" i="5"/>
  <c r="W59" i="5"/>
  <c r="W57" i="5"/>
  <c r="W56" i="5"/>
  <c r="W92" i="5" s="1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W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L42" i="5" s="1"/>
  <c r="B40" i="5"/>
  <c r="P42" i="5" s="1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AI19" i="5"/>
  <c r="AI40" i="5" s="1"/>
  <c r="AH19" i="5"/>
  <c r="AH40" i="5" s="1"/>
  <c r="AH6" i="5" s="1"/>
  <c r="AG19" i="5"/>
  <c r="AG40" i="5" s="1"/>
  <c r="AG6" i="5" s="1"/>
  <c r="AF19" i="5"/>
  <c r="AF40" i="5" s="1"/>
  <c r="AF6" i="5" s="1"/>
  <c r="AE19" i="5"/>
  <c r="AE40" i="5" s="1"/>
  <c r="AD19" i="5"/>
  <c r="AD40" i="5" s="1"/>
  <c r="AD6" i="5" s="1"/>
  <c r="AC19" i="5"/>
  <c r="AC40" i="5" s="1"/>
  <c r="AC6" i="5" s="1"/>
  <c r="AB19" i="5"/>
  <c r="AB40" i="5" s="1"/>
  <c r="AA19" i="5"/>
  <c r="AA40" i="5" s="1"/>
  <c r="Z19" i="5"/>
  <c r="Z40" i="5" s="1"/>
  <c r="Z6" i="5" s="1"/>
  <c r="Y19" i="5"/>
  <c r="Y40" i="5" s="1"/>
  <c r="Y6" i="5" s="1"/>
  <c r="X19" i="5"/>
  <c r="X40" i="5" s="1"/>
  <c r="X6" i="5" s="1"/>
  <c r="W19" i="5"/>
  <c r="V19" i="5"/>
  <c r="V40" i="5" s="1"/>
  <c r="V6" i="5" s="1"/>
  <c r="U19" i="5"/>
  <c r="U40" i="5" s="1"/>
  <c r="U6" i="5" s="1"/>
  <c r="T19" i="5"/>
  <c r="T40" i="5" s="1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S17" i="5"/>
  <c r="S81" i="5" s="1"/>
  <c r="A17" i="5"/>
  <c r="A81" i="5" s="1"/>
  <c r="W13" i="5"/>
  <c r="W12" i="5"/>
  <c r="W11" i="5"/>
  <c r="W8" i="5"/>
  <c r="AI6" i="5"/>
  <c r="AE6" i="5"/>
  <c r="AB6" i="5"/>
  <c r="AA6" i="5"/>
  <c r="W6" i="5"/>
  <c r="T6" i="5"/>
  <c r="AA7" i="5" s="1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I7" i="5" s="1"/>
  <c r="AI5" i="5"/>
  <c r="W5" i="5"/>
  <c r="X5" i="5" s="1"/>
  <c r="Y5" i="5" s="1"/>
  <c r="Z5" i="5" s="1"/>
  <c r="AA5" i="5" s="1"/>
  <c r="AB5" i="5" s="1"/>
  <c r="AC5" i="5" s="1"/>
  <c r="AD5" i="5" s="1"/>
  <c r="AE5" i="5" s="1"/>
  <c r="AF5" i="5" s="1"/>
  <c r="AG5" i="5" s="1"/>
  <c r="AH5" i="5" s="1"/>
  <c r="T5" i="5"/>
  <c r="U5" i="5" s="1"/>
  <c r="V5" i="5" s="1"/>
  <c r="Q5" i="5"/>
  <c r="E5" i="5"/>
  <c r="F5" i="5" s="1"/>
  <c r="G5" i="5" s="1"/>
  <c r="H5" i="5" s="1"/>
  <c r="I5" i="5" s="1"/>
  <c r="J5" i="5" s="1"/>
  <c r="K5" i="5" s="1"/>
  <c r="L5" i="5" s="1"/>
  <c r="M5" i="5" s="1"/>
  <c r="N5" i="5" s="1"/>
  <c r="O5" i="5" s="1"/>
  <c r="P5" i="5" s="1"/>
  <c r="B5" i="5"/>
  <c r="C5" i="5" s="1"/>
  <c r="D5" i="5" s="1"/>
  <c r="S1" i="5"/>
  <c r="R157" i="4"/>
  <c r="O157" i="4"/>
  <c r="P157" i="4" s="1"/>
  <c r="K157" i="4"/>
  <c r="N157" i="4" s="1"/>
  <c r="S157" i="4" s="1"/>
  <c r="R156" i="4"/>
  <c r="O156" i="4"/>
  <c r="P156" i="4" s="1"/>
  <c r="N156" i="4"/>
  <c r="S156" i="4" s="1"/>
  <c r="K156" i="4"/>
  <c r="R155" i="4"/>
  <c r="O155" i="4"/>
  <c r="P155" i="4" s="1"/>
  <c r="K155" i="4"/>
  <c r="N155" i="4" s="1"/>
  <c r="S155" i="4" s="1"/>
  <c r="R154" i="4"/>
  <c r="O154" i="4"/>
  <c r="P154" i="4" s="1"/>
  <c r="K154" i="4"/>
  <c r="N154" i="4" s="1"/>
  <c r="S154" i="4" s="1"/>
  <c r="R153" i="4"/>
  <c r="P153" i="4"/>
  <c r="O153" i="4"/>
  <c r="K153" i="4"/>
  <c r="N153" i="4" s="1"/>
  <c r="S153" i="4" s="1"/>
  <c r="O152" i="4"/>
  <c r="P152" i="4" s="1"/>
  <c r="K152" i="4"/>
  <c r="N152" i="4" s="1"/>
  <c r="S152" i="4" s="1"/>
  <c r="Q151" i="4"/>
  <c r="R152" i="4" s="1"/>
  <c r="R148" i="4"/>
  <c r="O148" i="4"/>
  <c r="P148" i="4" s="1"/>
  <c r="K148" i="4"/>
  <c r="N148" i="4" s="1"/>
  <c r="S148" i="4" s="1"/>
  <c r="R147" i="4"/>
  <c r="O147" i="4"/>
  <c r="P147" i="4" s="1"/>
  <c r="K147" i="4"/>
  <c r="N147" i="4" s="1"/>
  <c r="S147" i="4" s="1"/>
  <c r="R146" i="4"/>
  <c r="O146" i="4"/>
  <c r="P146" i="4" s="1"/>
  <c r="K146" i="4"/>
  <c r="N146" i="4" s="1"/>
  <c r="S146" i="4" s="1"/>
  <c r="R145" i="4"/>
  <c r="O145" i="4"/>
  <c r="P145" i="4" s="1"/>
  <c r="K145" i="4"/>
  <c r="N145" i="4" s="1"/>
  <c r="S145" i="4" s="1"/>
  <c r="R144" i="4"/>
  <c r="O144" i="4"/>
  <c r="P144" i="4" s="1"/>
  <c r="K144" i="4"/>
  <c r="N144" i="4" s="1"/>
  <c r="S144" i="4" s="1"/>
  <c r="R143" i="4"/>
  <c r="O143" i="4"/>
  <c r="P143" i="4" s="1"/>
  <c r="K143" i="4"/>
  <c r="N143" i="4" s="1"/>
  <c r="S143" i="4" s="1"/>
  <c r="R142" i="4"/>
  <c r="O142" i="4"/>
  <c r="P142" i="4" s="1"/>
  <c r="K142" i="4"/>
  <c r="N142" i="4" s="1"/>
  <c r="S142" i="4" s="1"/>
  <c r="Q141" i="4"/>
  <c r="R138" i="4"/>
  <c r="P138" i="4"/>
  <c r="O138" i="4"/>
  <c r="N138" i="4"/>
  <c r="S138" i="4" s="1"/>
  <c r="K138" i="4"/>
  <c r="R137" i="4"/>
  <c r="P137" i="4"/>
  <c r="O137" i="4"/>
  <c r="N137" i="4"/>
  <c r="S137" i="4" s="1"/>
  <c r="K137" i="4"/>
  <c r="R136" i="4"/>
  <c r="P136" i="4"/>
  <c r="O136" i="4"/>
  <c r="N136" i="4"/>
  <c r="S136" i="4" s="1"/>
  <c r="K136" i="4"/>
  <c r="R135" i="4"/>
  <c r="P135" i="4"/>
  <c r="O135" i="4"/>
  <c r="N135" i="4"/>
  <c r="S135" i="4" s="1"/>
  <c r="K135" i="4"/>
  <c r="R134" i="4"/>
  <c r="P134" i="4"/>
  <c r="O134" i="4"/>
  <c r="N134" i="4"/>
  <c r="S134" i="4" s="1"/>
  <c r="K134" i="4"/>
  <c r="R133" i="4"/>
  <c r="P133" i="4"/>
  <c r="O133" i="4"/>
  <c r="N133" i="4"/>
  <c r="S133" i="4" s="1"/>
  <c r="K133" i="4"/>
  <c r="R132" i="4"/>
  <c r="P132" i="4"/>
  <c r="O132" i="4"/>
  <c r="N132" i="4"/>
  <c r="S132" i="4" s="1"/>
  <c r="K132" i="4"/>
  <c r="R131" i="4"/>
  <c r="P131" i="4"/>
  <c r="O131" i="4"/>
  <c r="N131" i="4"/>
  <c r="S131" i="4" s="1"/>
  <c r="K131" i="4"/>
  <c r="R130" i="4"/>
  <c r="P130" i="4"/>
  <c r="O130" i="4"/>
  <c r="N130" i="4"/>
  <c r="S130" i="4" s="1"/>
  <c r="K130" i="4"/>
  <c r="R129" i="4"/>
  <c r="P129" i="4"/>
  <c r="O129" i="4"/>
  <c r="N129" i="4"/>
  <c r="S129" i="4" s="1"/>
  <c r="K129" i="4"/>
  <c r="R128" i="4"/>
  <c r="P128" i="4"/>
  <c r="O128" i="4"/>
  <c r="N128" i="4"/>
  <c r="S128" i="4" s="1"/>
  <c r="K128" i="4"/>
  <c r="R127" i="4"/>
  <c r="P127" i="4"/>
  <c r="O127" i="4"/>
  <c r="N127" i="4"/>
  <c r="S127" i="4" s="1"/>
  <c r="K127" i="4"/>
  <c r="R126" i="4"/>
  <c r="P126" i="4"/>
  <c r="O126" i="4"/>
  <c r="N126" i="4"/>
  <c r="S126" i="4" s="1"/>
  <c r="K126" i="4"/>
  <c r="R125" i="4"/>
  <c r="P125" i="4"/>
  <c r="O125" i="4"/>
  <c r="N125" i="4"/>
  <c r="S125" i="4" s="1"/>
  <c r="K125" i="4"/>
  <c r="R124" i="4"/>
  <c r="P124" i="4"/>
  <c r="O124" i="4"/>
  <c r="N124" i="4"/>
  <c r="S124" i="4" s="1"/>
  <c r="K124" i="4"/>
  <c r="P123" i="4"/>
  <c r="O123" i="4"/>
  <c r="N123" i="4"/>
  <c r="S123" i="4" s="1"/>
  <c r="K123" i="4"/>
  <c r="Q122" i="4"/>
  <c r="R123" i="4" s="1"/>
  <c r="R119" i="4"/>
  <c r="O119" i="4"/>
  <c r="P119" i="4" s="1"/>
  <c r="K119" i="4"/>
  <c r="N119" i="4" s="1"/>
  <c r="S119" i="4" s="1"/>
  <c r="R118" i="4"/>
  <c r="O118" i="4"/>
  <c r="P118" i="4" s="1"/>
  <c r="K118" i="4"/>
  <c r="N118" i="4" s="1"/>
  <c r="S118" i="4" s="1"/>
  <c r="R117" i="4"/>
  <c r="O117" i="4"/>
  <c r="P117" i="4" s="1"/>
  <c r="K117" i="4"/>
  <c r="N117" i="4" s="1"/>
  <c r="S117" i="4" s="1"/>
  <c r="R116" i="4"/>
  <c r="O116" i="4"/>
  <c r="P116" i="4" s="1"/>
  <c r="K116" i="4"/>
  <c r="N116" i="4" s="1"/>
  <c r="S116" i="4" s="1"/>
  <c r="R115" i="4"/>
  <c r="O115" i="4"/>
  <c r="P115" i="4" s="1"/>
  <c r="K115" i="4"/>
  <c r="N115" i="4" s="1"/>
  <c r="S115" i="4" s="1"/>
  <c r="R114" i="4"/>
  <c r="O114" i="4"/>
  <c r="P114" i="4" s="1"/>
  <c r="K114" i="4"/>
  <c r="N114" i="4" s="1"/>
  <c r="S114" i="4" s="1"/>
  <c r="R113" i="4"/>
  <c r="O113" i="4"/>
  <c r="P113" i="4" s="1"/>
  <c r="K113" i="4"/>
  <c r="N113" i="4" s="1"/>
  <c r="S113" i="4" s="1"/>
  <c r="R112" i="4"/>
  <c r="O112" i="4"/>
  <c r="P112" i="4" s="1"/>
  <c r="K112" i="4"/>
  <c r="N112" i="4" s="1"/>
  <c r="S112" i="4" s="1"/>
  <c r="R111" i="4"/>
  <c r="O111" i="4"/>
  <c r="P111" i="4" s="1"/>
  <c r="K111" i="4"/>
  <c r="N111" i="4" s="1"/>
  <c r="S111" i="4" s="1"/>
  <c r="R110" i="4"/>
  <c r="O110" i="4"/>
  <c r="P110" i="4" s="1"/>
  <c r="K110" i="4"/>
  <c r="N110" i="4" s="1"/>
  <c r="S110" i="4" s="1"/>
  <c r="R109" i="4"/>
  <c r="O109" i="4"/>
  <c r="P109" i="4" s="1"/>
  <c r="K109" i="4"/>
  <c r="N109" i="4" s="1"/>
  <c r="S109" i="4" s="1"/>
  <c r="R108" i="4"/>
  <c r="O108" i="4"/>
  <c r="P108" i="4" s="1"/>
  <c r="K108" i="4"/>
  <c r="N108" i="4" s="1"/>
  <c r="S108" i="4" s="1"/>
  <c r="R107" i="4"/>
  <c r="O107" i="4"/>
  <c r="P107" i="4" s="1"/>
  <c r="K107" i="4"/>
  <c r="N107" i="4" s="1"/>
  <c r="S107" i="4" s="1"/>
  <c r="R106" i="4"/>
  <c r="O106" i="4"/>
  <c r="P106" i="4" s="1"/>
  <c r="K106" i="4"/>
  <c r="N106" i="4" s="1"/>
  <c r="S106" i="4" s="1"/>
  <c r="R105" i="4"/>
  <c r="O105" i="4"/>
  <c r="P105" i="4" s="1"/>
  <c r="K105" i="4"/>
  <c r="N105" i="4" s="1"/>
  <c r="S105" i="4" s="1"/>
  <c r="Q104" i="4"/>
  <c r="R101" i="4"/>
  <c r="P101" i="4"/>
  <c r="O101" i="4"/>
  <c r="N101" i="4"/>
  <c r="S101" i="4" s="1"/>
  <c r="K101" i="4"/>
  <c r="R100" i="4"/>
  <c r="P100" i="4"/>
  <c r="O100" i="4"/>
  <c r="N100" i="4"/>
  <c r="S100" i="4" s="1"/>
  <c r="K100" i="4"/>
  <c r="R99" i="4"/>
  <c r="P99" i="4"/>
  <c r="O99" i="4"/>
  <c r="N99" i="4"/>
  <c r="S99" i="4" s="1"/>
  <c r="K99" i="4"/>
  <c r="R98" i="4"/>
  <c r="P98" i="4"/>
  <c r="O98" i="4"/>
  <c r="N98" i="4"/>
  <c r="S98" i="4" s="1"/>
  <c r="K98" i="4"/>
  <c r="R97" i="4"/>
  <c r="P97" i="4"/>
  <c r="O97" i="4"/>
  <c r="N97" i="4"/>
  <c r="S97" i="4" s="1"/>
  <c r="K97" i="4"/>
  <c r="R96" i="4"/>
  <c r="P96" i="4"/>
  <c r="O96" i="4"/>
  <c r="N96" i="4"/>
  <c r="S96" i="4" s="1"/>
  <c r="K96" i="4"/>
  <c r="R95" i="4"/>
  <c r="P95" i="4"/>
  <c r="O95" i="4"/>
  <c r="N95" i="4"/>
  <c r="S95" i="4" s="1"/>
  <c r="K95" i="4"/>
  <c r="R94" i="4"/>
  <c r="P94" i="4"/>
  <c r="O94" i="4"/>
  <c r="N94" i="4"/>
  <c r="S94" i="4" s="1"/>
  <c r="K94" i="4"/>
  <c r="R93" i="4"/>
  <c r="P93" i="4"/>
  <c r="O93" i="4"/>
  <c r="N93" i="4"/>
  <c r="S93" i="4" s="1"/>
  <c r="K93" i="4"/>
  <c r="R92" i="4"/>
  <c r="P92" i="4"/>
  <c r="O92" i="4"/>
  <c r="N92" i="4"/>
  <c r="S92" i="4" s="1"/>
  <c r="K92" i="4"/>
  <c r="R91" i="4"/>
  <c r="P91" i="4"/>
  <c r="O91" i="4"/>
  <c r="N91" i="4"/>
  <c r="S91" i="4" s="1"/>
  <c r="K91" i="4"/>
  <c r="R90" i="4"/>
  <c r="P90" i="4"/>
  <c r="O90" i="4"/>
  <c r="N90" i="4"/>
  <c r="S90" i="4" s="1"/>
  <c r="K90" i="4"/>
  <c r="R89" i="4"/>
  <c r="P89" i="4"/>
  <c r="O89" i="4"/>
  <c r="N89" i="4"/>
  <c r="S89" i="4" s="1"/>
  <c r="K89" i="4"/>
  <c r="R88" i="4"/>
  <c r="P88" i="4"/>
  <c r="O88" i="4"/>
  <c r="N88" i="4"/>
  <c r="S88" i="4" s="1"/>
  <c r="K88" i="4"/>
  <c r="R87" i="4"/>
  <c r="P87" i="4"/>
  <c r="O87" i="4"/>
  <c r="N87" i="4"/>
  <c r="S87" i="4" s="1"/>
  <c r="K87" i="4"/>
  <c r="R86" i="4"/>
  <c r="P86" i="4"/>
  <c r="O86" i="4"/>
  <c r="N86" i="4"/>
  <c r="S86" i="4" s="1"/>
  <c r="K86" i="4"/>
  <c r="R85" i="4"/>
  <c r="P85" i="4"/>
  <c r="O85" i="4"/>
  <c r="N85" i="4"/>
  <c r="S85" i="4" s="1"/>
  <c r="K85" i="4"/>
  <c r="R84" i="4"/>
  <c r="P84" i="4"/>
  <c r="O84" i="4"/>
  <c r="N84" i="4"/>
  <c r="S84" i="4" s="1"/>
  <c r="K84" i="4"/>
  <c r="R83" i="4"/>
  <c r="P83" i="4"/>
  <c r="O83" i="4"/>
  <c r="N83" i="4"/>
  <c r="S83" i="4" s="1"/>
  <c r="K83" i="4"/>
  <c r="R82" i="4"/>
  <c r="P82" i="4"/>
  <c r="O82" i="4"/>
  <c r="N82" i="4"/>
  <c r="S82" i="4" s="1"/>
  <c r="K82" i="4"/>
  <c r="R81" i="4"/>
  <c r="P81" i="4"/>
  <c r="O81" i="4"/>
  <c r="N81" i="4"/>
  <c r="S81" i="4" s="1"/>
  <c r="K81" i="4"/>
  <c r="P80" i="4"/>
  <c r="O80" i="4"/>
  <c r="N80" i="4"/>
  <c r="S80" i="4" s="1"/>
  <c r="K80" i="4"/>
  <c r="Q79" i="4"/>
  <c r="R80" i="4" s="1"/>
  <c r="R76" i="4"/>
  <c r="O76" i="4"/>
  <c r="P76" i="4" s="1"/>
  <c r="K76" i="4"/>
  <c r="N76" i="4" s="1"/>
  <c r="S76" i="4" s="1"/>
  <c r="R75" i="4"/>
  <c r="O75" i="4"/>
  <c r="P75" i="4" s="1"/>
  <c r="K75" i="4"/>
  <c r="N75" i="4" s="1"/>
  <c r="S75" i="4" s="1"/>
  <c r="R74" i="4"/>
  <c r="O74" i="4"/>
  <c r="P74" i="4" s="1"/>
  <c r="K74" i="4"/>
  <c r="N74" i="4" s="1"/>
  <c r="S74" i="4" s="1"/>
  <c r="R73" i="4"/>
  <c r="O73" i="4"/>
  <c r="P73" i="4" s="1"/>
  <c r="K73" i="4"/>
  <c r="N73" i="4" s="1"/>
  <c r="S73" i="4" s="1"/>
  <c r="R72" i="4"/>
  <c r="O72" i="4"/>
  <c r="P72" i="4" s="1"/>
  <c r="K72" i="4"/>
  <c r="N72" i="4" s="1"/>
  <c r="S72" i="4" s="1"/>
  <c r="R71" i="4"/>
  <c r="O71" i="4"/>
  <c r="P71" i="4" s="1"/>
  <c r="K71" i="4"/>
  <c r="N71" i="4" s="1"/>
  <c r="S71" i="4" s="1"/>
  <c r="R70" i="4"/>
  <c r="O70" i="4"/>
  <c r="P70" i="4" s="1"/>
  <c r="K70" i="4"/>
  <c r="N70" i="4" s="1"/>
  <c r="S70" i="4" s="1"/>
  <c r="R69" i="4"/>
  <c r="O69" i="4"/>
  <c r="P69" i="4" s="1"/>
  <c r="K69" i="4"/>
  <c r="N69" i="4" s="1"/>
  <c r="S69" i="4" s="1"/>
  <c r="R68" i="4"/>
  <c r="O68" i="4"/>
  <c r="P68" i="4" s="1"/>
  <c r="K68" i="4"/>
  <c r="N68" i="4" s="1"/>
  <c r="S68" i="4" s="1"/>
  <c r="R67" i="4"/>
  <c r="O67" i="4"/>
  <c r="P67" i="4" s="1"/>
  <c r="K67" i="4"/>
  <c r="N67" i="4" s="1"/>
  <c r="S67" i="4" s="1"/>
  <c r="R66" i="4"/>
  <c r="O66" i="4"/>
  <c r="P66" i="4" s="1"/>
  <c r="K66" i="4"/>
  <c r="N66" i="4" s="1"/>
  <c r="S66" i="4" s="1"/>
  <c r="R65" i="4"/>
  <c r="O65" i="4"/>
  <c r="P65" i="4" s="1"/>
  <c r="K65" i="4"/>
  <c r="N65" i="4" s="1"/>
  <c r="S65" i="4" s="1"/>
  <c r="R64" i="4"/>
  <c r="O64" i="4"/>
  <c r="P64" i="4" s="1"/>
  <c r="K64" i="4"/>
  <c r="N64" i="4" s="1"/>
  <c r="S64" i="4" s="1"/>
  <c r="R63" i="4"/>
  <c r="O63" i="4"/>
  <c r="P63" i="4" s="1"/>
  <c r="K63" i="4"/>
  <c r="N63" i="4" s="1"/>
  <c r="S63" i="4" s="1"/>
  <c r="R62" i="4"/>
  <c r="O62" i="4"/>
  <c r="P62" i="4" s="1"/>
  <c r="K62" i="4"/>
  <c r="N62" i="4" s="1"/>
  <c r="S62" i="4" s="1"/>
  <c r="R61" i="4"/>
  <c r="O61" i="4"/>
  <c r="P61" i="4" s="1"/>
  <c r="K61" i="4"/>
  <c r="N61" i="4" s="1"/>
  <c r="S61" i="4" s="1"/>
  <c r="R60" i="4"/>
  <c r="O60" i="4"/>
  <c r="P60" i="4" s="1"/>
  <c r="K60" i="4"/>
  <c r="N60" i="4" s="1"/>
  <c r="S60" i="4" s="1"/>
  <c r="R59" i="4"/>
  <c r="O59" i="4"/>
  <c r="P59" i="4" s="1"/>
  <c r="K59" i="4"/>
  <c r="N59" i="4" s="1"/>
  <c r="S59" i="4" s="1"/>
  <c r="Q58" i="4"/>
  <c r="R55" i="4"/>
  <c r="P55" i="4"/>
  <c r="O55" i="4"/>
  <c r="N55" i="4"/>
  <c r="S55" i="4" s="1"/>
  <c r="K55" i="4"/>
  <c r="R54" i="4"/>
  <c r="P54" i="4"/>
  <c r="O54" i="4"/>
  <c r="N54" i="4"/>
  <c r="S54" i="4" s="1"/>
  <c r="K54" i="4"/>
  <c r="R53" i="4"/>
  <c r="P53" i="4"/>
  <c r="O53" i="4"/>
  <c r="N53" i="4"/>
  <c r="S53" i="4" s="1"/>
  <c r="K53" i="4"/>
  <c r="R52" i="4"/>
  <c r="P52" i="4"/>
  <c r="O52" i="4"/>
  <c r="N52" i="4"/>
  <c r="S52" i="4" s="1"/>
  <c r="K52" i="4"/>
  <c r="R51" i="4"/>
  <c r="P51" i="4"/>
  <c r="O51" i="4"/>
  <c r="N51" i="4"/>
  <c r="S51" i="4" s="1"/>
  <c r="K51" i="4"/>
  <c r="R50" i="4"/>
  <c r="P50" i="4"/>
  <c r="O50" i="4"/>
  <c r="N50" i="4"/>
  <c r="S50" i="4" s="1"/>
  <c r="K50" i="4"/>
  <c r="R49" i="4"/>
  <c r="P49" i="4"/>
  <c r="O49" i="4"/>
  <c r="N49" i="4"/>
  <c r="S49" i="4" s="1"/>
  <c r="K49" i="4"/>
  <c r="R48" i="4"/>
  <c r="P48" i="4"/>
  <c r="O48" i="4"/>
  <c r="N48" i="4"/>
  <c r="S48" i="4" s="1"/>
  <c r="K48" i="4"/>
  <c r="R47" i="4"/>
  <c r="P47" i="4"/>
  <c r="O47" i="4"/>
  <c r="N47" i="4"/>
  <c r="S47" i="4" s="1"/>
  <c r="K47" i="4"/>
  <c r="R46" i="4"/>
  <c r="P46" i="4"/>
  <c r="O46" i="4"/>
  <c r="N46" i="4"/>
  <c r="S46" i="4" s="1"/>
  <c r="K46" i="4"/>
  <c r="R45" i="4"/>
  <c r="P45" i="4"/>
  <c r="O45" i="4"/>
  <c r="N45" i="4"/>
  <c r="S45" i="4" s="1"/>
  <c r="K45" i="4"/>
  <c r="R44" i="4"/>
  <c r="P44" i="4"/>
  <c r="O44" i="4"/>
  <c r="N44" i="4"/>
  <c r="S44" i="4" s="1"/>
  <c r="K44" i="4"/>
  <c r="R43" i="4"/>
  <c r="P43" i="4"/>
  <c r="O43" i="4"/>
  <c r="N43" i="4"/>
  <c r="S43" i="4" s="1"/>
  <c r="K43" i="4"/>
  <c r="R42" i="4"/>
  <c r="P42" i="4"/>
  <c r="O42" i="4"/>
  <c r="N42" i="4"/>
  <c r="S42" i="4" s="1"/>
  <c r="K42" i="4"/>
  <c r="R41" i="4"/>
  <c r="P41" i="4"/>
  <c r="O41" i="4"/>
  <c r="N41" i="4"/>
  <c r="S41" i="4" s="1"/>
  <c r="K41" i="4"/>
  <c r="R40" i="4"/>
  <c r="P40" i="4"/>
  <c r="O40" i="4"/>
  <c r="N40" i="4"/>
  <c r="S40" i="4" s="1"/>
  <c r="K40" i="4"/>
  <c r="P39" i="4"/>
  <c r="O39" i="4"/>
  <c r="N39" i="4"/>
  <c r="S39" i="4" s="1"/>
  <c r="K39" i="4"/>
  <c r="Q38" i="4"/>
  <c r="R39" i="4" s="1"/>
  <c r="R35" i="4"/>
  <c r="O35" i="4"/>
  <c r="P35" i="4" s="1"/>
  <c r="K35" i="4"/>
  <c r="N35" i="4" s="1"/>
  <c r="S35" i="4" s="1"/>
  <c r="R34" i="4"/>
  <c r="O34" i="4"/>
  <c r="P34" i="4" s="1"/>
  <c r="K34" i="4"/>
  <c r="N34" i="4" s="1"/>
  <c r="S34" i="4" s="1"/>
  <c r="R33" i="4"/>
  <c r="O33" i="4"/>
  <c r="P33" i="4" s="1"/>
  <c r="K33" i="4"/>
  <c r="N33" i="4" s="1"/>
  <c r="S33" i="4" s="1"/>
  <c r="R32" i="4"/>
  <c r="O32" i="4"/>
  <c r="P32" i="4" s="1"/>
  <c r="N32" i="4"/>
  <c r="S32" i="4" s="1"/>
  <c r="K32" i="4"/>
  <c r="R31" i="4"/>
  <c r="P31" i="4"/>
  <c r="O31" i="4"/>
  <c r="K31" i="4"/>
  <c r="N31" i="4" s="1"/>
  <c r="S31" i="4" s="1"/>
  <c r="R30" i="4"/>
  <c r="O30" i="4"/>
  <c r="P30" i="4" s="1"/>
  <c r="N30" i="4"/>
  <c r="S30" i="4" s="1"/>
  <c r="K30" i="4"/>
  <c r="R29" i="4"/>
  <c r="P29" i="4"/>
  <c r="O29" i="4"/>
  <c r="K29" i="4"/>
  <c r="N29" i="4" s="1"/>
  <c r="S29" i="4" s="1"/>
  <c r="R28" i="4"/>
  <c r="O28" i="4"/>
  <c r="P28" i="4" s="1"/>
  <c r="N28" i="4"/>
  <c r="S28" i="4" s="1"/>
  <c r="K28" i="4"/>
  <c r="R27" i="4"/>
  <c r="P27" i="4"/>
  <c r="O27" i="4"/>
  <c r="K27" i="4"/>
  <c r="N27" i="4" s="1"/>
  <c r="S27" i="4" s="1"/>
  <c r="R26" i="4"/>
  <c r="O26" i="4"/>
  <c r="P26" i="4" s="1"/>
  <c r="N26" i="4"/>
  <c r="S26" i="4" s="1"/>
  <c r="K26" i="4"/>
  <c r="R25" i="4"/>
  <c r="P25" i="4"/>
  <c r="O25" i="4"/>
  <c r="K25" i="4"/>
  <c r="N25" i="4" s="1"/>
  <c r="S25" i="4" s="1"/>
  <c r="R24" i="4"/>
  <c r="O24" i="4"/>
  <c r="P24" i="4" s="1"/>
  <c r="N24" i="4"/>
  <c r="S24" i="4" s="1"/>
  <c r="K24" i="4"/>
  <c r="R23" i="4"/>
  <c r="P23" i="4"/>
  <c r="O23" i="4"/>
  <c r="K23" i="4"/>
  <c r="N23" i="4" s="1"/>
  <c r="S23" i="4" s="1"/>
  <c r="R22" i="4"/>
  <c r="O22" i="4"/>
  <c r="P22" i="4" s="1"/>
  <c r="N22" i="4"/>
  <c r="S22" i="4" s="1"/>
  <c r="K22" i="4"/>
  <c r="R21" i="4"/>
  <c r="P21" i="4"/>
  <c r="O21" i="4"/>
  <c r="K21" i="4"/>
  <c r="N21" i="4" s="1"/>
  <c r="S21" i="4" s="1"/>
  <c r="Q20" i="4"/>
  <c r="R17" i="4"/>
  <c r="P17" i="4"/>
  <c r="O17" i="4"/>
  <c r="K17" i="4"/>
  <c r="N17" i="4" s="1"/>
  <c r="S17" i="4" s="1"/>
  <c r="R16" i="4"/>
  <c r="O16" i="4"/>
  <c r="P16" i="4" s="1"/>
  <c r="N16" i="4"/>
  <c r="S16" i="4" s="1"/>
  <c r="K16" i="4"/>
  <c r="R15" i="4"/>
  <c r="P15" i="4"/>
  <c r="O15" i="4"/>
  <c r="K15" i="4"/>
  <c r="N15" i="4" s="1"/>
  <c r="S15" i="4" s="1"/>
  <c r="R14" i="4"/>
  <c r="O14" i="4"/>
  <c r="P14" i="4" s="1"/>
  <c r="N14" i="4"/>
  <c r="S14" i="4" s="1"/>
  <c r="K14" i="4"/>
  <c r="R13" i="4"/>
  <c r="P13" i="4"/>
  <c r="O13" i="4"/>
  <c r="K13" i="4"/>
  <c r="N13" i="4" s="1"/>
  <c r="S13" i="4" s="1"/>
  <c r="R12" i="4"/>
  <c r="O12" i="4"/>
  <c r="P12" i="4" s="1"/>
  <c r="N12" i="4"/>
  <c r="S12" i="4" s="1"/>
  <c r="K12" i="4"/>
  <c r="R11" i="4"/>
  <c r="P11" i="4"/>
  <c r="O11" i="4"/>
  <c r="K11" i="4"/>
  <c r="N11" i="4" s="1"/>
  <c r="S11" i="4" s="1"/>
  <c r="R10" i="4"/>
  <c r="O10" i="4"/>
  <c r="P10" i="4" s="1"/>
  <c r="N10" i="4"/>
  <c r="S10" i="4" s="1"/>
  <c r="K10" i="4"/>
  <c r="R9" i="4"/>
  <c r="P9" i="4"/>
  <c r="O9" i="4"/>
  <c r="K9" i="4"/>
  <c r="N9" i="4" s="1"/>
  <c r="S9" i="4" s="1"/>
  <c r="R8" i="4"/>
  <c r="O8" i="4"/>
  <c r="P8" i="4" s="1"/>
  <c r="N8" i="4"/>
  <c r="S8" i="4" s="1"/>
  <c r="K8" i="4"/>
  <c r="K5" i="4"/>
  <c r="R4" i="4"/>
  <c r="AH3" i="4"/>
  <c r="AH2" i="4" s="1"/>
  <c r="AG2" i="4"/>
  <c r="AD2" i="4"/>
  <c r="AC2" i="4"/>
  <c r="AB2" i="4"/>
  <c r="R2" i="4"/>
  <c r="P2" i="4"/>
  <c r="O2" i="4"/>
  <c r="K2" i="4"/>
  <c r="N2" i="4" s="1"/>
  <c r="S2" i="4" s="1"/>
  <c r="Y1" i="4"/>
  <c r="X1" i="4"/>
  <c r="W1" i="4"/>
  <c r="V1" i="4"/>
  <c r="U1" i="4"/>
  <c r="T1" i="4"/>
  <c r="R224" i="3"/>
  <c r="P224" i="3"/>
  <c r="O224" i="3"/>
  <c r="K224" i="3"/>
  <c r="N224" i="3" s="1"/>
  <c r="S224" i="3" s="1"/>
  <c r="R223" i="3"/>
  <c r="O223" i="3"/>
  <c r="P223" i="3" s="1"/>
  <c r="N223" i="3"/>
  <c r="S223" i="3" s="1"/>
  <c r="K223" i="3"/>
  <c r="R222" i="3"/>
  <c r="P222" i="3"/>
  <c r="O222" i="3"/>
  <c r="K222" i="3"/>
  <c r="N222" i="3" s="1"/>
  <c r="S222" i="3" s="1"/>
  <c r="R221" i="3"/>
  <c r="O221" i="3"/>
  <c r="P221" i="3" s="1"/>
  <c r="N221" i="3"/>
  <c r="S221" i="3" s="1"/>
  <c r="K221" i="3"/>
  <c r="R220" i="3"/>
  <c r="P220" i="3"/>
  <c r="O220" i="3"/>
  <c r="K220" i="3"/>
  <c r="N220" i="3" s="1"/>
  <c r="S220" i="3" s="1"/>
  <c r="R219" i="3"/>
  <c r="O219" i="3"/>
  <c r="P219" i="3" s="1"/>
  <c r="N219" i="3"/>
  <c r="S219" i="3" s="1"/>
  <c r="K219" i="3"/>
  <c r="R218" i="3"/>
  <c r="P218" i="3"/>
  <c r="O218" i="3"/>
  <c r="K218" i="3"/>
  <c r="N218" i="3" s="1"/>
  <c r="S218" i="3" s="1"/>
  <c r="R217" i="3"/>
  <c r="O217" i="3"/>
  <c r="P217" i="3" s="1"/>
  <c r="N217" i="3"/>
  <c r="S217" i="3" s="1"/>
  <c r="K217" i="3"/>
  <c r="R216" i="3"/>
  <c r="P216" i="3"/>
  <c r="O216" i="3"/>
  <c r="K216" i="3"/>
  <c r="N216" i="3" s="1"/>
  <c r="S216" i="3" s="1"/>
  <c r="R215" i="3"/>
  <c r="O215" i="3"/>
  <c r="P215" i="3" s="1"/>
  <c r="N215" i="3"/>
  <c r="S215" i="3" s="1"/>
  <c r="K215" i="3"/>
  <c r="Q214" i="3"/>
  <c r="R211" i="3"/>
  <c r="P211" i="3"/>
  <c r="O211" i="3"/>
  <c r="N211" i="3"/>
  <c r="S211" i="3" s="1"/>
  <c r="K211" i="3"/>
  <c r="R210" i="3"/>
  <c r="P210" i="3"/>
  <c r="O210" i="3"/>
  <c r="N210" i="3"/>
  <c r="S210" i="3" s="1"/>
  <c r="K210" i="3"/>
  <c r="R209" i="3"/>
  <c r="P209" i="3"/>
  <c r="O209" i="3"/>
  <c r="N209" i="3"/>
  <c r="S209" i="3" s="1"/>
  <c r="K209" i="3"/>
  <c r="R208" i="3"/>
  <c r="P208" i="3"/>
  <c r="O208" i="3"/>
  <c r="N208" i="3"/>
  <c r="S208" i="3" s="1"/>
  <c r="K208" i="3"/>
  <c r="R207" i="3"/>
  <c r="P207" i="3"/>
  <c r="O207" i="3"/>
  <c r="K207" i="3"/>
  <c r="N207" i="3" s="1"/>
  <c r="S207" i="3" s="1"/>
  <c r="R206" i="3"/>
  <c r="O206" i="3"/>
  <c r="P206" i="3" s="1"/>
  <c r="N206" i="3"/>
  <c r="S206" i="3" s="1"/>
  <c r="K206" i="3"/>
  <c r="R205" i="3"/>
  <c r="P205" i="3"/>
  <c r="O205" i="3"/>
  <c r="K205" i="3"/>
  <c r="N205" i="3" s="1"/>
  <c r="S205" i="3" s="1"/>
  <c r="R204" i="3"/>
  <c r="O204" i="3"/>
  <c r="P204" i="3" s="1"/>
  <c r="N204" i="3"/>
  <c r="S204" i="3" s="1"/>
  <c r="K204" i="3"/>
  <c r="R203" i="3"/>
  <c r="P203" i="3"/>
  <c r="O203" i="3"/>
  <c r="K203" i="3"/>
  <c r="N203" i="3" s="1"/>
  <c r="S203" i="3" s="1"/>
  <c r="R202" i="3"/>
  <c r="O202" i="3"/>
  <c r="P202" i="3" s="1"/>
  <c r="N202" i="3"/>
  <c r="S202" i="3" s="1"/>
  <c r="K202" i="3"/>
  <c r="R201" i="3"/>
  <c r="P201" i="3"/>
  <c r="O201" i="3"/>
  <c r="K201" i="3"/>
  <c r="N201" i="3" s="1"/>
  <c r="S201" i="3" s="1"/>
  <c r="R200" i="3"/>
  <c r="O200" i="3"/>
  <c r="P200" i="3" s="1"/>
  <c r="N200" i="3"/>
  <c r="S200" i="3" s="1"/>
  <c r="K200" i="3"/>
  <c r="R199" i="3"/>
  <c r="P199" i="3"/>
  <c r="O199" i="3"/>
  <c r="K199" i="3"/>
  <c r="N199" i="3" s="1"/>
  <c r="S199" i="3" s="1"/>
  <c r="R198" i="3"/>
  <c r="O198" i="3"/>
  <c r="P198" i="3" s="1"/>
  <c r="N198" i="3"/>
  <c r="S198" i="3" s="1"/>
  <c r="K198" i="3"/>
  <c r="R197" i="3"/>
  <c r="P197" i="3"/>
  <c r="O197" i="3"/>
  <c r="K197" i="3"/>
  <c r="N197" i="3" s="1"/>
  <c r="S197" i="3" s="1"/>
  <c r="R196" i="3"/>
  <c r="O196" i="3"/>
  <c r="P196" i="3" s="1"/>
  <c r="N196" i="3"/>
  <c r="S196" i="3" s="1"/>
  <c r="K196" i="3"/>
  <c r="R195" i="3"/>
  <c r="P195" i="3"/>
  <c r="O195" i="3"/>
  <c r="K195" i="3"/>
  <c r="N195" i="3" s="1"/>
  <c r="S195" i="3" s="1"/>
  <c r="Q194" i="3"/>
  <c r="R191" i="3"/>
  <c r="P191" i="3"/>
  <c r="O191" i="3"/>
  <c r="K191" i="3"/>
  <c r="N191" i="3" s="1"/>
  <c r="S191" i="3" s="1"/>
  <c r="R190" i="3"/>
  <c r="O190" i="3"/>
  <c r="P190" i="3" s="1"/>
  <c r="N190" i="3"/>
  <c r="S190" i="3" s="1"/>
  <c r="K190" i="3"/>
  <c r="R189" i="3"/>
  <c r="P189" i="3"/>
  <c r="O189" i="3"/>
  <c r="K189" i="3"/>
  <c r="N189" i="3" s="1"/>
  <c r="S189" i="3" s="1"/>
  <c r="R188" i="3"/>
  <c r="O188" i="3"/>
  <c r="P188" i="3" s="1"/>
  <c r="N188" i="3"/>
  <c r="S188" i="3" s="1"/>
  <c r="K188" i="3"/>
  <c r="R187" i="3"/>
  <c r="P187" i="3"/>
  <c r="O187" i="3"/>
  <c r="K187" i="3"/>
  <c r="N187" i="3" s="1"/>
  <c r="S187" i="3" s="1"/>
  <c r="R186" i="3"/>
  <c r="O186" i="3"/>
  <c r="P186" i="3" s="1"/>
  <c r="N186" i="3"/>
  <c r="S186" i="3" s="1"/>
  <c r="K186" i="3"/>
  <c r="R185" i="3"/>
  <c r="P185" i="3"/>
  <c r="O185" i="3"/>
  <c r="K185" i="3"/>
  <c r="N185" i="3" s="1"/>
  <c r="S185" i="3" s="1"/>
  <c r="R184" i="3"/>
  <c r="O184" i="3"/>
  <c r="P184" i="3" s="1"/>
  <c r="N184" i="3"/>
  <c r="S184" i="3" s="1"/>
  <c r="K184" i="3"/>
  <c r="R183" i="3"/>
  <c r="P183" i="3"/>
  <c r="O183" i="3"/>
  <c r="K183" i="3"/>
  <c r="N183" i="3" s="1"/>
  <c r="S183" i="3" s="1"/>
  <c r="R182" i="3"/>
  <c r="O182" i="3"/>
  <c r="P182" i="3" s="1"/>
  <c r="N182" i="3"/>
  <c r="S182" i="3" s="1"/>
  <c r="K182" i="3"/>
  <c r="R181" i="3"/>
  <c r="P181" i="3"/>
  <c r="O181" i="3"/>
  <c r="K181" i="3"/>
  <c r="N181" i="3" s="1"/>
  <c r="S181" i="3" s="1"/>
  <c r="R180" i="3"/>
  <c r="O180" i="3"/>
  <c r="P180" i="3" s="1"/>
  <c r="N180" i="3"/>
  <c r="S180" i="3" s="1"/>
  <c r="K180" i="3"/>
  <c r="R179" i="3"/>
  <c r="P179" i="3"/>
  <c r="O179" i="3"/>
  <c r="K179" i="3"/>
  <c r="N179" i="3" s="1"/>
  <c r="S179" i="3" s="1"/>
  <c r="R178" i="3"/>
  <c r="O178" i="3"/>
  <c r="P178" i="3" s="1"/>
  <c r="N178" i="3"/>
  <c r="S178" i="3" s="1"/>
  <c r="K178" i="3"/>
  <c r="R177" i="3"/>
  <c r="P177" i="3"/>
  <c r="O177" i="3"/>
  <c r="K177" i="3"/>
  <c r="N177" i="3" s="1"/>
  <c r="S177" i="3" s="1"/>
  <c r="R176" i="3"/>
  <c r="O176" i="3"/>
  <c r="P176" i="3" s="1"/>
  <c r="N176" i="3"/>
  <c r="S176" i="3" s="1"/>
  <c r="K176" i="3"/>
  <c r="R175" i="3"/>
  <c r="P175" i="3"/>
  <c r="O175" i="3"/>
  <c r="K175" i="3"/>
  <c r="N175" i="3" s="1"/>
  <c r="S175" i="3" s="1"/>
  <c r="R174" i="3"/>
  <c r="O174" i="3"/>
  <c r="P174" i="3" s="1"/>
  <c r="N174" i="3"/>
  <c r="S174" i="3" s="1"/>
  <c r="K174" i="3"/>
  <c r="R173" i="3"/>
  <c r="P173" i="3"/>
  <c r="O173" i="3"/>
  <c r="K173" i="3"/>
  <c r="N173" i="3" s="1"/>
  <c r="S173" i="3" s="1"/>
  <c r="R172" i="3"/>
  <c r="O172" i="3"/>
  <c r="P172" i="3" s="1"/>
  <c r="N172" i="3"/>
  <c r="S172" i="3" s="1"/>
  <c r="K172" i="3"/>
  <c r="R171" i="3"/>
  <c r="P171" i="3"/>
  <c r="O171" i="3"/>
  <c r="K171" i="3"/>
  <c r="N171" i="3" s="1"/>
  <c r="S171" i="3" s="1"/>
  <c r="R170" i="3"/>
  <c r="O170" i="3"/>
  <c r="P170" i="3" s="1"/>
  <c r="N170" i="3"/>
  <c r="S170" i="3" s="1"/>
  <c r="K170" i="3"/>
  <c r="R169" i="3"/>
  <c r="P169" i="3"/>
  <c r="O169" i="3"/>
  <c r="K169" i="3"/>
  <c r="N169" i="3" s="1"/>
  <c r="S169" i="3" s="1"/>
  <c r="R168" i="3"/>
  <c r="O168" i="3"/>
  <c r="P168" i="3" s="1"/>
  <c r="N168" i="3"/>
  <c r="S168" i="3" s="1"/>
  <c r="K168" i="3"/>
  <c r="R167" i="3"/>
  <c r="P167" i="3"/>
  <c r="O167" i="3"/>
  <c r="K167" i="3"/>
  <c r="N167" i="3" s="1"/>
  <c r="S167" i="3" s="1"/>
  <c r="R166" i="3"/>
  <c r="O166" i="3"/>
  <c r="P166" i="3" s="1"/>
  <c r="N166" i="3"/>
  <c r="S166" i="3" s="1"/>
  <c r="K166" i="3"/>
  <c r="Q165" i="3"/>
  <c r="R162" i="3"/>
  <c r="P162" i="3"/>
  <c r="O162" i="3"/>
  <c r="N162" i="3"/>
  <c r="S162" i="3" s="1"/>
  <c r="K162" i="3"/>
  <c r="R161" i="3"/>
  <c r="P161" i="3"/>
  <c r="O161" i="3"/>
  <c r="N161" i="3"/>
  <c r="S161" i="3" s="1"/>
  <c r="K161" i="3"/>
  <c r="R160" i="3"/>
  <c r="P160" i="3"/>
  <c r="O160" i="3"/>
  <c r="K160" i="3"/>
  <c r="N160" i="3" s="1"/>
  <c r="S160" i="3" s="1"/>
  <c r="R159" i="3"/>
  <c r="O159" i="3"/>
  <c r="P159" i="3" s="1"/>
  <c r="N159" i="3"/>
  <c r="S159" i="3" s="1"/>
  <c r="K159" i="3"/>
  <c r="R158" i="3"/>
  <c r="P158" i="3"/>
  <c r="O158" i="3"/>
  <c r="K158" i="3"/>
  <c r="N158" i="3" s="1"/>
  <c r="S158" i="3" s="1"/>
  <c r="R157" i="3"/>
  <c r="O157" i="3"/>
  <c r="P157" i="3" s="1"/>
  <c r="N157" i="3"/>
  <c r="S157" i="3" s="1"/>
  <c r="K157" i="3"/>
  <c r="R156" i="3"/>
  <c r="P156" i="3"/>
  <c r="O156" i="3"/>
  <c r="K156" i="3"/>
  <c r="N156" i="3" s="1"/>
  <c r="S156" i="3" s="1"/>
  <c r="R155" i="3"/>
  <c r="O155" i="3"/>
  <c r="P155" i="3" s="1"/>
  <c r="N155" i="3"/>
  <c r="S155" i="3" s="1"/>
  <c r="K155" i="3"/>
  <c r="R154" i="3"/>
  <c r="P154" i="3"/>
  <c r="O154" i="3"/>
  <c r="K154" i="3"/>
  <c r="N154" i="3" s="1"/>
  <c r="S154" i="3" s="1"/>
  <c r="R153" i="3"/>
  <c r="O153" i="3"/>
  <c r="P153" i="3" s="1"/>
  <c r="N153" i="3"/>
  <c r="S153" i="3" s="1"/>
  <c r="K153" i="3"/>
  <c r="R152" i="3"/>
  <c r="P152" i="3"/>
  <c r="O152" i="3"/>
  <c r="K152" i="3"/>
  <c r="N152" i="3" s="1"/>
  <c r="S152" i="3" s="1"/>
  <c r="R151" i="3"/>
  <c r="O151" i="3"/>
  <c r="P151" i="3" s="1"/>
  <c r="N151" i="3"/>
  <c r="S151" i="3" s="1"/>
  <c r="K151" i="3"/>
  <c r="R150" i="3"/>
  <c r="P150" i="3"/>
  <c r="O150" i="3"/>
  <c r="K150" i="3"/>
  <c r="N150" i="3" s="1"/>
  <c r="S150" i="3" s="1"/>
  <c r="R149" i="3"/>
  <c r="O149" i="3"/>
  <c r="P149" i="3" s="1"/>
  <c r="N149" i="3"/>
  <c r="S149" i="3" s="1"/>
  <c r="K149" i="3"/>
  <c r="R148" i="3"/>
  <c r="P148" i="3"/>
  <c r="O148" i="3"/>
  <c r="K148" i="3"/>
  <c r="N148" i="3" s="1"/>
  <c r="S148" i="3" s="1"/>
  <c r="R147" i="3"/>
  <c r="O147" i="3"/>
  <c r="P147" i="3" s="1"/>
  <c r="N147" i="3"/>
  <c r="S147" i="3" s="1"/>
  <c r="K147" i="3"/>
  <c r="R146" i="3"/>
  <c r="P146" i="3"/>
  <c r="O146" i="3"/>
  <c r="K146" i="3"/>
  <c r="N146" i="3" s="1"/>
  <c r="S146" i="3" s="1"/>
  <c r="R145" i="3"/>
  <c r="O145" i="3"/>
  <c r="P145" i="3" s="1"/>
  <c r="N145" i="3"/>
  <c r="S145" i="3" s="1"/>
  <c r="K145" i="3"/>
  <c r="R144" i="3"/>
  <c r="P144" i="3"/>
  <c r="O144" i="3"/>
  <c r="K144" i="3"/>
  <c r="N144" i="3" s="1"/>
  <c r="S144" i="3" s="1"/>
  <c r="R143" i="3"/>
  <c r="O143" i="3"/>
  <c r="P143" i="3" s="1"/>
  <c r="N143" i="3"/>
  <c r="S143" i="3" s="1"/>
  <c r="K143" i="3"/>
  <c r="R142" i="3"/>
  <c r="P142" i="3"/>
  <c r="O142" i="3"/>
  <c r="K142" i="3"/>
  <c r="N142" i="3" s="1"/>
  <c r="S142" i="3" s="1"/>
  <c r="R141" i="3"/>
  <c r="O141" i="3"/>
  <c r="P141" i="3" s="1"/>
  <c r="N141" i="3"/>
  <c r="S141" i="3" s="1"/>
  <c r="K141" i="3"/>
  <c r="R140" i="3"/>
  <c r="P140" i="3"/>
  <c r="O140" i="3"/>
  <c r="K140" i="3"/>
  <c r="N140" i="3" s="1"/>
  <c r="S140" i="3" s="1"/>
  <c r="R139" i="3"/>
  <c r="O139" i="3"/>
  <c r="P139" i="3" s="1"/>
  <c r="N139" i="3"/>
  <c r="S139" i="3" s="1"/>
  <c r="K139" i="3"/>
  <c r="R138" i="3"/>
  <c r="P138" i="3"/>
  <c r="O138" i="3"/>
  <c r="K138" i="3"/>
  <c r="N138" i="3" s="1"/>
  <c r="S138" i="3" s="1"/>
  <c r="R137" i="3"/>
  <c r="O137" i="3"/>
  <c r="P137" i="3" s="1"/>
  <c r="N137" i="3"/>
  <c r="S137" i="3" s="1"/>
  <c r="K137" i="3"/>
  <c r="R136" i="3"/>
  <c r="P136" i="3"/>
  <c r="O136" i="3"/>
  <c r="K136" i="3"/>
  <c r="N136" i="3" s="1"/>
  <c r="S136" i="3" s="1"/>
  <c r="O135" i="3"/>
  <c r="P135" i="3" s="1"/>
  <c r="N135" i="3"/>
  <c r="S135" i="3" s="1"/>
  <c r="K135" i="3"/>
  <c r="Q134" i="3"/>
  <c r="R135" i="3" s="1"/>
  <c r="R131" i="3"/>
  <c r="O131" i="3"/>
  <c r="P131" i="3" s="1"/>
  <c r="N131" i="3"/>
  <c r="S131" i="3" s="1"/>
  <c r="K131" i="3"/>
  <c r="R130" i="3"/>
  <c r="P130" i="3"/>
  <c r="O130" i="3"/>
  <c r="K130" i="3"/>
  <c r="N130" i="3" s="1"/>
  <c r="S130" i="3" s="1"/>
  <c r="R129" i="3"/>
  <c r="O129" i="3"/>
  <c r="P129" i="3" s="1"/>
  <c r="N129" i="3"/>
  <c r="S129" i="3" s="1"/>
  <c r="K129" i="3"/>
  <c r="R128" i="3"/>
  <c r="P128" i="3"/>
  <c r="O128" i="3"/>
  <c r="K128" i="3"/>
  <c r="N128" i="3" s="1"/>
  <c r="S128" i="3" s="1"/>
  <c r="R127" i="3"/>
  <c r="O127" i="3"/>
  <c r="P127" i="3" s="1"/>
  <c r="N127" i="3"/>
  <c r="S127" i="3" s="1"/>
  <c r="K127" i="3"/>
  <c r="R126" i="3"/>
  <c r="P126" i="3"/>
  <c r="O126" i="3"/>
  <c r="K126" i="3"/>
  <c r="N126" i="3" s="1"/>
  <c r="S126" i="3" s="1"/>
  <c r="R125" i="3"/>
  <c r="O125" i="3"/>
  <c r="P125" i="3" s="1"/>
  <c r="N125" i="3"/>
  <c r="S125" i="3" s="1"/>
  <c r="K125" i="3"/>
  <c r="R124" i="3"/>
  <c r="P124" i="3"/>
  <c r="O124" i="3"/>
  <c r="K124" i="3"/>
  <c r="N124" i="3" s="1"/>
  <c r="S124" i="3" s="1"/>
  <c r="R123" i="3"/>
  <c r="O123" i="3"/>
  <c r="P123" i="3" s="1"/>
  <c r="N123" i="3"/>
  <c r="S123" i="3" s="1"/>
  <c r="K123" i="3"/>
  <c r="R122" i="3"/>
  <c r="P122" i="3"/>
  <c r="O122" i="3"/>
  <c r="K122" i="3"/>
  <c r="N122" i="3" s="1"/>
  <c r="S122" i="3" s="1"/>
  <c r="R121" i="3"/>
  <c r="O121" i="3"/>
  <c r="P121" i="3" s="1"/>
  <c r="N121" i="3"/>
  <c r="S121" i="3" s="1"/>
  <c r="K121" i="3"/>
  <c r="R120" i="3"/>
  <c r="P120" i="3"/>
  <c r="O120" i="3"/>
  <c r="K120" i="3"/>
  <c r="N120" i="3" s="1"/>
  <c r="S120" i="3" s="1"/>
  <c r="R119" i="3"/>
  <c r="O119" i="3"/>
  <c r="P119" i="3" s="1"/>
  <c r="N119" i="3"/>
  <c r="S119" i="3" s="1"/>
  <c r="K119" i="3"/>
  <c r="R118" i="3"/>
  <c r="P118" i="3"/>
  <c r="O118" i="3"/>
  <c r="K118" i="3"/>
  <c r="N118" i="3" s="1"/>
  <c r="S118" i="3" s="1"/>
  <c r="R117" i="3"/>
  <c r="O117" i="3"/>
  <c r="P117" i="3" s="1"/>
  <c r="N117" i="3"/>
  <c r="S117" i="3" s="1"/>
  <c r="K117" i="3"/>
  <c r="R116" i="3"/>
  <c r="P116" i="3"/>
  <c r="O116" i="3"/>
  <c r="K116" i="3"/>
  <c r="N116" i="3" s="1"/>
  <c r="S116" i="3" s="1"/>
  <c r="R115" i="3"/>
  <c r="O115" i="3"/>
  <c r="P115" i="3" s="1"/>
  <c r="N115" i="3"/>
  <c r="S115" i="3" s="1"/>
  <c r="K115" i="3"/>
  <c r="R114" i="3"/>
  <c r="P114" i="3"/>
  <c r="O114" i="3"/>
  <c r="K114" i="3"/>
  <c r="N114" i="3" s="1"/>
  <c r="S114" i="3" s="1"/>
  <c r="R113" i="3"/>
  <c r="O113" i="3"/>
  <c r="P113" i="3" s="1"/>
  <c r="N113" i="3"/>
  <c r="S113" i="3" s="1"/>
  <c r="K113" i="3"/>
  <c r="R112" i="3"/>
  <c r="P112" i="3"/>
  <c r="O112" i="3"/>
  <c r="K112" i="3"/>
  <c r="N112" i="3" s="1"/>
  <c r="S112" i="3" s="1"/>
  <c r="R111" i="3"/>
  <c r="O111" i="3"/>
  <c r="P111" i="3" s="1"/>
  <c r="N111" i="3"/>
  <c r="S111" i="3" s="1"/>
  <c r="K111" i="3"/>
  <c r="R110" i="3"/>
  <c r="P110" i="3"/>
  <c r="O110" i="3"/>
  <c r="K110" i="3"/>
  <c r="N110" i="3" s="1"/>
  <c r="S110" i="3" s="1"/>
  <c r="R109" i="3"/>
  <c r="O109" i="3"/>
  <c r="P109" i="3" s="1"/>
  <c r="N109" i="3"/>
  <c r="S109" i="3" s="1"/>
  <c r="K109" i="3"/>
  <c r="R108" i="3"/>
  <c r="P108" i="3"/>
  <c r="O108" i="3"/>
  <c r="K108" i="3"/>
  <c r="N108" i="3" s="1"/>
  <c r="S108" i="3" s="1"/>
  <c r="R107" i="3"/>
  <c r="O107" i="3"/>
  <c r="P107" i="3" s="1"/>
  <c r="N107" i="3"/>
  <c r="S107" i="3" s="1"/>
  <c r="K107" i="3"/>
  <c r="R106" i="3"/>
  <c r="P106" i="3"/>
  <c r="O106" i="3"/>
  <c r="K106" i="3"/>
  <c r="N106" i="3" s="1"/>
  <c r="S106" i="3" s="1"/>
  <c r="R105" i="3"/>
  <c r="O105" i="3"/>
  <c r="P105" i="3" s="1"/>
  <c r="N105" i="3"/>
  <c r="S105" i="3" s="1"/>
  <c r="K105" i="3"/>
  <c r="R104" i="3"/>
  <c r="P104" i="3"/>
  <c r="O104" i="3"/>
  <c r="K104" i="3"/>
  <c r="N104" i="3" s="1"/>
  <c r="S104" i="3" s="1"/>
  <c r="R103" i="3"/>
  <c r="O103" i="3"/>
  <c r="P103" i="3" s="1"/>
  <c r="N103" i="3"/>
  <c r="S103" i="3" s="1"/>
  <c r="K103" i="3"/>
  <c r="R102" i="3"/>
  <c r="P102" i="3"/>
  <c r="O102" i="3"/>
  <c r="K102" i="3"/>
  <c r="N102" i="3" s="1"/>
  <c r="S102" i="3" s="1"/>
  <c r="R101" i="3"/>
  <c r="O101" i="3"/>
  <c r="P101" i="3" s="1"/>
  <c r="N101" i="3"/>
  <c r="S101" i="3" s="1"/>
  <c r="K101" i="3"/>
  <c r="R100" i="3"/>
  <c r="P100" i="3"/>
  <c r="O100" i="3"/>
  <c r="K100" i="3"/>
  <c r="N100" i="3" s="1"/>
  <c r="S100" i="3" s="1"/>
  <c r="R99" i="3"/>
  <c r="O99" i="3"/>
  <c r="P99" i="3" s="1"/>
  <c r="N99" i="3"/>
  <c r="S99" i="3" s="1"/>
  <c r="K99" i="3"/>
  <c r="R98" i="3"/>
  <c r="P98" i="3"/>
  <c r="O98" i="3"/>
  <c r="K98" i="3"/>
  <c r="N98" i="3" s="1"/>
  <c r="S98" i="3" s="1"/>
  <c r="R97" i="3"/>
  <c r="O97" i="3"/>
  <c r="P97" i="3" s="1"/>
  <c r="N97" i="3"/>
  <c r="S97" i="3" s="1"/>
  <c r="K97" i="3"/>
  <c r="Q96" i="3"/>
  <c r="R93" i="3"/>
  <c r="P93" i="3"/>
  <c r="O93" i="3"/>
  <c r="K93" i="3"/>
  <c r="N93" i="3" s="1"/>
  <c r="S93" i="3" s="1"/>
  <c r="R92" i="3"/>
  <c r="O92" i="3"/>
  <c r="P92" i="3" s="1"/>
  <c r="N92" i="3"/>
  <c r="S92" i="3" s="1"/>
  <c r="K92" i="3"/>
  <c r="R91" i="3"/>
  <c r="P91" i="3"/>
  <c r="O91" i="3"/>
  <c r="K91" i="3"/>
  <c r="N91" i="3" s="1"/>
  <c r="S91" i="3" s="1"/>
  <c r="R90" i="3"/>
  <c r="O90" i="3"/>
  <c r="P90" i="3" s="1"/>
  <c r="N90" i="3"/>
  <c r="S90" i="3" s="1"/>
  <c r="K90" i="3"/>
  <c r="R89" i="3"/>
  <c r="P89" i="3"/>
  <c r="O89" i="3"/>
  <c r="K89" i="3"/>
  <c r="N89" i="3" s="1"/>
  <c r="S89" i="3" s="1"/>
  <c r="R88" i="3"/>
  <c r="O88" i="3"/>
  <c r="P88" i="3" s="1"/>
  <c r="N88" i="3"/>
  <c r="S88" i="3" s="1"/>
  <c r="K88" i="3"/>
  <c r="R87" i="3"/>
  <c r="P87" i="3"/>
  <c r="O87" i="3"/>
  <c r="K87" i="3"/>
  <c r="N87" i="3" s="1"/>
  <c r="S87" i="3" s="1"/>
  <c r="R86" i="3"/>
  <c r="O86" i="3"/>
  <c r="P86" i="3" s="1"/>
  <c r="N86" i="3"/>
  <c r="S86" i="3" s="1"/>
  <c r="K86" i="3"/>
  <c r="R85" i="3"/>
  <c r="P85" i="3"/>
  <c r="O85" i="3"/>
  <c r="K85" i="3"/>
  <c r="N85" i="3" s="1"/>
  <c r="S85" i="3" s="1"/>
  <c r="R84" i="3"/>
  <c r="O84" i="3"/>
  <c r="P84" i="3" s="1"/>
  <c r="N84" i="3"/>
  <c r="S84" i="3" s="1"/>
  <c r="K84" i="3"/>
  <c r="R83" i="3"/>
  <c r="P83" i="3"/>
  <c r="O83" i="3"/>
  <c r="K83" i="3"/>
  <c r="N83" i="3" s="1"/>
  <c r="S83" i="3" s="1"/>
  <c r="R82" i="3"/>
  <c r="O82" i="3"/>
  <c r="P82" i="3" s="1"/>
  <c r="N82" i="3"/>
  <c r="S82" i="3" s="1"/>
  <c r="K82" i="3"/>
  <c r="R81" i="3"/>
  <c r="P81" i="3"/>
  <c r="O81" i="3"/>
  <c r="K81" i="3"/>
  <c r="N81" i="3" s="1"/>
  <c r="S81" i="3" s="1"/>
  <c r="R80" i="3"/>
  <c r="O80" i="3"/>
  <c r="P80" i="3" s="1"/>
  <c r="N80" i="3"/>
  <c r="S80" i="3" s="1"/>
  <c r="K80" i="3"/>
  <c r="R79" i="3"/>
  <c r="P79" i="3"/>
  <c r="O79" i="3"/>
  <c r="K79" i="3"/>
  <c r="N79" i="3" s="1"/>
  <c r="S79" i="3" s="1"/>
  <c r="R78" i="3"/>
  <c r="O78" i="3"/>
  <c r="P78" i="3" s="1"/>
  <c r="N78" i="3"/>
  <c r="S78" i="3" s="1"/>
  <c r="K78" i="3"/>
  <c r="R77" i="3"/>
  <c r="P77" i="3"/>
  <c r="O77" i="3"/>
  <c r="K77" i="3"/>
  <c r="N77" i="3" s="1"/>
  <c r="S77" i="3" s="1"/>
  <c r="R76" i="3"/>
  <c r="O76" i="3"/>
  <c r="P76" i="3" s="1"/>
  <c r="N76" i="3"/>
  <c r="S76" i="3" s="1"/>
  <c r="K76" i="3"/>
  <c r="R75" i="3"/>
  <c r="P75" i="3"/>
  <c r="O75" i="3"/>
  <c r="K75" i="3"/>
  <c r="N75" i="3" s="1"/>
  <c r="S75" i="3" s="1"/>
  <c r="R74" i="3"/>
  <c r="O74" i="3"/>
  <c r="P74" i="3" s="1"/>
  <c r="N74" i="3"/>
  <c r="S74" i="3" s="1"/>
  <c r="K74" i="3"/>
  <c r="R73" i="3"/>
  <c r="P73" i="3"/>
  <c r="O73" i="3"/>
  <c r="K73" i="3"/>
  <c r="N73" i="3" s="1"/>
  <c r="S73" i="3" s="1"/>
  <c r="O72" i="3"/>
  <c r="P72" i="3" s="1"/>
  <c r="N72" i="3"/>
  <c r="S72" i="3" s="1"/>
  <c r="K72" i="3"/>
  <c r="Q71" i="3"/>
  <c r="R72" i="3" s="1"/>
  <c r="R68" i="3"/>
  <c r="O68" i="3"/>
  <c r="P68" i="3" s="1"/>
  <c r="N68" i="3"/>
  <c r="S68" i="3" s="1"/>
  <c r="K68" i="3"/>
  <c r="R67" i="3"/>
  <c r="P67" i="3"/>
  <c r="O67" i="3"/>
  <c r="K67" i="3"/>
  <c r="N67" i="3" s="1"/>
  <c r="S67" i="3" s="1"/>
  <c r="S66" i="3"/>
  <c r="R66" i="3"/>
  <c r="O66" i="3"/>
  <c r="P66" i="3" s="1"/>
  <c r="N66" i="3"/>
  <c r="K66" i="3"/>
  <c r="R65" i="3"/>
  <c r="P65" i="3"/>
  <c r="O65" i="3"/>
  <c r="K65" i="3"/>
  <c r="N65" i="3" s="1"/>
  <c r="S65" i="3" s="1"/>
  <c r="R64" i="3"/>
  <c r="O64" i="3"/>
  <c r="P64" i="3" s="1"/>
  <c r="N64" i="3"/>
  <c r="S64" i="3" s="1"/>
  <c r="K64" i="3"/>
  <c r="R63" i="3"/>
  <c r="P63" i="3"/>
  <c r="O63" i="3"/>
  <c r="K63" i="3"/>
  <c r="N63" i="3" s="1"/>
  <c r="S63" i="3" s="1"/>
  <c r="R62" i="3"/>
  <c r="O62" i="3"/>
  <c r="P62" i="3" s="1"/>
  <c r="N62" i="3"/>
  <c r="S62" i="3" s="1"/>
  <c r="K62" i="3"/>
  <c r="R61" i="3"/>
  <c r="P61" i="3"/>
  <c r="O61" i="3"/>
  <c r="K61" i="3"/>
  <c r="N61" i="3" s="1"/>
  <c r="S61" i="3" s="1"/>
  <c r="R60" i="3"/>
  <c r="O60" i="3"/>
  <c r="P60" i="3" s="1"/>
  <c r="N60" i="3"/>
  <c r="S60" i="3" s="1"/>
  <c r="K60" i="3"/>
  <c r="R59" i="3"/>
  <c r="P59" i="3"/>
  <c r="O59" i="3"/>
  <c r="K59" i="3"/>
  <c r="N59" i="3" s="1"/>
  <c r="S59" i="3" s="1"/>
  <c r="R58" i="3"/>
  <c r="O58" i="3"/>
  <c r="P58" i="3" s="1"/>
  <c r="K58" i="3"/>
  <c r="N58" i="3" s="1"/>
  <c r="S58" i="3" s="1"/>
  <c r="R57" i="3"/>
  <c r="O57" i="3"/>
  <c r="P57" i="3" s="1"/>
  <c r="K57" i="3"/>
  <c r="N57" i="3" s="1"/>
  <c r="S57" i="3" s="1"/>
  <c r="R56" i="3"/>
  <c r="O56" i="3"/>
  <c r="P56" i="3" s="1"/>
  <c r="N56" i="3"/>
  <c r="S56" i="3" s="1"/>
  <c r="K56" i="3"/>
  <c r="R55" i="3"/>
  <c r="O55" i="3"/>
  <c r="P55" i="3" s="1"/>
  <c r="K55" i="3"/>
  <c r="N55" i="3" s="1"/>
  <c r="S55" i="3" s="1"/>
  <c r="R54" i="3"/>
  <c r="O54" i="3"/>
  <c r="P54" i="3" s="1"/>
  <c r="N54" i="3"/>
  <c r="S54" i="3" s="1"/>
  <c r="K54" i="3"/>
  <c r="R53" i="3"/>
  <c r="P53" i="3"/>
  <c r="O53" i="3"/>
  <c r="K53" i="3"/>
  <c r="N53" i="3" s="1"/>
  <c r="S53" i="3" s="1"/>
  <c r="R52" i="3"/>
  <c r="O52" i="3"/>
  <c r="P52" i="3" s="1"/>
  <c r="K52" i="3"/>
  <c r="N52" i="3" s="1"/>
  <c r="S52" i="3" s="1"/>
  <c r="R51" i="3"/>
  <c r="P51" i="3"/>
  <c r="O51" i="3"/>
  <c r="K51" i="3"/>
  <c r="N51" i="3" s="1"/>
  <c r="S51" i="3" s="1"/>
  <c r="R50" i="3"/>
  <c r="O50" i="3"/>
  <c r="P50" i="3" s="1"/>
  <c r="K50" i="3"/>
  <c r="N50" i="3" s="1"/>
  <c r="S50" i="3" s="1"/>
  <c r="R49" i="3"/>
  <c r="O49" i="3"/>
  <c r="P49" i="3" s="1"/>
  <c r="K49" i="3"/>
  <c r="N49" i="3" s="1"/>
  <c r="S49" i="3" s="1"/>
  <c r="R48" i="3"/>
  <c r="O48" i="3"/>
  <c r="P48" i="3" s="1"/>
  <c r="N48" i="3"/>
  <c r="S48" i="3" s="1"/>
  <c r="K48" i="3"/>
  <c r="R47" i="3"/>
  <c r="O47" i="3"/>
  <c r="P47" i="3" s="1"/>
  <c r="K47" i="3"/>
  <c r="N47" i="3" s="1"/>
  <c r="S47" i="3" s="1"/>
  <c r="R46" i="3"/>
  <c r="O46" i="3"/>
  <c r="P46" i="3" s="1"/>
  <c r="N46" i="3"/>
  <c r="S46" i="3" s="1"/>
  <c r="K46" i="3"/>
  <c r="Q45" i="3"/>
  <c r="R42" i="3"/>
  <c r="P42" i="3"/>
  <c r="O42" i="3"/>
  <c r="N42" i="3"/>
  <c r="S42" i="3" s="1"/>
  <c r="K42" i="3"/>
  <c r="R41" i="3"/>
  <c r="P41" i="3"/>
  <c r="O41" i="3"/>
  <c r="N41" i="3"/>
  <c r="S41" i="3" s="1"/>
  <c r="K41" i="3"/>
  <c r="R40" i="3"/>
  <c r="P40" i="3"/>
  <c r="O40" i="3"/>
  <c r="N40" i="3"/>
  <c r="S40" i="3" s="1"/>
  <c r="K40" i="3"/>
  <c r="R39" i="3"/>
  <c r="P39" i="3"/>
  <c r="O39" i="3"/>
  <c r="N39" i="3"/>
  <c r="S39" i="3" s="1"/>
  <c r="K39" i="3"/>
  <c r="R38" i="3"/>
  <c r="P38" i="3"/>
  <c r="O38" i="3"/>
  <c r="N38" i="3"/>
  <c r="S38" i="3" s="1"/>
  <c r="K38" i="3"/>
  <c r="R37" i="3"/>
  <c r="P37" i="3"/>
  <c r="O37" i="3"/>
  <c r="N37" i="3"/>
  <c r="S37" i="3" s="1"/>
  <c r="K37" i="3"/>
  <c r="R36" i="3"/>
  <c r="P36" i="3"/>
  <c r="O36" i="3"/>
  <c r="N36" i="3"/>
  <c r="S36" i="3" s="1"/>
  <c r="K36" i="3"/>
  <c r="R35" i="3"/>
  <c r="P35" i="3"/>
  <c r="O35" i="3"/>
  <c r="N35" i="3"/>
  <c r="S35" i="3" s="1"/>
  <c r="K35" i="3"/>
  <c r="R34" i="3"/>
  <c r="P34" i="3"/>
  <c r="O34" i="3"/>
  <c r="N34" i="3"/>
  <c r="S34" i="3" s="1"/>
  <c r="K34" i="3"/>
  <c r="R33" i="3"/>
  <c r="P33" i="3"/>
  <c r="O33" i="3"/>
  <c r="N33" i="3"/>
  <c r="S33" i="3" s="1"/>
  <c r="K33" i="3"/>
  <c r="R32" i="3"/>
  <c r="P32" i="3"/>
  <c r="O32" i="3"/>
  <c r="N32" i="3"/>
  <c r="S32" i="3" s="1"/>
  <c r="K32" i="3"/>
  <c r="R31" i="3"/>
  <c r="P31" i="3"/>
  <c r="O31" i="3"/>
  <c r="N31" i="3"/>
  <c r="S31" i="3" s="1"/>
  <c r="K31" i="3"/>
  <c r="R30" i="3"/>
  <c r="P30" i="3"/>
  <c r="O30" i="3"/>
  <c r="N30" i="3"/>
  <c r="S30" i="3" s="1"/>
  <c r="K30" i="3"/>
  <c r="R29" i="3"/>
  <c r="P29" i="3"/>
  <c r="O29" i="3"/>
  <c r="N29" i="3"/>
  <c r="S29" i="3" s="1"/>
  <c r="K29" i="3"/>
  <c r="R28" i="3"/>
  <c r="P28" i="3"/>
  <c r="O28" i="3"/>
  <c r="N28" i="3"/>
  <c r="S28" i="3" s="1"/>
  <c r="K28" i="3"/>
  <c r="R27" i="3"/>
  <c r="P27" i="3"/>
  <c r="O27" i="3"/>
  <c r="N27" i="3"/>
  <c r="S27" i="3" s="1"/>
  <c r="K27" i="3"/>
  <c r="R26" i="3"/>
  <c r="P26" i="3"/>
  <c r="O26" i="3"/>
  <c r="N26" i="3"/>
  <c r="S26" i="3" s="1"/>
  <c r="K26" i="3"/>
  <c r="R25" i="3"/>
  <c r="P25" i="3"/>
  <c r="O25" i="3"/>
  <c r="N25" i="3"/>
  <c r="S25" i="3" s="1"/>
  <c r="K25" i="3"/>
  <c r="R24" i="3"/>
  <c r="P24" i="3"/>
  <c r="O24" i="3"/>
  <c r="N24" i="3"/>
  <c r="S24" i="3" s="1"/>
  <c r="K24" i="3"/>
  <c r="P23" i="3"/>
  <c r="O23" i="3"/>
  <c r="N23" i="3"/>
  <c r="S23" i="3" s="1"/>
  <c r="K23" i="3"/>
  <c r="Q22" i="3"/>
  <c r="R23" i="3" s="1"/>
  <c r="R19" i="3"/>
  <c r="O19" i="3"/>
  <c r="P19" i="3" s="1"/>
  <c r="N19" i="3"/>
  <c r="S19" i="3" s="1"/>
  <c r="K19" i="3"/>
  <c r="R18" i="3"/>
  <c r="O18" i="3"/>
  <c r="P18" i="3" s="1"/>
  <c r="K18" i="3"/>
  <c r="N18" i="3" s="1"/>
  <c r="S18" i="3" s="1"/>
  <c r="R17" i="3"/>
  <c r="O17" i="3"/>
  <c r="P17" i="3" s="1"/>
  <c r="N17" i="3"/>
  <c r="S17" i="3" s="1"/>
  <c r="K17" i="3"/>
  <c r="R16" i="3"/>
  <c r="P16" i="3"/>
  <c r="O16" i="3"/>
  <c r="K16" i="3"/>
  <c r="N16" i="3" s="1"/>
  <c r="S16" i="3" s="1"/>
  <c r="R15" i="3"/>
  <c r="O15" i="3"/>
  <c r="P15" i="3" s="1"/>
  <c r="N15" i="3"/>
  <c r="S15" i="3" s="1"/>
  <c r="K15" i="3"/>
  <c r="R14" i="3"/>
  <c r="P14" i="3"/>
  <c r="O14" i="3"/>
  <c r="K14" i="3"/>
  <c r="N14" i="3" s="1"/>
  <c r="S14" i="3" s="1"/>
  <c r="R13" i="3"/>
  <c r="O13" i="3"/>
  <c r="P13" i="3" s="1"/>
  <c r="N13" i="3"/>
  <c r="S13" i="3" s="1"/>
  <c r="K13" i="3"/>
  <c r="R12" i="3"/>
  <c r="P12" i="3"/>
  <c r="O12" i="3"/>
  <c r="K12" i="3"/>
  <c r="N12" i="3" s="1"/>
  <c r="S12" i="3" s="1"/>
  <c r="R11" i="3"/>
  <c r="O11" i="3"/>
  <c r="P11" i="3" s="1"/>
  <c r="N11" i="3"/>
  <c r="S11" i="3" s="1"/>
  <c r="K11" i="3"/>
  <c r="R10" i="3"/>
  <c r="P10" i="3"/>
  <c r="O10" i="3"/>
  <c r="K10" i="3"/>
  <c r="N10" i="3" s="1"/>
  <c r="S10" i="3" s="1"/>
  <c r="R9" i="3"/>
  <c r="O9" i="3"/>
  <c r="P9" i="3" s="1"/>
  <c r="N9" i="3"/>
  <c r="S9" i="3" s="1"/>
  <c r="K9" i="3"/>
  <c r="R8" i="3"/>
  <c r="R4" i="3" s="1"/>
  <c r="P8" i="3"/>
  <c r="O8" i="3"/>
  <c r="K8" i="3"/>
  <c r="N8" i="3" s="1"/>
  <c r="S8" i="3" s="1"/>
  <c r="K5" i="3"/>
  <c r="AH3" i="3"/>
  <c r="AH2" i="3"/>
  <c r="AG2" i="3"/>
  <c r="AD2" i="3"/>
  <c r="AC2" i="3"/>
  <c r="AB2" i="3"/>
  <c r="R2" i="3"/>
  <c r="O2" i="3"/>
  <c r="P2" i="3" s="1"/>
  <c r="N2" i="3"/>
  <c r="S2" i="3" s="1"/>
  <c r="K2" i="3"/>
  <c r="F2" i="3"/>
  <c r="Y1" i="3"/>
  <c r="X1" i="3"/>
  <c r="W1" i="3"/>
  <c r="V1" i="3"/>
  <c r="U1" i="3"/>
  <c r="F4" i="2"/>
  <c r="A4" i="2"/>
  <c r="F7" i="5" l="1"/>
  <c r="W7" i="5"/>
  <c r="AI42" i="5"/>
  <c r="AE42" i="5"/>
  <c r="AA42" i="5"/>
  <c r="W42" i="5"/>
  <c r="W1" i="5" s="1"/>
  <c r="AF42" i="5"/>
  <c r="AB42" i="5"/>
  <c r="X42" i="5"/>
  <c r="T42" i="5"/>
  <c r="AD42" i="5"/>
  <c r="V42" i="5"/>
  <c r="AC42" i="5"/>
  <c r="U42" i="5"/>
  <c r="AH42" i="5"/>
  <c r="Z42" i="5"/>
  <c r="AG42" i="5"/>
  <c r="Y42" i="5"/>
  <c r="P56" i="5"/>
  <c r="P1" i="5"/>
  <c r="O7" i="5"/>
  <c r="K7" i="5"/>
  <c r="G7" i="5"/>
  <c r="C7" i="5"/>
  <c r="N7" i="5"/>
  <c r="J7" i="5"/>
  <c r="J8" i="5" s="1"/>
  <c r="P7" i="5"/>
  <c r="P8" i="5" s="1"/>
  <c r="L7" i="5"/>
  <c r="L8" i="5" s="1"/>
  <c r="H7" i="5"/>
  <c r="D7" i="5"/>
  <c r="AG7" i="5"/>
  <c r="AG8" i="5" s="1"/>
  <c r="AC7" i="5"/>
  <c r="AC8" i="5" s="1"/>
  <c r="Y7" i="5"/>
  <c r="U7" i="5"/>
  <c r="U8" i="5" s="1"/>
  <c r="AF7" i="5"/>
  <c r="AF8" i="5" s="1"/>
  <c r="AB7" i="5"/>
  <c r="AB8" i="5" s="1"/>
  <c r="X7" i="5"/>
  <c r="X8" i="5" s="1"/>
  <c r="T7" i="5"/>
  <c r="AH7" i="5"/>
  <c r="AH8" i="5" s="1"/>
  <c r="AD7" i="5"/>
  <c r="AD8" i="5" s="1"/>
  <c r="Z7" i="5"/>
  <c r="Z8" i="5" s="1"/>
  <c r="V7" i="5"/>
  <c r="V8" i="5" s="1"/>
  <c r="B7" i="5"/>
  <c r="M7" i="5"/>
  <c r="AE7" i="5"/>
  <c r="AE8" i="5" s="1"/>
  <c r="L56" i="5"/>
  <c r="L1" i="5"/>
  <c r="E7" i="5"/>
  <c r="Q7" i="5"/>
  <c r="AI7" i="5"/>
  <c r="AI8" i="5" s="1"/>
  <c r="C42" i="5"/>
  <c r="H42" i="5"/>
  <c r="O42" i="5"/>
  <c r="D42" i="5"/>
  <c r="J42" i="5"/>
  <c r="Q42" i="5"/>
  <c r="M42" i="5"/>
  <c r="I42" i="5"/>
  <c r="E42" i="5"/>
  <c r="N42" i="5"/>
  <c r="F42" i="5"/>
  <c r="K42" i="5"/>
  <c r="B42" i="5"/>
  <c r="G42" i="5"/>
  <c r="Q4" i="7"/>
  <c r="I56" i="5" l="1"/>
  <c r="I1" i="5"/>
  <c r="Y56" i="5"/>
  <c r="Y1" i="5"/>
  <c r="U56" i="5"/>
  <c r="U1" i="5"/>
  <c r="F56" i="5"/>
  <c r="F1" i="5"/>
  <c r="M56" i="5"/>
  <c r="M1" i="5"/>
  <c r="O56" i="5"/>
  <c r="O1" i="5"/>
  <c r="Q8" i="5"/>
  <c r="Y8" i="5"/>
  <c r="H8" i="5"/>
  <c r="N8" i="5"/>
  <c r="O8" i="5"/>
  <c r="AG56" i="5"/>
  <c r="AG1" i="5"/>
  <c r="AC56" i="5"/>
  <c r="AC1" i="5"/>
  <c r="X56" i="5"/>
  <c r="X1" i="5"/>
  <c r="AA56" i="5"/>
  <c r="AA1" i="5"/>
  <c r="F8" i="5"/>
  <c r="T56" i="5"/>
  <c r="T1" i="5"/>
  <c r="N56" i="5"/>
  <c r="N1" i="5"/>
  <c r="Q56" i="5"/>
  <c r="Q1" i="5"/>
  <c r="H56" i="5"/>
  <c r="H1" i="5"/>
  <c r="E8" i="5"/>
  <c r="M8" i="5"/>
  <c r="C8" i="5"/>
  <c r="Z56" i="5"/>
  <c r="Z1" i="5"/>
  <c r="V56" i="5"/>
  <c r="V1" i="5"/>
  <c r="AB56" i="5"/>
  <c r="AB1" i="5"/>
  <c r="AE56" i="5"/>
  <c r="AE1" i="5"/>
  <c r="AA8" i="5"/>
  <c r="B56" i="5"/>
  <c r="B1" i="5"/>
  <c r="K56" i="5"/>
  <c r="K1" i="5"/>
  <c r="D56" i="5"/>
  <c r="D1" i="5"/>
  <c r="L92" i="5"/>
  <c r="L93" i="5" s="1"/>
  <c r="L59" i="5"/>
  <c r="L11" i="5"/>
  <c r="T8" i="5"/>
  <c r="D8" i="5"/>
  <c r="K8" i="5"/>
  <c r="G56" i="5"/>
  <c r="G1" i="5"/>
  <c r="E56" i="5"/>
  <c r="E1" i="5"/>
  <c r="J56" i="5"/>
  <c r="J1" i="5"/>
  <c r="C56" i="5"/>
  <c r="C1" i="5"/>
  <c r="B8" i="5"/>
  <c r="B9" i="5" s="1"/>
  <c r="G8" i="5"/>
  <c r="P92" i="5"/>
  <c r="P93" i="5" s="1"/>
  <c r="P59" i="5"/>
  <c r="P57" i="5"/>
  <c r="P11" i="5"/>
  <c r="AH56" i="5"/>
  <c r="AH1" i="5"/>
  <c r="AD56" i="5"/>
  <c r="AD1" i="5"/>
  <c r="AF56" i="5"/>
  <c r="AF1" i="5"/>
  <c r="AI56" i="5"/>
  <c r="AI1" i="5"/>
  <c r="I8" i="5"/>
  <c r="J92" i="5" l="1"/>
  <c r="J93" i="5" s="1"/>
  <c r="J59" i="5"/>
  <c r="J57" i="5"/>
  <c r="J11" i="5"/>
  <c r="G92" i="5"/>
  <c r="G93" i="5" s="1"/>
  <c r="G59" i="5"/>
  <c r="G57" i="5"/>
  <c r="G11" i="5"/>
  <c r="G12" i="5" s="1"/>
  <c r="G13" i="5" s="1"/>
  <c r="AE92" i="5"/>
  <c r="AE93" i="5" s="1"/>
  <c r="AE59" i="5"/>
  <c r="AE57" i="5"/>
  <c r="AE11" i="5"/>
  <c r="AC92" i="5"/>
  <c r="AC93" i="5" s="1"/>
  <c r="AC59" i="5"/>
  <c r="AC57" i="5"/>
  <c r="AC11" i="5"/>
  <c r="AC12" i="5" s="1"/>
  <c r="AC13" i="5" s="1"/>
  <c r="L57" i="5"/>
  <c r="D92" i="5"/>
  <c r="D93" i="5" s="1"/>
  <c r="D59" i="5"/>
  <c r="D57" i="5"/>
  <c r="D11" i="5"/>
  <c r="Q92" i="5"/>
  <c r="Q93" i="5" s="1"/>
  <c r="Q59" i="5"/>
  <c r="Q57" i="5"/>
  <c r="Q11" i="5"/>
  <c r="T92" i="5"/>
  <c r="T93" i="5" s="1"/>
  <c r="T59" i="5"/>
  <c r="T57" i="5"/>
  <c r="T11" i="5"/>
  <c r="O92" i="5"/>
  <c r="O93" i="5" s="1"/>
  <c r="O59" i="5"/>
  <c r="O57" i="5"/>
  <c r="O11" i="5"/>
  <c r="F92" i="5"/>
  <c r="F93" i="5" s="1"/>
  <c r="F59" i="5"/>
  <c r="F57" i="5"/>
  <c r="F11" i="5"/>
  <c r="Y92" i="5"/>
  <c r="Y93" i="5" s="1"/>
  <c r="Y59" i="5"/>
  <c r="Y57" i="5"/>
  <c r="Y11" i="5"/>
  <c r="AF92" i="5"/>
  <c r="AF93" i="5" s="1"/>
  <c r="AF59" i="5"/>
  <c r="AF57" i="5"/>
  <c r="AF11" i="5"/>
  <c r="AH92" i="5"/>
  <c r="AH93" i="5" s="1"/>
  <c r="AH59" i="5"/>
  <c r="AH57" i="5"/>
  <c r="AH11" i="5"/>
  <c r="C92" i="5"/>
  <c r="C93" i="5" s="1"/>
  <c r="C59" i="5"/>
  <c r="C57" i="5"/>
  <c r="C11" i="5"/>
  <c r="E92" i="5"/>
  <c r="E93" i="5" s="1"/>
  <c r="E59" i="5"/>
  <c r="E57" i="5"/>
  <c r="E11" i="5"/>
  <c r="AB92" i="5"/>
  <c r="AB93" i="5" s="1"/>
  <c r="AB59" i="5"/>
  <c r="AB57" i="5"/>
  <c r="AB11" i="5"/>
  <c r="Z92" i="5"/>
  <c r="Z93" i="5" s="1"/>
  <c r="Z59" i="5"/>
  <c r="Z57" i="5"/>
  <c r="Z11" i="5"/>
  <c r="X92" i="5"/>
  <c r="X93" i="5" s="1"/>
  <c r="X59" i="5"/>
  <c r="X57" i="5"/>
  <c r="X11" i="5"/>
  <c r="AG92" i="5"/>
  <c r="AG93" i="5" s="1"/>
  <c r="AG59" i="5"/>
  <c r="AG57" i="5"/>
  <c r="AG11" i="5"/>
  <c r="AI92" i="5"/>
  <c r="AI93" i="5" s="1"/>
  <c r="AI59" i="5"/>
  <c r="AI57" i="5"/>
  <c r="AI11" i="5"/>
  <c r="AD92" i="5"/>
  <c r="AD93" i="5" s="1"/>
  <c r="AD59" i="5"/>
  <c r="AD57" i="5"/>
  <c r="AD11" i="5"/>
  <c r="V92" i="5"/>
  <c r="V93" i="5" s="1"/>
  <c r="V59" i="5"/>
  <c r="V57" i="5"/>
  <c r="V11" i="5"/>
  <c r="AA92" i="5"/>
  <c r="AA93" i="5" s="1"/>
  <c r="AA59" i="5"/>
  <c r="AA57" i="5"/>
  <c r="AA11" i="5"/>
  <c r="B92" i="5"/>
  <c r="B93" i="5" s="1"/>
  <c r="B59" i="5"/>
  <c r="B57" i="5"/>
  <c r="B11" i="5"/>
  <c r="K92" i="5"/>
  <c r="K93" i="5" s="1"/>
  <c r="K59" i="5"/>
  <c r="K57" i="5"/>
  <c r="K11" i="5"/>
  <c r="H92" i="5"/>
  <c r="H93" i="5" s="1"/>
  <c r="H59" i="5"/>
  <c r="H57" i="5"/>
  <c r="H11" i="5"/>
  <c r="N92" i="5"/>
  <c r="N93" i="5" s="1"/>
  <c r="N59" i="5"/>
  <c r="N57" i="5"/>
  <c r="N11" i="5"/>
  <c r="M92" i="5"/>
  <c r="M93" i="5" s="1"/>
  <c r="M59" i="5"/>
  <c r="M57" i="5"/>
  <c r="M11" i="5"/>
  <c r="U92" i="5"/>
  <c r="U93" i="5" s="1"/>
  <c r="U59" i="5"/>
  <c r="U57" i="5"/>
  <c r="U11" i="5"/>
  <c r="I92" i="5"/>
  <c r="I93" i="5" s="1"/>
  <c r="I59" i="5"/>
  <c r="I57" i="5"/>
  <c r="I11" i="5"/>
  <c r="AE12" i="5" l="1"/>
  <c r="AE13" i="5" s="1"/>
  <c r="J12" i="5"/>
  <c r="J13" i="5" s="1"/>
  <c r="I12" i="5"/>
  <c r="I13" i="5" s="1"/>
  <c r="U12" i="5"/>
  <c r="U13" i="5" s="1"/>
  <c r="M12" i="5"/>
  <c r="M13" i="5" s="1"/>
  <c r="N12" i="5"/>
  <c r="N13" i="5" s="1"/>
  <c r="H12" i="5"/>
  <c r="H13" i="5" s="1"/>
  <c r="K12" i="5"/>
  <c r="K13" i="5" s="1"/>
  <c r="P12" i="5"/>
  <c r="P13" i="5" s="1"/>
  <c r="A94" i="5"/>
  <c r="B12" i="5"/>
  <c r="B13" i="5" s="1"/>
  <c r="AA12" i="5"/>
  <c r="AA13" i="5" s="1"/>
  <c r="V12" i="5"/>
  <c r="V13" i="5" s="1"/>
  <c r="L12" i="5"/>
  <c r="L13" i="5" s="1"/>
  <c r="AD12" i="5"/>
  <c r="AD13" i="5" s="1"/>
  <c r="AI12" i="5"/>
  <c r="AI13" i="5" s="1"/>
  <c r="AG12" i="5"/>
  <c r="AG13" i="5" s="1"/>
  <c r="X12" i="5"/>
  <c r="X13" i="5" s="1"/>
  <c r="Z12" i="5"/>
  <c r="Z13" i="5" s="1"/>
  <c r="AB12" i="5"/>
  <c r="AB13" i="5" s="1"/>
  <c r="E12" i="5"/>
  <c r="E13" i="5" s="1"/>
  <c r="C12" i="5"/>
  <c r="C13" i="5" s="1"/>
  <c r="AH12" i="5"/>
  <c r="AH13" i="5" s="1"/>
  <c r="AF12" i="5"/>
  <c r="AF13" i="5" s="1"/>
  <c r="Y12" i="5"/>
  <c r="Y13" i="5" s="1"/>
  <c r="F12" i="5"/>
  <c r="F13" i="5" s="1"/>
  <c r="O12" i="5"/>
  <c r="O13" i="5" s="1"/>
  <c r="T12" i="5"/>
  <c r="T13" i="5" s="1"/>
  <c r="Q12" i="5"/>
  <c r="Q13" i="5" s="1"/>
  <c r="D12" i="5"/>
  <c r="D13" i="5" s="1"/>
  <c r="B14" i="5" l="1"/>
</calcChain>
</file>

<file path=xl/sharedStrings.xml><?xml version="1.0" encoding="utf-8"?>
<sst xmlns="http://schemas.openxmlformats.org/spreadsheetml/2006/main" count="4278" uniqueCount="666">
  <si>
    <t>DNF Start row</t>
  </si>
  <si>
    <t>DNF End row</t>
  </si>
  <si>
    <t>Check no of runners to input</t>
  </si>
  <si>
    <t>Count</t>
  </si>
  <si>
    <t>Per input</t>
  </si>
  <si>
    <t>Check</t>
  </si>
  <si>
    <t>Finishing position</t>
  </si>
  <si>
    <t>Runner no</t>
  </si>
  <si>
    <t>Time</t>
  </si>
  <si>
    <t>Runner name</t>
  </si>
  <si>
    <t>Club</t>
  </si>
  <si>
    <t>Club Code</t>
  </si>
  <si>
    <t>Team</t>
  </si>
  <si>
    <t>Category</t>
  </si>
  <si>
    <t>PTS</t>
  </si>
  <si>
    <t>T CAT</t>
  </si>
  <si>
    <t>T PTS</t>
  </si>
  <si>
    <t>steve gates</t>
  </si>
  <si>
    <t>HY Runners</t>
  </si>
  <si>
    <t>HYR</t>
  </si>
  <si>
    <t>M35</t>
  </si>
  <si>
    <t>SM1</t>
  </si>
  <si>
    <t>Jake Greenwood</t>
  </si>
  <si>
    <t>Central Park Athletics</t>
  </si>
  <si>
    <t>CPA</t>
  </si>
  <si>
    <t>SM</t>
  </si>
  <si>
    <t>Chris Doherty</t>
  </si>
  <si>
    <t>Hailsham Harriers</t>
  </si>
  <si>
    <t>HAIL</t>
  </si>
  <si>
    <t>COLIN TRICKER</t>
  </si>
  <si>
    <t>Crowborough Runners</t>
  </si>
  <si>
    <t>CROW</t>
  </si>
  <si>
    <t>M40</t>
  </si>
  <si>
    <t>M401</t>
  </si>
  <si>
    <t>Ant Anderson</t>
  </si>
  <si>
    <t>Eastbourne Rovers</t>
  </si>
  <si>
    <t>EAST</t>
  </si>
  <si>
    <t>EAST/BDY</t>
  </si>
  <si>
    <t>Graeme McIntosh</t>
  </si>
  <si>
    <t>Wadhurst Runners</t>
  </si>
  <si>
    <t>WAD</t>
  </si>
  <si>
    <t>Trevor Deeble</t>
  </si>
  <si>
    <t>Hastings AC</t>
  </si>
  <si>
    <t>HAC</t>
  </si>
  <si>
    <t>HR/HAC</t>
  </si>
  <si>
    <t>Ben Pepler</t>
  </si>
  <si>
    <t>Lewes AC</t>
  </si>
  <si>
    <t>LEW</t>
  </si>
  <si>
    <t>JONATHAN RAFFERTY</t>
  </si>
  <si>
    <t>M45</t>
  </si>
  <si>
    <t>M402</t>
  </si>
  <si>
    <t>Ash Dorrington</t>
  </si>
  <si>
    <t>NS</t>
  </si>
  <si>
    <t>Miles Shepherd</t>
  </si>
  <si>
    <t>SM2</t>
  </si>
  <si>
    <t>JAMES BRYANT</t>
  </si>
  <si>
    <t>Paul Howard</t>
  </si>
  <si>
    <t>Brighton &amp; Hove Frontrunners</t>
  </si>
  <si>
    <t>FRONTR</t>
  </si>
  <si>
    <t>Josh Nisbett</t>
  </si>
  <si>
    <t>Seaford Striders</t>
  </si>
  <si>
    <t>SEAF</t>
  </si>
  <si>
    <t>PSST</t>
  </si>
  <si>
    <t>Jack Hutchinson</t>
  </si>
  <si>
    <t>Rob Chrystie</t>
  </si>
  <si>
    <t>JAMES COX</t>
  </si>
  <si>
    <t>Heathfield Runners</t>
  </si>
  <si>
    <t>HEAT</t>
  </si>
  <si>
    <t>HTH/UCK</t>
  </si>
  <si>
    <t>M50</t>
  </si>
  <si>
    <t>M501</t>
  </si>
  <si>
    <t>SAM ATTWOOD</t>
  </si>
  <si>
    <t>DEAN TAYLOR</t>
  </si>
  <si>
    <t>OLLIE WELCH</t>
  </si>
  <si>
    <t>M403</t>
  </si>
  <si>
    <t>Jonathan hatch</t>
  </si>
  <si>
    <t>James Marron</t>
  </si>
  <si>
    <t>Will Withecombe</t>
  </si>
  <si>
    <t>Hastings Runners</t>
  </si>
  <si>
    <t>HR</t>
  </si>
  <si>
    <t>Dan Goodchild</t>
  </si>
  <si>
    <t>SM3</t>
  </si>
  <si>
    <t>PETER NOON</t>
  </si>
  <si>
    <t>Jonathan Burrell</t>
  </si>
  <si>
    <t>M60</t>
  </si>
  <si>
    <t>M601</t>
  </si>
  <si>
    <t>Nigel Jewell</t>
  </si>
  <si>
    <t>Bexhill Run Tri</t>
  </si>
  <si>
    <t>BEX</t>
  </si>
  <si>
    <t>Sam Davies</t>
  </si>
  <si>
    <t>NEIL COUCHMAN</t>
  </si>
  <si>
    <t>SM4</t>
  </si>
  <si>
    <t>Carl Barton</t>
  </si>
  <si>
    <t>Jonothan Darley</t>
  </si>
  <si>
    <t>Liam Gunner</t>
  </si>
  <si>
    <t>Yolanda King</t>
  </si>
  <si>
    <t>SF</t>
  </si>
  <si>
    <t>SF1</t>
  </si>
  <si>
    <t>Neil Pysden</t>
  </si>
  <si>
    <t>Team Bodyworks</t>
  </si>
  <si>
    <t>BDY</t>
  </si>
  <si>
    <t>Simon Fiddler</t>
  </si>
  <si>
    <t>Joseph o'gorman</t>
  </si>
  <si>
    <t>Jack Upton</t>
  </si>
  <si>
    <t>PETER WOODWARD</t>
  </si>
  <si>
    <t>NSM1</t>
  </si>
  <si>
    <t>Alice Denning</t>
  </si>
  <si>
    <t>Leigh Harris</t>
  </si>
  <si>
    <t>JIM WATSON</t>
  </si>
  <si>
    <t>Arena 80 AC</t>
  </si>
  <si>
    <t>A80</t>
  </si>
  <si>
    <t>Luke Borland</t>
  </si>
  <si>
    <t>James Miles</t>
  </si>
  <si>
    <t xml:space="preserve">Brighton Phoenix </t>
  </si>
  <si>
    <t>Martin Noakes</t>
  </si>
  <si>
    <t>Scott Harris</t>
  </si>
  <si>
    <t>Stuart Pelling</t>
  </si>
  <si>
    <t>DAN HARMER</t>
  </si>
  <si>
    <t>Steve Hutchison</t>
  </si>
  <si>
    <t>Geraldine Moffat</t>
  </si>
  <si>
    <t>Portslade Hedgehoppers</t>
  </si>
  <si>
    <t>HEDGE</t>
  </si>
  <si>
    <t>F60</t>
  </si>
  <si>
    <t>F601</t>
  </si>
  <si>
    <t>Ed Tarquin</t>
  </si>
  <si>
    <t xml:space="preserve"> </t>
  </si>
  <si>
    <t>Yuriy Korchev</t>
  </si>
  <si>
    <t>Paul Arthur</t>
  </si>
  <si>
    <t>Tobias Bremer</t>
  </si>
  <si>
    <t>ADAM STYLES</t>
  </si>
  <si>
    <t>M502</t>
  </si>
  <si>
    <t>Garry Wright</t>
  </si>
  <si>
    <t>Meads Runners</t>
  </si>
  <si>
    <t>MEAD</t>
  </si>
  <si>
    <t>Robert Light</t>
  </si>
  <si>
    <t>Tony Durey</t>
  </si>
  <si>
    <t>Chris Brandt</t>
  </si>
  <si>
    <t>M602</t>
  </si>
  <si>
    <t>Rob Gerardo</t>
  </si>
  <si>
    <t>Louise Ryan</t>
  </si>
  <si>
    <t>Laurie Burrett</t>
  </si>
  <si>
    <t>Will Monnington</t>
  </si>
  <si>
    <t>GUY WILLIAMS</t>
  </si>
  <si>
    <t>M55</t>
  </si>
  <si>
    <t>Marco Rours</t>
  </si>
  <si>
    <t>STEVE McNEALLY</t>
  </si>
  <si>
    <t>ZACH DRAKE</t>
  </si>
  <si>
    <t>NSM2</t>
  </si>
  <si>
    <t>Eddie Lancaster</t>
  </si>
  <si>
    <t>CHRIS PRICE</t>
  </si>
  <si>
    <t>NSM3</t>
  </si>
  <si>
    <t>Badrinath Mohandas</t>
  </si>
  <si>
    <t>Uckfield Runners</t>
  </si>
  <si>
    <t>UCK</t>
  </si>
  <si>
    <t>DAVID WOOLLARD</t>
  </si>
  <si>
    <t>Robert Cooper</t>
  </si>
  <si>
    <t>Mark Stainthorpe</t>
  </si>
  <si>
    <t>Claire Keith</t>
  </si>
  <si>
    <t>F35</t>
  </si>
  <si>
    <t>SF2</t>
  </si>
  <si>
    <t>Johanna Dowle</t>
  </si>
  <si>
    <t>RunWednesdays</t>
  </si>
  <si>
    <t>RUNW</t>
  </si>
  <si>
    <t>F45</t>
  </si>
  <si>
    <t>F401</t>
  </si>
  <si>
    <t>Rodney Dempster</t>
  </si>
  <si>
    <t>M503</t>
  </si>
  <si>
    <t>Claire Lockwood</t>
  </si>
  <si>
    <t>Chris Offler</t>
  </si>
  <si>
    <t>Dan Shipton</t>
  </si>
  <si>
    <t>ANDREW JOAD</t>
  </si>
  <si>
    <t>ANDY CLARK</t>
  </si>
  <si>
    <t>Paul Mc Cleery</t>
  </si>
  <si>
    <t>Marc Gumbrell</t>
  </si>
  <si>
    <t>CAROLINE WOOD</t>
  </si>
  <si>
    <t>David Wharton</t>
  </si>
  <si>
    <t>Maria Smith</t>
  </si>
  <si>
    <t>Roy Cooper</t>
  </si>
  <si>
    <t>Patrick Doddy</t>
  </si>
  <si>
    <t>Martin Turner</t>
  </si>
  <si>
    <t>Ian Fines</t>
  </si>
  <si>
    <t>GORDON BERRY</t>
  </si>
  <si>
    <t>NSM4</t>
  </si>
  <si>
    <t>Lizzy Miles</t>
  </si>
  <si>
    <t>F40</t>
  </si>
  <si>
    <t>James Griffiths</t>
  </si>
  <si>
    <t>SIMON CLARK</t>
  </si>
  <si>
    <t>Jeremy Sankey</t>
  </si>
  <si>
    <t>Shane Smith</t>
  </si>
  <si>
    <t>Samantha Alvarez</t>
  </si>
  <si>
    <t>F50</t>
  </si>
  <si>
    <t>F501</t>
  </si>
  <si>
    <t>Kevin Blowers</t>
  </si>
  <si>
    <t>Brett Massey</t>
  </si>
  <si>
    <t>Claire Thomas</t>
  </si>
  <si>
    <t>Jonni Andrews</t>
  </si>
  <si>
    <t>Jamie Tiltman</t>
  </si>
  <si>
    <t>James Carney</t>
  </si>
  <si>
    <t>Marina Davies</t>
  </si>
  <si>
    <t>CHRIS RUSSELL</t>
  </si>
  <si>
    <t>Ian Weston</t>
  </si>
  <si>
    <t>Polegate Plodders</t>
  </si>
  <si>
    <t>POLE</t>
  </si>
  <si>
    <t>Neil Jeffries</t>
  </si>
  <si>
    <t>Paul Charlton</t>
  </si>
  <si>
    <t>Colin Keast</t>
  </si>
  <si>
    <t>Gary Chan</t>
  </si>
  <si>
    <t>Elizabeth Brookes</t>
  </si>
  <si>
    <t>Sally Norris</t>
  </si>
  <si>
    <t>Graeme Grass</t>
  </si>
  <si>
    <t>Alan Buckle</t>
  </si>
  <si>
    <t>M65</t>
  </si>
  <si>
    <t>TIM PROBERT</t>
  </si>
  <si>
    <t>NSM5</t>
  </si>
  <si>
    <t>Stuart McKenzie</t>
  </si>
  <si>
    <t>Dan Marshman</t>
  </si>
  <si>
    <t>Robert Hammond</t>
  </si>
  <si>
    <t>TONY LAVENDER</t>
  </si>
  <si>
    <t>Ollie Blanks</t>
  </si>
  <si>
    <t>Neil Smith</t>
  </si>
  <si>
    <t>matthew harmer</t>
  </si>
  <si>
    <t>Mark Wardle</t>
  </si>
  <si>
    <t>David Prince-Iles</t>
  </si>
  <si>
    <t>M70</t>
  </si>
  <si>
    <t>Richard Goulder</t>
  </si>
  <si>
    <t>Jennifer Williams</t>
  </si>
  <si>
    <t>Liam Brooks</t>
  </si>
  <si>
    <t>Alan Clisby</t>
  </si>
  <si>
    <t>Amy Richardson</t>
  </si>
  <si>
    <t>Philip Visick</t>
  </si>
  <si>
    <t>Mat Homewood</t>
  </si>
  <si>
    <t>Laurence Sava</t>
  </si>
  <si>
    <t>Neil Gearing</t>
  </si>
  <si>
    <t>Anneka Redley-Cook</t>
  </si>
  <si>
    <t>MICHAEL GILLINGHAM</t>
  </si>
  <si>
    <t>Natalie Dawson</t>
  </si>
  <si>
    <t>F502</t>
  </si>
  <si>
    <t>Mark Currah</t>
  </si>
  <si>
    <t>Sean Wright</t>
  </si>
  <si>
    <t>Tri Tempo</t>
  </si>
  <si>
    <t>TRIT</t>
  </si>
  <si>
    <t>Emily Hague</t>
  </si>
  <si>
    <t>Annabel Preston</t>
  </si>
  <si>
    <t>mark wilson</t>
  </si>
  <si>
    <t>Ian Hilder</t>
  </si>
  <si>
    <t>Jenny Katsoni</t>
  </si>
  <si>
    <t>NSF1</t>
  </si>
  <si>
    <t>Frank Brennan</t>
  </si>
  <si>
    <t>Russell Hewlett</t>
  </si>
  <si>
    <t>Anoushka Johnson</t>
  </si>
  <si>
    <t>Nick Attwood</t>
  </si>
  <si>
    <t>Darren Broderick</t>
  </si>
  <si>
    <t>Ellie King</t>
  </si>
  <si>
    <t>F402</t>
  </si>
  <si>
    <t>Mark Pope</t>
  </si>
  <si>
    <t>PATRYCJA WOLLNIK</t>
  </si>
  <si>
    <t>Ron Van Heuvelen</t>
  </si>
  <si>
    <t>Dave Kitchener</t>
  </si>
  <si>
    <t>Seafront Shufflers</t>
  </si>
  <si>
    <t>SHUF</t>
  </si>
  <si>
    <t>Mike Thompson</t>
  </si>
  <si>
    <t>Michelle Pope</t>
  </si>
  <si>
    <t>Allan Marshall</t>
  </si>
  <si>
    <t>MADDIE PRICE</t>
  </si>
  <si>
    <t>Fiona Williams</t>
  </si>
  <si>
    <t>Jamie Bushnell</t>
  </si>
  <si>
    <t>CHRISTY STYLES</t>
  </si>
  <si>
    <t>Nic Gibson</t>
  </si>
  <si>
    <t>Andy Knight</t>
  </si>
  <si>
    <t>Helen Bowman</t>
  </si>
  <si>
    <t>F55</t>
  </si>
  <si>
    <t>Gary Loughlin</t>
  </si>
  <si>
    <t>Kevin Smith</t>
  </si>
  <si>
    <t>Brian Slaughter</t>
  </si>
  <si>
    <t>Natalie Hoadley</t>
  </si>
  <si>
    <t>Hannah Edleston</t>
  </si>
  <si>
    <t>Alistair Marshman</t>
  </si>
  <si>
    <t>Geoffrey Tondeur</t>
  </si>
  <si>
    <t>Julia Jones</t>
  </si>
  <si>
    <t>SPENCER KNAGGS</t>
  </si>
  <si>
    <t>Chris Findlay-Geer</t>
  </si>
  <si>
    <t>JULIET FINE</t>
  </si>
  <si>
    <t>LOUISE ELLIS</t>
  </si>
  <si>
    <t>CLAIRE STYLES</t>
  </si>
  <si>
    <t>Caroline Curtis</t>
  </si>
  <si>
    <t>Ian Pratt</t>
  </si>
  <si>
    <t>Lucy Wright</t>
  </si>
  <si>
    <t>Andrew Deighton</t>
  </si>
  <si>
    <t>Tunbridge Wells Harriers</t>
  </si>
  <si>
    <t>Andy Moore</t>
  </si>
  <si>
    <t>EILEEN WELCH</t>
  </si>
  <si>
    <t>Guy Ramage</t>
  </si>
  <si>
    <t>Neil Maltby</t>
  </si>
  <si>
    <t>HELENA ROONEY</t>
  </si>
  <si>
    <t>susannah gates</t>
  </si>
  <si>
    <t>Ian Goodwin</t>
  </si>
  <si>
    <t>Jo Nevett</t>
  </si>
  <si>
    <t>JENNY HUGHES</t>
  </si>
  <si>
    <t>F602</t>
  </si>
  <si>
    <t>Jane Coles</t>
  </si>
  <si>
    <t>Ian King</t>
  </si>
  <si>
    <t>NSM6</t>
  </si>
  <si>
    <t>Abi Morris</t>
  </si>
  <si>
    <t>NSF2</t>
  </si>
  <si>
    <t>Gareth Purves</t>
  </si>
  <si>
    <t>BOB PAGE</t>
  </si>
  <si>
    <t>Bob Hughes</t>
  </si>
  <si>
    <t>Francis Burnham</t>
  </si>
  <si>
    <t>F65</t>
  </si>
  <si>
    <t>Catherine Crombie</t>
  </si>
  <si>
    <t>Sarah Rose Buldum</t>
  </si>
  <si>
    <t>Paul Payne</t>
  </si>
  <si>
    <t>Roger Humphries</t>
  </si>
  <si>
    <t>Laura Torrance</t>
  </si>
  <si>
    <t>Gary Chown</t>
  </si>
  <si>
    <t>Gareth Berry</t>
  </si>
  <si>
    <t>LORNA BUCKWELL</t>
  </si>
  <si>
    <t>Evelyn Griffiths</t>
  </si>
  <si>
    <t>Danielle Lee</t>
  </si>
  <si>
    <t>Rob Weighell</t>
  </si>
  <si>
    <t>Jenny Patterson</t>
  </si>
  <si>
    <t>Gillian Miles</t>
  </si>
  <si>
    <t>Felicity Williams</t>
  </si>
  <si>
    <t>Julie Tremlin</t>
  </si>
  <si>
    <t>Paul Lockwood</t>
  </si>
  <si>
    <t>BRIAN BARLEY</t>
  </si>
  <si>
    <t>MEG CALCUTT</t>
  </si>
  <si>
    <t>Julian Mills</t>
  </si>
  <si>
    <t>David Pettitt</t>
  </si>
  <si>
    <t>Grant Meyer</t>
  </si>
  <si>
    <t>Wayne Preston-Hunt</t>
  </si>
  <si>
    <t>Joanna Cain</t>
  </si>
  <si>
    <t>David Greenaway</t>
  </si>
  <si>
    <t>Sharon Donovan</t>
  </si>
  <si>
    <t>michelle hart</t>
  </si>
  <si>
    <t>Denise Jeffrey</t>
  </si>
  <si>
    <t>Miriam Thompson</t>
  </si>
  <si>
    <t>NSF3</t>
  </si>
  <si>
    <t>Gemma Gilroy</t>
  </si>
  <si>
    <t>Samantha Crompton</t>
  </si>
  <si>
    <t>Paul Zipperlen</t>
  </si>
  <si>
    <t>Amanda Tondeur</t>
  </si>
  <si>
    <t>Fenella Maloney</t>
  </si>
  <si>
    <t>Chris Phipps</t>
  </si>
  <si>
    <t>Mike Buckley</t>
  </si>
  <si>
    <t>Piers Brunning</t>
  </si>
  <si>
    <t>Julie Chicken</t>
  </si>
  <si>
    <t>Graham Clark</t>
  </si>
  <si>
    <t>Colin Burbage</t>
  </si>
  <si>
    <t>Peter Burfoot</t>
  </si>
  <si>
    <t>David Hurst</t>
  </si>
  <si>
    <t>Sally Green</t>
  </si>
  <si>
    <t>Stuart Green</t>
  </si>
  <si>
    <t>Dee Poole</t>
  </si>
  <si>
    <t>Amy Message</t>
  </si>
  <si>
    <t>Stacey Pollard</t>
  </si>
  <si>
    <t>Sally Mason</t>
  </si>
  <si>
    <t>FLEUR BLANFORD</t>
  </si>
  <si>
    <t>Hazel Akehurst</t>
  </si>
  <si>
    <t>Helen Buxton</t>
  </si>
  <si>
    <t>Richard Meyer</t>
  </si>
  <si>
    <t>Amy McKeown</t>
  </si>
  <si>
    <t>NSF4</t>
  </si>
  <si>
    <t>Richard Rudd</t>
  </si>
  <si>
    <t>Claire Hawes</t>
  </si>
  <si>
    <t>EMMA WILLIAMS</t>
  </si>
  <si>
    <t>CHRIS GOLDING</t>
  </si>
  <si>
    <t>Victoria Haynes</t>
  </si>
  <si>
    <t>Peter Clark</t>
  </si>
  <si>
    <t>Giles Clark</t>
  </si>
  <si>
    <t>Mary Austin-Olsen</t>
  </si>
  <si>
    <t>F70</t>
  </si>
  <si>
    <t>Helen Key</t>
  </si>
  <si>
    <t>Julie Deakin</t>
  </si>
  <si>
    <t>Kevin Morris</t>
  </si>
  <si>
    <t>VANESSA HARROLD</t>
  </si>
  <si>
    <t>Stephen Green</t>
  </si>
  <si>
    <t>Denise Rose</t>
  </si>
  <si>
    <t>Kevin Burton</t>
  </si>
  <si>
    <t>Sam Dissonayaxa</t>
  </si>
  <si>
    <t>Tatiana Nedialkova</t>
  </si>
  <si>
    <t>Katherine Simmons</t>
  </si>
  <si>
    <t>John Brown</t>
  </si>
  <si>
    <t>Andrea Gilkes</t>
  </si>
  <si>
    <t>Jayne Morris</t>
  </si>
  <si>
    <t>Sarah Marzaioli</t>
  </si>
  <si>
    <t>Frank Wood</t>
  </si>
  <si>
    <t>Mike Lawlor</t>
  </si>
  <si>
    <t>Justine Ridgway</t>
  </si>
  <si>
    <t>Sarah Russell</t>
  </si>
  <si>
    <t>Victoria Little</t>
  </si>
  <si>
    <t>Hannah Deubert-Chapman</t>
  </si>
  <si>
    <t>Albert Kemp</t>
  </si>
  <si>
    <t>Iain Willatt</t>
  </si>
  <si>
    <t>Val Brockwell</t>
  </si>
  <si>
    <t>Jane Kemp</t>
  </si>
  <si>
    <t>Anthony Wilson</t>
  </si>
  <si>
    <t>Steven Chantrey</t>
  </si>
  <si>
    <t>Sue Tapp</t>
  </si>
  <si>
    <t>Paul Hope</t>
  </si>
  <si>
    <t>MARK HILL</t>
  </si>
  <si>
    <t>SALLY McCLEVERTY</t>
  </si>
  <si>
    <t>John Gately</t>
  </si>
  <si>
    <t>Yock Lin Richardson</t>
  </si>
  <si>
    <t>Peter Thomas</t>
  </si>
  <si>
    <t>Becky Goldsmith</t>
  </si>
  <si>
    <t>Adrian Thompson</t>
  </si>
  <si>
    <t>Christine Tait</t>
  </si>
  <si>
    <t>Karen Hoskin</t>
  </si>
  <si>
    <t>Dagmara Ginter</t>
  </si>
  <si>
    <t>Martin Harman</t>
  </si>
  <si>
    <t>Patrick Donovan</t>
  </si>
  <si>
    <t>Ann Komzolik</t>
  </si>
  <si>
    <t>James Graham</t>
  </si>
  <si>
    <t>Jo Edwards</t>
  </si>
  <si>
    <t>Sue Collett</t>
  </si>
  <si>
    <t>Laura Grove</t>
  </si>
  <si>
    <t>Haley Cole</t>
  </si>
  <si>
    <t>Sara Baitup</t>
  </si>
  <si>
    <t>Catherine Knight</t>
  </si>
  <si>
    <t>Jacqueline patton</t>
  </si>
  <si>
    <t>Julia James</t>
  </si>
  <si>
    <t>Caz Hall</t>
  </si>
  <si>
    <t>Ellie Miller</t>
  </si>
  <si>
    <t>Sue Dabbs</t>
  </si>
  <si>
    <t>Jade Turner</t>
  </si>
  <si>
    <t>NICKY THOMPSETT</t>
  </si>
  <si>
    <t>Jane Lambert</t>
  </si>
  <si>
    <t>Lauren Stallard</t>
  </si>
  <si>
    <t>Kay Crush</t>
  </si>
  <si>
    <t>Judith Linsell</t>
  </si>
  <si>
    <t>DIANE HAMMOND</t>
  </si>
  <si>
    <t>Christine Sage</t>
  </si>
  <si>
    <t>Dave Oxbrow</t>
  </si>
  <si>
    <t>GILLY NICKOLS</t>
  </si>
  <si>
    <t>Michael Kirby</t>
  </si>
  <si>
    <t>Sarah Cooper</t>
  </si>
  <si>
    <t>Susan Mann</t>
  </si>
  <si>
    <t>Jeanette Wells</t>
  </si>
  <si>
    <t>Sandra Standen</t>
  </si>
  <si>
    <t>Brent Parker</t>
  </si>
  <si>
    <t>Graham Pearson</t>
  </si>
  <si>
    <t>DNF</t>
  </si>
  <si>
    <t>No DNFs</t>
  </si>
  <si>
    <t>Formula to show existing points position for manual posting prior to actual run when figs are posted hardkeyed by macro</t>
  </si>
  <si>
    <t xml:space="preserve">Formula to correct scores psoted </t>
  </si>
  <si>
    <t>DO NOT DELETE THIS ROW</t>
  </si>
  <si>
    <t>CumMenRace2Input</t>
  </si>
  <si>
    <t>CumMenFormulaTotal</t>
  </si>
  <si>
    <t>CumMenFormulaLastRacePredictor</t>
  </si>
  <si>
    <t>RaceNo</t>
  </si>
  <si>
    <t>ToFile8</t>
  </si>
  <si>
    <t>Allocation check</t>
  </si>
  <si>
    <t>To include in max</t>
  </si>
  <si>
    <t>This is no of scoring races less 1 so if 4 races the calc max score is highest 3 + highest score</t>
  </si>
  <si>
    <t>CumMenEstMaxCol</t>
  </si>
  <si>
    <t>CumMenLastCol</t>
  </si>
  <si>
    <t>No of scoring races</t>
  </si>
  <si>
    <t>Allocation Check</t>
  </si>
  <si>
    <t>Races in points order</t>
  </si>
  <si>
    <t>Flag if query</t>
  </si>
  <si>
    <t>Last race predictor (2nd to last race only)</t>
  </si>
  <si>
    <t>CumMenMakeFirstCol</t>
  </si>
  <si>
    <t>POS</t>
  </si>
  <si>
    <t>E Sussex only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</si>
  <si>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</si>
  <si>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</si>
  <si>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</si>
  <si>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</si>
  <si>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</si>
  <si>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</si>
  <si>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</si>
  <si>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</si>
  <si>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</si>
  <si>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ES Eligible</t>
  </si>
  <si>
    <t>Awards ref</t>
  </si>
  <si>
    <t>Large lookup</t>
  </si>
  <si>
    <t>Races run</t>
  </si>
  <si>
    <t>First Race</t>
  </si>
  <si>
    <t>Per</t>
  </si>
  <si>
    <t>weighted sort</t>
  </si>
  <si>
    <t>Present not on finish</t>
  </si>
  <si>
    <t>Make 1st</t>
  </si>
  <si>
    <t>Make 2nd</t>
  </si>
  <si>
    <t>Make 3rd</t>
  </si>
  <si>
    <t>No of races pre final race</t>
  </si>
  <si>
    <t>Points prev race</t>
  </si>
  <si>
    <t>Est Max last race</t>
  </si>
  <si>
    <t>Est Max score</t>
  </si>
  <si>
    <t>SENIOR MEN</t>
  </si>
  <si>
    <t>M351</t>
  </si>
  <si>
    <t>M352</t>
  </si>
  <si>
    <t>M353</t>
  </si>
  <si>
    <t>M451</t>
  </si>
  <si>
    <t>M452</t>
  </si>
  <si>
    <t>M453</t>
  </si>
  <si>
    <t>M551</t>
  </si>
  <si>
    <t>M552</t>
  </si>
  <si>
    <t>M553</t>
  </si>
  <si>
    <t>M603</t>
  </si>
  <si>
    <t>M651</t>
  </si>
  <si>
    <t>M652</t>
  </si>
  <si>
    <t>M653</t>
  </si>
  <si>
    <t>M701</t>
  </si>
  <si>
    <t>M702</t>
  </si>
  <si>
    <t>M703</t>
  </si>
  <si>
    <t>CumWomenFormulaTotal</t>
  </si>
  <si>
    <t>CumWomenFormulaLastRacePredictor</t>
  </si>
  <si>
    <t>ToFile9</t>
  </si>
  <si>
    <t>CumWomenEstMaxCol</t>
  </si>
  <si>
    <t>CumWomenLastCol</t>
  </si>
  <si>
    <t>CumWomenMakeFirstCol</t>
  </si>
  <si>
    <t>Senior Women</t>
  </si>
  <si>
    <t>SF3</t>
  </si>
  <si>
    <t>F351</t>
  </si>
  <si>
    <t>F352</t>
  </si>
  <si>
    <t>F353</t>
  </si>
  <si>
    <t>F403</t>
  </si>
  <si>
    <t>F451</t>
  </si>
  <si>
    <t>F452</t>
  </si>
  <si>
    <t>F453</t>
  </si>
  <si>
    <t>F503</t>
  </si>
  <si>
    <t>F551</t>
  </si>
  <si>
    <t>F552</t>
  </si>
  <si>
    <t>F553</t>
  </si>
  <si>
    <t>F603</t>
  </si>
  <si>
    <t>F651</t>
  </si>
  <si>
    <t>F652</t>
  </si>
  <si>
    <t>F653</t>
  </si>
  <si>
    <t>F701</t>
  </si>
  <si>
    <t>F702</t>
  </si>
  <si>
    <t>F703</t>
  </si>
  <si>
    <t>TeamFormula1</t>
  </si>
  <si>
    <t>This formua is used for reconsliation</t>
  </si>
  <si>
    <t>East Sussex</t>
  </si>
  <si>
    <t>Points Below</t>
  </si>
  <si>
    <t>Position</t>
  </si>
  <si>
    <t>CAT</t>
  </si>
  <si>
    <t>PREV.P</t>
  </si>
  <si>
    <t>TOTAL</t>
  </si>
  <si>
    <t>F.POS</t>
  </si>
  <si>
    <t>Weighted</t>
  </si>
  <si>
    <t>Weighted add additional decimal such that if two scores are equal team with highest finish position will win.  To Awards Senior for Team awards</t>
  </si>
  <si>
    <t>Key</t>
  </si>
  <si>
    <t xml:space="preserve">Reconciliation of cumulative points by race  </t>
  </si>
  <si>
    <t xml:space="preserve">- </t>
  </si>
  <si>
    <t>Total</t>
  </si>
  <si>
    <t>As above</t>
  </si>
  <si>
    <t>Race details and results versions</t>
  </si>
  <si>
    <t xml:space="preserve">Version (note on results orig version will not have a V designation) </t>
  </si>
  <si>
    <t>V4</t>
  </si>
  <si>
    <t>PREVIOUS RACE</t>
  </si>
  <si>
    <t>ALL CLUBS: 17 TEAMS (note awards are based on table excluding non East Sussex Clubs)</t>
  </si>
  <si>
    <t>EAST SUSSEX CLUBS: 15 TEAMS (Only East Sussex Teams qualify for awards: awards are awarded as per this table)</t>
  </si>
  <si>
    <t>ResultsJuniorBlock</t>
  </si>
  <si>
    <t>Race no</t>
  </si>
  <si>
    <t>Name</t>
  </si>
  <si>
    <t>Points</t>
  </si>
  <si>
    <t>ResultsJuniorBlock2</t>
  </si>
  <si>
    <t>U11B</t>
  </si>
  <si>
    <t>MAX NOON</t>
  </si>
  <si>
    <t>Aidian Wai</t>
  </si>
  <si>
    <t>ZAK BRYANT</t>
  </si>
  <si>
    <t>ALEC YOUNG</t>
  </si>
  <si>
    <t>-</t>
  </si>
  <si>
    <t>cody mansell</t>
  </si>
  <si>
    <t>JOHN GILKES</t>
  </si>
  <si>
    <t>OLIVER HOBDON</t>
  </si>
  <si>
    <t>TOMMY BROWNE</t>
  </si>
  <si>
    <t>Euan Purves</t>
  </si>
  <si>
    <t>Harvey Browne</t>
  </si>
  <si>
    <t>U11G</t>
  </si>
  <si>
    <t>NANCY CASSIDY</t>
  </si>
  <si>
    <t>Willow Anderson</t>
  </si>
  <si>
    <t>KITTY WINTON</t>
  </si>
  <si>
    <t>Eva Miles</t>
  </si>
  <si>
    <t>Martha Gofton</t>
  </si>
  <si>
    <t>BEA TAYLOR</t>
  </si>
  <si>
    <t>Zoe Chamberlain</t>
  </si>
  <si>
    <t>Lucy Pollard</t>
  </si>
  <si>
    <t>Freya Tiltman</t>
  </si>
  <si>
    <t>U13B</t>
  </si>
  <si>
    <t>cobey buckley</t>
  </si>
  <si>
    <t>JASPER CASSIDY</t>
  </si>
  <si>
    <t>CHARLIE WORKMAN</t>
  </si>
  <si>
    <t>SAM BUCKWELL</t>
  </si>
  <si>
    <t>Fynn Drew</t>
  </si>
  <si>
    <t>Alfie Gofton</t>
  </si>
  <si>
    <t>Carter Gunner</t>
  </si>
  <si>
    <t>ZACH MCPHERSON</t>
  </si>
  <si>
    <t>OSCAR CROUCHER</t>
  </si>
  <si>
    <t>U13G</t>
  </si>
  <si>
    <t>Ksenia McCrae</t>
  </si>
  <si>
    <t>CHARLOTTE HOWARD</t>
  </si>
  <si>
    <t>AMELIE HUTTON</t>
  </si>
  <si>
    <t>MOLLY ABBOT</t>
  </si>
  <si>
    <t>Eva Harwood</t>
  </si>
  <si>
    <t>bella taylor</t>
  </si>
  <si>
    <t>KATYA BADHAM</t>
  </si>
  <si>
    <t>Cecilia Cripps</t>
  </si>
  <si>
    <t>AMELIA BROWN</t>
  </si>
  <si>
    <t>MEGAN ELLUL</t>
  </si>
  <si>
    <t>POPPY CROUCHER</t>
  </si>
  <si>
    <t>U15B</t>
  </si>
  <si>
    <t>Samuel Watson</t>
  </si>
  <si>
    <t>jacob smith (HAC)</t>
  </si>
  <si>
    <t>Mason Gunner</t>
  </si>
  <si>
    <t>Charlie Harris</t>
  </si>
  <si>
    <t>RYAN POCKNELL</t>
  </si>
  <si>
    <t>U17B</t>
  </si>
  <si>
    <t>Samuel Jarrett</t>
  </si>
  <si>
    <t>Jack Douglas</t>
  </si>
  <si>
    <t>U17G</t>
  </si>
  <si>
    <t>Chae Wai</t>
  </si>
  <si>
    <t>Tiggy Cooper</t>
  </si>
  <si>
    <t>ANNA IVALDI</t>
  </si>
  <si>
    <t>CumJuniorFormulaTotal</t>
  </si>
  <si>
    <t>CumJuniorFormulaLastRacePredictor</t>
  </si>
  <si>
    <t>ToFile10</t>
  </si>
  <si>
    <t>CumJuniorEstMaxCol</t>
  </si>
  <si>
    <t>CumJuniorLastCol</t>
  </si>
  <si>
    <t>CumJuniorMakeFirstCol</t>
  </si>
  <si>
    <t xml:space="preserve">No of races prev race </t>
  </si>
  <si>
    <t>U11B1</t>
  </si>
  <si>
    <t>U11B2</t>
  </si>
  <si>
    <t>U11B3</t>
  </si>
  <si>
    <t>U11G1</t>
  </si>
  <si>
    <t>U11G2</t>
  </si>
  <si>
    <t>U11G3</t>
  </si>
  <si>
    <t>U13B1</t>
  </si>
  <si>
    <t>U13B2</t>
  </si>
  <si>
    <t>U13B3</t>
  </si>
  <si>
    <t>U13G1</t>
  </si>
  <si>
    <t>U13G2</t>
  </si>
  <si>
    <t>U13G3</t>
  </si>
  <si>
    <t>U15B1</t>
  </si>
  <si>
    <t>U15B2</t>
  </si>
  <si>
    <t>U15B3</t>
  </si>
  <si>
    <t>U15G</t>
  </si>
  <si>
    <t>U17B1</t>
  </si>
  <si>
    <t>U17B2</t>
  </si>
  <si>
    <t>U17G1</t>
  </si>
  <si>
    <t>U17G2</t>
  </si>
  <si>
    <t>U17G3</t>
  </si>
  <si>
    <t>ESSLXC ERIDGE PARK - 13 OCTOBER 2024 - SENIORS V5</t>
  </si>
  <si>
    <t>ESSLXC 2024/25 MEN AFTER 1 RACES V2</t>
  </si>
  <si>
    <t xml:space="preserve">ESSLXC 2024/25 WOMEN AFTER 1 RACES </t>
  </si>
  <si>
    <t>ESSLXC Eridge Park: 13-October-2024 V5</t>
  </si>
  <si>
    <t>Eridge Park</t>
  </si>
  <si>
    <t>Snape Wood</t>
  </si>
  <si>
    <t>Newplace</t>
  </si>
  <si>
    <t>Blackcap</t>
  </si>
  <si>
    <t>Whitbread Hollow</t>
  </si>
  <si>
    <t>Pett</t>
  </si>
  <si>
    <t>ESSLXC 2024/25 JUNIORS</t>
  </si>
  <si>
    <t>No Match</t>
  </si>
  <si>
    <t>N</t>
  </si>
  <si>
    <t>Y</t>
  </si>
  <si>
    <t>Brighton and Hove Frontrunners</t>
  </si>
  <si>
    <t>Eastbourne Rovers and Team Bodyworks</t>
  </si>
  <si>
    <t>Hastings Runners and Hastings AC</t>
  </si>
  <si>
    <t>Heathfield Road Runners and Uckfield Runners</t>
  </si>
  <si>
    <t xml:space="preserve">Polegate Plodders, Seafront Shufflers, Seaford Striders and Tri Tempo </t>
  </si>
  <si>
    <t>Run Wednesdays</t>
  </si>
  <si>
    <t>OK</t>
  </si>
  <si>
    <t>Race 1 of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</si>
</sst>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_-;\-* #,##0_-;_-* &quot;-&quot;??_-;_-@_-"/>
    <numFmt numFmtId="165" formatCode="#,##0_);\(#,##0\);\-_)"/>
    <numFmt numFmtId="166" formatCode="[$-F400]h:mm:ss\ AM/PM"/>
    <numFmt numFmtId="167" formatCode="[h]:mm:ss;;\-_)"/>
    <numFmt numFmtId="168" formatCode="###0_);\(###0\);\-_)"/>
    <numFmt numFmtId="169" formatCode="&quot;Race &quot;#"/>
    <numFmt numFmtId="170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7030A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8"/>
      <color rgb="FFB1059D"/>
      <name val="Arial"/>
      <family val="2"/>
    </font>
    <font>
      <sz val="10"/>
      <color rgb="FF0000FF"/>
      <name val="Arial"/>
      <family val="2"/>
    </font>
    <font>
      <sz val="10"/>
      <color rgb="FFB1059D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6CAE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 style="thin">
        <color theme="0" tint="-0.24994659260841701"/>
      </top>
      <bottom style="medium">
        <color rgb="FFFFC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1" applyFont="1"/>
    <xf numFmtId="0" fontId="3" fillId="0" borderId="0" xfId="1"/>
    <xf numFmtId="0" fontId="3" fillId="0" borderId="1" xfId="1" applyBorder="1"/>
    <xf numFmtId="43" fontId="0" fillId="0" borderId="0" xfId="2" applyFont="1"/>
    <xf numFmtId="0" fontId="3" fillId="0" borderId="2" xfId="1" applyBorder="1"/>
    <xf numFmtId="0" fontId="3" fillId="2" borderId="3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46" fontId="0" fillId="2" borderId="5" xfId="2" applyNumberFormat="1" applyFont="1" applyFill="1" applyBorder="1" applyProtection="1"/>
    <xf numFmtId="164" fontId="3" fillId="2" borderId="6" xfId="2" applyNumberFormat="1" applyFont="1" applyFill="1" applyBorder="1"/>
    <xf numFmtId="0" fontId="3" fillId="2" borderId="7" xfId="1" applyFont="1" applyFill="1" applyBorder="1"/>
    <xf numFmtId="0" fontId="3" fillId="2" borderId="8" xfId="1" applyFont="1" applyFill="1" applyBorder="1"/>
    <xf numFmtId="165" fontId="4" fillId="2" borderId="9" xfId="2" applyNumberFormat="1" applyFont="1" applyFill="1" applyBorder="1"/>
    <xf numFmtId="0" fontId="5" fillId="0" borderId="0" xfId="1" applyFont="1"/>
    <xf numFmtId="0" fontId="6" fillId="0" borderId="0" xfId="1" applyFont="1"/>
    <xf numFmtId="43" fontId="6" fillId="0" borderId="0" xfId="2" applyFont="1"/>
    <xf numFmtId="15" fontId="6" fillId="0" borderId="0" xfId="1" applyNumberFormat="1" applyFont="1" applyAlignment="1"/>
    <xf numFmtId="0" fontId="3" fillId="0" borderId="0" xfId="1" applyAlignment="1"/>
    <xf numFmtId="165" fontId="0" fillId="0" borderId="0" xfId="2" applyNumberFormat="1" applyFont="1"/>
    <xf numFmtId="0" fontId="7" fillId="0" borderId="0" xfId="1" applyFont="1" applyAlignment="1">
      <alignment horizontal="center" wrapText="1"/>
    </xf>
    <xf numFmtId="2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2" applyNumberFormat="1" applyFont="1" applyAlignment="1">
      <alignment horizontal="center" wrapText="1"/>
    </xf>
    <xf numFmtId="166" fontId="3" fillId="0" borderId="0" xfId="1" applyNumberFormat="1"/>
    <xf numFmtId="165" fontId="3" fillId="0" borderId="0" xfId="1" applyNumberFormat="1"/>
    <xf numFmtId="167" fontId="3" fillId="0" borderId="0" xfId="1" applyNumberFormat="1"/>
    <xf numFmtId="0" fontId="7" fillId="0" borderId="0" xfId="1" applyFont="1"/>
    <xf numFmtId="0" fontId="3" fillId="0" borderId="0" xfId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3" borderId="0" xfId="1" applyFill="1"/>
    <xf numFmtId="0" fontId="8" fillId="0" borderId="0" xfId="1" applyFont="1" applyAlignment="1">
      <alignment horizontal="right"/>
    </xf>
    <xf numFmtId="165" fontId="3" fillId="0" borderId="0" xfId="1" applyNumberFormat="1" applyAlignment="1">
      <alignment horizontal="center"/>
    </xf>
    <xf numFmtId="165" fontId="9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9" fillId="0" borderId="0" xfId="1" applyNumberFormat="1" applyFont="1"/>
    <xf numFmtId="0" fontId="3" fillId="4" borderId="10" xfId="1" applyFill="1" applyBorder="1" applyAlignment="1">
      <alignment horizontal="center"/>
    </xf>
    <xf numFmtId="165" fontId="10" fillId="4" borderId="10" xfId="1" applyNumberFormat="1" applyFont="1" applyFill="1" applyBorder="1" applyAlignment="1">
      <alignment horizontal="right"/>
    </xf>
    <xf numFmtId="165" fontId="3" fillId="0" borderId="0" xfId="1" applyNumberFormat="1" applyFont="1"/>
    <xf numFmtId="1" fontId="3" fillId="0" borderId="0" xfId="1" applyNumberFormat="1" applyAlignment="1">
      <alignment horizontal="center"/>
    </xf>
    <xf numFmtId="0" fontId="9" fillId="0" borderId="1" xfId="1" applyFont="1" applyBorder="1" applyAlignment="1">
      <alignment horizontal="center"/>
    </xf>
    <xf numFmtId="0" fontId="8" fillId="0" borderId="0" xfId="1" applyFont="1" applyAlignment="1">
      <alignment horizontal="left"/>
    </xf>
    <xf numFmtId="0" fontId="11" fillId="5" borderId="11" xfId="1" applyFont="1" applyFill="1" applyBorder="1"/>
    <xf numFmtId="165" fontId="4" fillId="0" borderId="12" xfId="1" applyNumberFormat="1" applyFont="1" applyFill="1" applyBorder="1"/>
    <xf numFmtId="165" fontId="4" fillId="2" borderId="13" xfId="1" applyNumberFormat="1" applyFont="1" applyFill="1" applyBorder="1"/>
    <xf numFmtId="0" fontId="8" fillId="3" borderId="0" xfId="1" applyFont="1" applyFill="1" applyAlignment="1">
      <alignment horizontal="left"/>
    </xf>
    <xf numFmtId="0" fontId="12" fillId="0" borderId="1" xfId="1" applyFont="1" applyBorder="1" applyAlignment="1">
      <alignment horizontal="center"/>
    </xf>
    <xf numFmtId="0" fontId="13" fillId="0" borderId="0" xfId="1" applyFont="1" applyAlignment="1">
      <alignment horizontal="right"/>
    </xf>
    <xf numFmtId="0" fontId="7" fillId="3" borderId="0" xfId="1" applyFont="1" applyFill="1"/>
    <xf numFmtId="0" fontId="14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14" fillId="0" borderId="0" xfId="1" applyFont="1" applyAlignment="1">
      <alignment horizontal="center" wrapText="1"/>
    </xf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wrapText="1"/>
    </xf>
    <xf numFmtId="165" fontId="7" fillId="4" borderId="10" xfId="1" applyNumberFormat="1" applyFont="1" applyFill="1" applyBorder="1"/>
    <xf numFmtId="168" fontId="7" fillId="0" borderId="0" xfId="1" applyNumberFormat="1" applyFont="1" applyAlignment="1">
      <alignment horizontal="center"/>
    </xf>
    <xf numFmtId="0" fontId="2" fillId="0" borderId="0" xfId="1" applyFont="1"/>
    <xf numFmtId="0" fontId="1" fillId="0" borderId="0" xfId="1" applyFont="1"/>
    <xf numFmtId="168" fontId="3" fillId="0" borderId="0" xfId="1" applyNumberFormat="1" applyAlignment="1">
      <alignment horizontal="center"/>
    </xf>
    <xf numFmtId="165" fontId="3" fillId="4" borderId="10" xfId="1" applyNumberFormat="1" applyFont="1" applyFill="1" applyBorder="1"/>
    <xf numFmtId="1" fontId="15" fillId="0" borderId="0" xfId="1" applyNumberFormat="1" applyFont="1" applyAlignment="1">
      <alignment horizontal="center"/>
    </xf>
    <xf numFmtId="168" fontId="3" fillId="0" borderId="0" xfId="1" applyNumberFormat="1"/>
    <xf numFmtId="0" fontId="2" fillId="0" borderId="0" xfId="1" applyFont="1" applyAlignment="1">
      <alignment horizontal="center"/>
    </xf>
    <xf numFmtId="165" fontId="3" fillId="4" borderId="10" xfId="1" applyNumberFormat="1" applyFill="1" applyBorder="1" applyAlignment="1">
      <alignment horizontal="center"/>
    </xf>
    <xf numFmtId="169" fontId="3" fillId="0" borderId="0" xfId="1" applyNumberFormat="1" applyAlignment="1">
      <alignment horizontal="left"/>
    </xf>
    <xf numFmtId="165" fontId="3" fillId="0" borderId="0" xfId="1" applyNumberFormat="1" applyAlignment="1">
      <alignment horizontal="right"/>
    </xf>
    <xf numFmtId="0" fontId="16" fillId="0" borderId="0" xfId="1" applyFont="1"/>
    <xf numFmtId="0" fontId="3" fillId="6" borderId="0" xfId="1" applyFill="1"/>
    <xf numFmtId="0" fontId="9" fillId="0" borderId="0" xfId="1" applyFont="1"/>
    <xf numFmtId="0" fontId="9" fillId="0" borderId="0" xfId="1" applyFont="1" applyAlignment="1">
      <alignment horizontal="center"/>
    </xf>
    <xf numFmtId="164" fontId="17" fillId="0" borderId="0" xfId="2" applyNumberFormat="1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2" borderId="14" xfId="1" applyFont="1" applyFill="1" applyBorder="1"/>
    <xf numFmtId="165" fontId="4" fillId="2" borderId="15" xfId="2" applyNumberFormat="1" applyFont="1" applyFill="1" applyBorder="1"/>
    <xf numFmtId="164" fontId="11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164" fontId="17" fillId="0" borderId="0" xfId="2" applyNumberFormat="1" applyFont="1" applyAlignment="1">
      <alignment horizontal="center" vertical="center"/>
    </xf>
    <xf numFmtId="164" fontId="3" fillId="0" borderId="0" xfId="1" applyNumberFormat="1"/>
    <xf numFmtId="164" fontId="18" fillId="0" borderId="0" xfId="1" applyNumberFormat="1" applyFont="1" applyAlignment="1">
      <alignment horizontal="center"/>
    </xf>
    <xf numFmtId="0" fontId="19" fillId="0" borderId="0" xfId="1" applyFont="1" applyAlignment="1">
      <alignment horizontal="left"/>
    </xf>
    <xf numFmtId="15" fontId="20" fillId="0" borderId="0" xfId="1" applyNumberFormat="1" applyFont="1" applyAlignment="1"/>
    <xf numFmtId="0" fontId="21" fillId="0" borderId="0" xfId="1" applyFont="1" applyAlignment="1"/>
    <xf numFmtId="0" fontId="21" fillId="0" borderId="0" xfId="1" applyFont="1"/>
    <xf numFmtId="0" fontId="21" fillId="0" borderId="0" xfId="1" applyFont="1" applyAlignment="1">
      <alignment horizontal="right"/>
    </xf>
    <xf numFmtId="165" fontId="7" fillId="0" borderId="0" xfId="1" applyNumberFormat="1" applyFont="1" applyAlignment="1">
      <alignment horizontal="center"/>
    </xf>
    <xf numFmtId="0" fontId="22" fillId="0" borderId="0" xfId="1" applyFont="1" applyAlignment="1">
      <alignment horizontal="center"/>
    </xf>
    <xf numFmtId="0" fontId="7" fillId="0" borderId="16" xfId="1" applyFont="1" applyBorder="1" applyAlignment="1">
      <alignment horizontal="center"/>
    </xf>
    <xf numFmtId="170" fontId="3" fillId="0" borderId="17" xfId="1" applyNumberFormat="1" applyFont="1" applyBorder="1"/>
    <xf numFmtId="170" fontId="4" fillId="0" borderId="17" xfId="1" applyNumberFormat="1" applyFont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65" fontId="3" fillId="0" borderId="17" xfId="1" applyNumberFormat="1" applyBorder="1"/>
    <xf numFmtId="165" fontId="3" fillId="2" borderId="18" xfId="2" applyNumberFormat="1" applyFont="1" applyFill="1" applyBorder="1"/>
    <xf numFmtId="165" fontId="4" fillId="2" borderId="19" xfId="2" applyNumberFormat="1" applyFont="1" applyFill="1" applyBorder="1"/>
    <xf numFmtId="15" fontId="3" fillId="0" borderId="0" xfId="1" applyNumberFormat="1"/>
    <xf numFmtId="14" fontId="3" fillId="0" borderId="0" xfId="1" applyNumberFormat="1"/>
    <xf numFmtId="0" fontId="13" fillId="0" borderId="0" xfId="1" applyFont="1"/>
    <xf numFmtId="43" fontId="7" fillId="0" borderId="0" xfId="2" applyFont="1" applyAlignment="1">
      <alignment horizontal="center"/>
    </xf>
    <xf numFmtId="0" fontId="3" fillId="0" borderId="0" xfId="1" applyFont="1" applyBorder="1"/>
    <xf numFmtId="0" fontId="3" fillId="0" borderId="20" xfId="1" applyFont="1" applyBorder="1"/>
    <xf numFmtId="46" fontId="3" fillId="0" borderId="21" xfId="3" applyNumberFormat="1" applyBorder="1"/>
    <xf numFmtId="164" fontId="3" fillId="0" borderId="22" xfId="2" applyNumberFormat="1" applyFont="1" applyBorder="1"/>
    <xf numFmtId="164" fontId="3" fillId="0" borderId="0" xfId="2" applyNumberFormat="1" applyFont="1" applyBorder="1"/>
    <xf numFmtId="2" fontId="3" fillId="0" borderId="0" xfId="2" applyNumberFormat="1" applyFont="1" applyBorder="1"/>
    <xf numFmtId="0" fontId="12" fillId="0" borderId="0" xfId="1" applyFont="1"/>
    <xf numFmtId="15" fontId="12" fillId="0" borderId="0" xfId="1" applyNumberFormat="1" applyFont="1"/>
    <xf numFmtId="0" fontId="9" fillId="2" borderId="8" xfId="1" applyFont="1" applyFill="1" applyBorder="1"/>
    <xf numFmtId="168" fontId="3" fillId="0" borderId="0" xfId="1" applyNumberFormat="1" applyFont="1" applyAlignment="1">
      <alignment horizontal="center"/>
    </xf>
    <xf numFmtId="165" fontId="14" fillId="0" borderId="0" xfId="1" applyNumberFormat="1" applyFont="1" applyAlignment="1">
      <alignment horizontal="center" wrapText="1"/>
    </xf>
    <xf numFmtId="165" fontId="11" fillId="0" borderId="0" xfId="1" applyNumberFormat="1" applyFont="1" applyAlignment="1">
      <alignment horizontal="center" wrapText="1"/>
    </xf>
    <xf numFmtId="165" fontId="7" fillId="0" borderId="0" xfId="1" applyNumberFormat="1" applyFont="1" applyAlignment="1">
      <alignment horizontal="center" wrapText="1"/>
    </xf>
    <xf numFmtId="165" fontId="0" fillId="0" borderId="0" xfId="4" applyNumberFormat="1" applyFont="1" applyAlignment="1">
      <alignment horizontal="center"/>
    </xf>
    <xf numFmtId="0" fontId="3" fillId="0" borderId="0" xfId="1" applyBorder="1"/>
    <xf numFmtId="165" fontId="0" fillId="0" borderId="0" xfId="4" applyNumberFormat="1" applyFont="1" applyBorder="1" applyAlignment="1">
      <alignment horizontal="center"/>
    </xf>
    <xf numFmtId="165" fontId="3" fillId="0" borderId="0" xfId="1" applyNumberForma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3" fillId="0" borderId="0" xfId="4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</cellXfs>
  <cellStyles count="5">
    <cellStyle name="Comma 2" xfId="2"/>
    <cellStyle name="Comma 2 2" xfId="4"/>
    <cellStyle name="Normal" xfId="0" builtinId="0"/>
    <cellStyle name="Normal 2" xfId="1"/>
    <cellStyle name="Normal 2 2" xfId="3"/>
  </cellStyles>
  <dxfs count="1"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ResultsSenior">
    <tabColor rgb="FF00B050"/>
  </sheetPr>
  <dimension ref="A1:K335"/>
  <sheetViews>
    <sheetView topLeftCell="A80" workbookViewId="0">
      <selection activeCell="A7" sqref="A7:K332"/>
    </sheetView>
  </sheetViews>
  <sheetFormatPr defaultRowHeight="15" outlineLevelRow="1" x14ac:dyDescent="0.25"/>
  <cols>
    <col min="1" max="3" width="9.140625" style="2"/>
    <col min="4" max="4" width="22.7109375" style="2" customWidth="1"/>
    <col min="5" max="5" width="23.5703125" style="4" customWidth="1"/>
    <col min="6" max="6" width="9.140625" style="2"/>
    <col min="7" max="7" width="10.140625" style="2" bestFit="1" customWidth="1"/>
    <col min="8" max="8" width="9.140625" style="2"/>
    <col min="9" max="9" width="10.85546875" style="2" customWidth="1"/>
    <col min="10" max="16384" width="9.140625" style="2"/>
  </cols>
  <sheetData>
    <row r="1" spans="1:11" hidden="1" outlineLevel="1" x14ac:dyDescent="0.25">
      <c r="A1" s="1" t="s">
        <v>0</v>
      </c>
      <c r="C1" s="3">
        <v>334</v>
      </c>
    </row>
    <row r="2" spans="1:11" ht="15.75" hidden="1" outlineLevel="1" thickBot="1" x14ac:dyDescent="0.3">
      <c r="A2" s="1" t="s">
        <v>1</v>
      </c>
      <c r="C2" s="5">
        <v>335</v>
      </c>
    </row>
    <row r="3" spans="1:11" hidden="1" outlineLevel="1" x14ac:dyDescent="0.25">
      <c r="A3" s="6" t="s">
        <v>2</v>
      </c>
      <c r="B3" s="7"/>
      <c r="C3" s="7"/>
      <c r="D3" s="8"/>
      <c r="E3" s="9"/>
      <c r="F3" s="10"/>
    </row>
    <row r="4" spans="1:11" ht="13.5" hidden="1" outlineLevel="1" thickBot="1" x14ac:dyDescent="0.25">
      <c r="A4" s="11">
        <f ca="1">COUNT(OFFSET(A7,1,0,700,1))</f>
        <v>325</v>
      </c>
      <c r="B4" s="12" t="s">
        <v>3</v>
      </c>
      <c r="C4" s="12" t="s">
        <v>4</v>
      </c>
      <c r="D4" s="12">
        <v>325</v>
      </c>
      <c r="E4" s="12" t="s">
        <v>5</v>
      </c>
      <c r="F4" s="13">
        <f ca="1">(A4-D4)*(OFFSET(ResultsHeaderRowSenior,1,0)&gt;0)</f>
        <v>0</v>
      </c>
    </row>
    <row r="5" spans="1:11" ht="26.25" collapsed="1" x14ac:dyDescent="0.4">
      <c r="A5" s="14" t="s">
        <v>644</v>
      </c>
      <c r="B5" s="14"/>
      <c r="C5" s="14"/>
      <c r="D5" s="15"/>
      <c r="E5" s="16"/>
      <c r="F5" s="15"/>
      <c r="G5" s="15"/>
      <c r="H5" s="15"/>
      <c r="I5" s="17"/>
      <c r="J5" s="18"/>
    </row>
    <row r="6" spans="1:11" x14ac:dyDescent="0.25">
      <c r="D6" s="19"/>
    </row>
    <row r="7" spans="1:11" ht="38.25" x14ac:dyDescent="0.2">
      <c r="A7" s="20" t="s">
        <v>6</v>
      </c>
      <c r="B7" s="20" t="s">
        <v>7</v>
      </c>
      <c r="C7" s="21" t="s">
        <v>8</v>
      </c>
      <c r="D7" s="22" t="s">
        <v>9</v>
      </c>
      <c r="E7" s="23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" t="s">
        <v>16</v>
      </c>
    </row>
    <row r="8" spans="1:11" x14ac:dyDescent="0.25">
      <c r="A8" s="2">
        <v>1</v>
      </c>
      <c r="B8" s="2">
        <v>7</v>
      </c>
      <c r="C8" s="24">
        <v>2.34375E-2</v>
      </c>
      <c r="D8" s="25" t="s">
        <v>17</v>
      </c>
      <c r="E8" s="19" t="s">
        <v>18</v>
      </c>
      <c r="F8" s="25" t="s">
        <v>19</v>
      </c>
      <c r="G8" s="25" t="s">
        <v>19</v>
      </c>
      <c r="H8" s="25" t="s">
        <v>20</v>
      </c>
      <c r="I8" s="25">
        <v>300</v>
      </c>
      <c r="J8" s="25" t="s">
        <v>21</v>
      </c>
      <c r="K8" s="25">
        <v>1</v>
      </c>
    </row>
    <row r="9" spans="1:11" x14ac:dyDescent="0.25">
      <c r="A9" s="2">
        <v>2</v>
      </c>
      <c r="B9" s="2">
        <v>415</v>
      </c>
      <c r="C9" s="26">
        <v>2.359953703703704E-2</v>
      </c>
      <c r="D9" s="25" t="s">
        <v>22</v>
      </c>
      <c r="E9" s="19" t="s">
        <v>23</v>
      </c>
      <c r="F9" s="25" t="s">
        <v>24</v>
      </c>
      <c r="G9" s="25" t="s">
        <v>24</v>
      </c>
      <c r="H9" s="25" t="s">
        <v>25</v>
      </c>
      <c r="I9" s="25">
        <v>299</v>
      </c>
      <c r="J9" s="25" t="s">
        <v>21</v>
      </c>
      <c r="K9" s="25">
        <v>2</v>
      </c>
    </row>
    <row r="10" spans="1:11" x14ac:dyDescent="0.25">
      <c r="A10" s="2">
        <v>3</v>
      </c>
      <c r="B10" s="2">
        <v>540</v>
      </c>
      <c r="C10" s="26">
        <v>2.372685185185185E-2</v>
      </c>
      <c r="D10" s="25" t="s">
        <v>26</v>
      </c>
      <c r="E10" s="19" t="s">
        <v>27</v>
      </c>
      <c r="F10" s="25" t="s">
        <v>28</v>
      </c>
      <c r="G10" s="25" t="s">
        <v>28</v>
      </c>
      <c r="H10" s="25" t="s">
        <v>20</v>
      </c>
      <c r="I10" s="25">
        <v>298</v>
      </c>
      <c r="J10" s="25" t="s">
        <v>21</v>
      </c>
      <c r="K10" s="25">
        <v>3</v>
      </c>
    </row>
    <row r="11" spans="1:11" x14ac:dyDescent="0.25">
      <c r="A11" s="2">
        <v>4</v>
      </c>
      <c r="B11" s="2">
        <v>479</v>
      </c>
      <c r="C11" s="26">
        <v>2.4039351851851853E-2</v>
      </c>
      <c r="D11" s="25" t="s">
        <v>29</v>
      </c>
      <c r="E11" s="19" t="s">
        <v>30</v>
      </c>
      <c r="F11" s="25" t="s">
        <v>31</v>
      </c>
      <c r="G11" s="25" t="s">
        <v>31</v>
      </c>
      <c r="H11" s="25" t="s">
        <v>32</v>
      </c>
      <c r="I11" s="25">
        <v>297</v>
      </c>
      <c r="J11" s="25" t="s">
        <v>33</v>
      </c>
      <c r="K11" s="25">
        <v>4</v>
      </c>
    </row>
    <row r="12" spans="1:11" x14ac:dyDescent="0.25">
      <c r="A12" s="2">
        <v>5</v>
      </c>
      <c r="B12" s="2">
        <v>488</v>
      </c>
      <c r="C12" s="26">
        <v>2.4247685185185181E-2</v>
      </c>
      <c r="D12" s="25" t="s">
        <v>34</v>
      </c>
      <c r="E12" s="19" t="s">
        <v>35</v>
      </c>
      <c r="F12" s="25" t="s">
        <v>36</v>
      </c>
      <c r="G12" s="25" t="s">
        <v>37</v>
      </c>
      <c r="H12" s="25" t="s">
        <v>20</v>
      </c>
      <c r="I12" s="25">
        <v>296</v>
      </c>
      <c r="J12" s="25" t="s">
        <v>21</v>
      </c>
      <c r="K12" s="25">
        <v>5</v>
      </c>
    </row>
    <row r="13" spans="1:11" x14ac:dyDescent="0.25">
      <c r="A13" s="2">
        <v>6</v>
      </c>
      <c r="B13" s="2">
        <v>312</v>
      </c>
      <c r="C13" s="26">
        <v>2.4270833333333335E-2</v>
      </c>
      <c r="D13" s="25" t="s">
        <v>38</v>
      </c>
      <c r="E13" s="19" t="s">
        <v>39</v>
      </c>
      <c r="F13" s="25" t="s">
        <v>40</v>
      </c>
      <c r="G13" s="25" t="s">
        <v>40</v>
      </c>
      <c r="H13" s="25" t="s">
        <v>32</v>
      </c>
      <c r="I13" s="25">
        <v>295</v>
      </c>
      <c r="J13" s="25" t="s">
        <v>33</v>
      </c>
      <c r="K13" s="25">
        <v>6</v>
      </c>
    </row>
    <row r="14" spans="1:11" x14ac:dyDescent="0.25">
      <c r="A14" s="2">
        <v>7</v>
      </c>
      <c r="B14" s="2">
        <v>593</v>
      </c>
      <c r="C14" s="26">
        <v>2.4710648148148148E-2</v>
      </c>
      <c r="D14" s="25" t="s">
        <v>41</v>
      </c>
      <c r="E14" s="19" t="s">
        <v>42</v>
      </c>
      <c r="F14" s="25" t="s">
        <v>43</v>
      </c>
      <c r="G14" s="25" t="s">
        <v>44</v>
      </c>
      <c r="H14" s="25" t="s">
        <v>20</v>
      </c>
      <c r="I14" s="25">
        <v>294</v>
      </c>
      <c r="J14" s="25" t="s">
        <v>21</v>
      </c>
      <c r="K14" s="25">
        <v>7</v>
      </c>
    </row>
    <row r="15" spans="1:11" x14ac:dyDescent="0.25">
      <c r="A15" s="2">
        <v>8</v>
      </c>
      <c r="B15" s="2">
        <v>62</v>
      </c>
      <c r="C15" s="26">
        <v>2.4710648148148148E-2</v>
      </c>
      <c r="D15" s="25" t="s">
        <v>45</v>
      </c>
      <c r="E15" s="19" t="s">
        <v>46</v>
      </c>
      <c r="F15" s="25" t="s">
        <v>47</v>
      </c>
      <c r="G15" s="25" t="s">
        <v>47</v>
      </c>
      <c r="H15" s="25" t="s">
        <v>25</v>
      </c>
      <c r="I15" s="25">
        <v>293</v>
      </c>
      <c r="J15" s="25" t="s">
        <v>21</v>
      </c>
      <c r="K15" s="25">
        <v>8</v>
      </c>
    </row>
    <row r="16" spans="1:11" x14ac:dyDescent="0.25">
      <c r="A16" s="2">
        <v>9</v>
      </c>
      <c r="B16" s="2">
        <v>467</v>
      </c>
      <c r="C16" s="26">
        <v>2.4849537037037035E-2</v>
      </c>
      <c r="D16" s="25" t="s">
        <v>48</v>
      </c>
      <c r="E16" s="19" t="s">
        <v>30</v>
      </c>
      <c r="F16" s="25" t="s">
        <v>31</v>
      </c>
      <c r="G16" s="25" t="s">
        <v>31</v>
      </c>
      <c r="H16" s="25" t="s">
        <v>49</v>
      </c>
      <c r="I16" s="25">
        <v>292</v>
      </c>
      <c r="J16" s="25" t="s">
        <v>50</v>
      </c>
      <c r="K16" s="25">
        <v>9</v>
      </c>
    </row>
    <row r="17" spans="1:11" x14ac:dyDescent="0.25">
      <c r="A17" s="2">
        <v>10</v>
      </c>
      <c r="B17" s="2">
        <v>695</v>
      </c>
      <c r="C17" s="26">
        <v>2.4930555555555553E-2</v>
      </c>
      <c r="D17" s="25" t="s">
        <v>51</v>
      </c>
      <c r="E17" s="19">
        <v>0</v>
      </c>
      <c r="F17" s="25" t="s">
        <v>52</v>
      </c>
      <c r="G17" s="25" t="s">
        <v>52</v>
      </c>
      <c r="H17" s="25" t="s">
        <v>20</v>
      </c>
      <c r="I17" s="25" t="s">
        <v>52</v>
      </c>
      <c r="J17" s="25" t="s">
        <v>52</v>
      </c>
      <c r="K17" s="25" t="s">
        <v>52</v>
      </c>
    </row>
    <row r="18" spans="1:11" x14ac:dyDescent="0.25">
      <c r="A18" s="2">
        <v>11</v>
      </c>
      <c r="B18" s="2">
        <v>71</v>
      </c>
      <c r="C18" s="26">
        <v>2.5011574074074075E-2</v>
      </c>
      <c r="D18" s="25" t="s">
        <v>53</v>
      </c>
      <c r="E18" s="19" t="s">
        <v>46</v>
      </c>
      <c r="F18" s="25" t="s">
        <v>47</v>
      </c>
      <c r="G18" s="25" t="s">
        <v>47</v>
      </c>
      <c r="H18" s="25" t="s">
        <v>20</v>
      </c>
      <c r="I18" s="25">
        <v>291</v>
      </c>
      <c r="J18" s="25" t="s">
        <v>54</v>
      </c>
      <c r="K18" s="25">
        <v>10</v>
      </c>
    </row>
    <row r="19" spans="1:11" x14ac:dyDescent="0.25">
      <c r="A19" s="2">
        <v>12</v>
      </c>
      <c r="B19" s="2">
        <v>437</v>
      </c>
      <c r="C19" s="26">
        <v>2.5104166666666664E-2</v>
      </c>
      <c r="D19" s="25" t="s">
        <v>55</v>
      </c>
      <c r="E19" s="19" t="s">
        <v>30</v>
      </c>
      <c r="F19" s="25" t="s">
        <v>31</v>
      </c>
      <c r="G19" s="25" t="s">
        <v>31</v>
      </c>
      <c r="H19" s="25" t="s">
        <v>25</v>
      </c>
      <c r="I19" s="25">
        <v>290</v>
      </c>
      <c r="J19" s="25" t="s">
        <v>21</v>
      </c>
      <c r="K19" s="25">
        <v>11</v>
      </c>
    </row>
    <row r="20" spans="1:11" x14ac:dyDescent="0.25">
      <c r="A20" s="2">
        <v>13</v>
      </c>
      <c r="B20" s="2">
        <v>367</v>
      </c>
      <c r="C20" s="26">
        <v>2.5185185185185185E-2</v>
      </c>
      <c r="D20" s="25" t="s">
        <v>56</v>
      </c>
      <c r="E20" s="19" t="s">
        <v>57</v>
      </c>
      <c r="F20" s="25" t="s">
        <v>58</v>
      </c>
      <c r="G20" s="25" t="s">
        <v>58</v>
      </c>
      <c r="H20" s="25" t="s">
        <v>32</v>
      </c>
      <c r="I20" s="25">
        <v>289</v>
      </c>
      <c r="J20" s="25" t="s">
        <v>33</v>
      </c>
      <c r="K20" s="25">
        <v>12</v>
      </c>
    </row>
    <row r="21" spans="1:11" x14ac:dyDescent="0.25">
      <c r="A21" s="2">
        <v>14</v>
      </c>
      <c r="B21" s="2">
        <v>220</v>
      </c>
      <c r="C21" s="26">
        <v>2.5567129629629634E-2</v>
      </c>
      <c r="D21" s="25" t="s">
        <v>59</v>
      </c>
      <c r="E21" s="19" t="s">
        <v>60</v>
      </c>
      <c r="F21" s="25" t="s">
        <v>61</v>
      </c>
      <c r="G21" s="25" t="s">
        <v>62</v>
      </c>
      <c r="H21" s="25" t="s">
        <v>25</v>
      </c>
      <c r="I21" s="25">
        <v>288</v>
      </c>
      <c r="J21" s="25" t="s">
        <v>21</v>
      </c>
      <c r="K21" s="25">
        <v>13</v>
      </c>
    </row>
    <row r="22" spans="1:11" x14ac:dyDescent="0.25">
      <c r="A22" s="2">
        <v>15</v>
      </c>
      <c r="B22" s="2">
        <v>214</v>
      </c>
      <c r="C22" s="26">
        <v>2.5648148148148146E-2</v>
      </c>
      <c r="D22" s="25" t="s">
        <v>63</v>
      </c>
      <c r="E22" s="19" t="s">
        <v>60</v>
      </c>
      <c r="F22" s="25" t="s">
        <v>61</v>
      </c>
      <c r="G22" s="25" t="s">
        <v>62</v>
      </c>
      <c r="H22" s="25" t="s">
        <v>20</v>
      </c>
      <c r="I22" s="25">
        <v>287</v>
      </c>
      <c r="J22" s="25" t="s">
        <v>54</v>
      </c>
      <c r="K22" s="25">
        <v>14</v>
      </c>
    </row>
    <row r="23" spans="1:11" x14ac:dyDescent="0.25">
      <c r="A23" s="2">
        <v>16</v>
      </c>
      <c r="B23" s="2">
        <v>533</v>
      </c>
      <c r="C23" s="26">
        <v>2.56712962962963E-2</v>
      </c>
      <c r="D23" s="25" t="s">
        <v>64</v>
      </c>
      <c r="E23" s="19" t="s">
        <v>27</v>
      </c>
      <c r="F23" s="25" t="s">
        <v>28</v>
      </c>
      <c r="G23" s="25" t="s">
        <v>28</v>
      </c>
      <c r="H23" s="25" t="s">
        <v>32</v>
      </c>
      <c r="I23" s="25">
        <v>286</v>
      </c>
      <c r="J23" s="25" t="s">
        <v>33</v>
      </c>
      <c r="K23" s="25">
        <v>15</v>
      </c>
    </row>
    <row r="24" spans="1:11" x14ac:dyDescent="0.25">
      <c r="A24" s="2">
        <v>17</v>
      </c>
      <c r="B24" s="2">
        <v>662</v>
      </c>
      <c r="C24" s="26">
        <v>2.5706018518518517E-2</v>
      </c>
      <c r="D24" s="25" t="s">
        <v>65</v>
      </c>
      <c r="E24" s="19" t="s">
        <v>66</v>
      </c>
      <c r="F24" s="25" t="s">
        <v>67</v>
      </c>
      <c r="G24" s="25" t="s">
        <v>68</v>
      </c>
      <c r="H24" s="25" t="s">
        <v>69</v>
      </c>
      <c r="I24" s="25">
        <v>285</v>
      </c>
      <c r="J24" s="25" t="s">
        <v>70</v>
      </c>
      <c r="K24" s="25">
        <v>16</v>
      </c>
    </row>
    <row r="25" spans="1:11" x14ac:dyDescent="0.25">
      <c r="A25" s="2">
        <v>18</v>
      </c>
      <c r="B25" s="2">
        <v>431</v>
      </c>
      <c r="C25" s="26">
        <v>2.5717592592592594E-2</v>
      </c>
      <c r="D25" s="25" t="s">
        <v>71</v>
      </c>
      <c r="E25" s="19" t="s">
        <v>30</v>
      </c>
      <c r="F25" s="25" t="s">
        <v>31</v>
      </c>
      <c r="G25" s="25" t="s">
        <v>31</v>
      </c>
      <c r="H25" s="25" t="s">
        <v>25</v>
      </c>
      <c r="I25" s="25">
        <v>284</v>
      </c>
      <c r="J25" s="25" t="s">
        <v>54</v>
      </c>
      <c r="K25" s="25">
        <v>17</v>
      </c>
    </row>
    <row r="26" spans="1:11" x14ac:dyDescent="0.25">
      <c r="A26" s="2">
        <v>19</v>
      </c>
      <c r="B26" s="2">
        <v>478</v>
      </c>
      <c r="C26" s="26">
        <v>2.5868055555555557E-2</v>
      </c>
      <c r="D26" s="25" t="s">
        <v>72</v>
      </c>
      <c r="E26" s="19" t="s">
        <v>30</v>
      </c>
      <c r="F26" s="25" t="s">
        <v>31</v>
      </c>
      <c r="G26" s="25" t="s">
        <v>31</v>
      </c>
      <c r="H26" s="25" t="s">
        <v>69</v>
      </c>
      <c r="I26" s="25">
        <v>283</v>
      </c>
      <c r="J26" s="25" t="s">
        <v>70</v>
      </c>
      <c r="K26" s="25">
        <v>18</v>
      </c>
    </row>
    <row r="27" spans="1:11" x14ac:dyDescent="0.25">
      <c r="A27" s="2">
        <v>20</v>
      </c>
      <c r="B27" s="2">
        <v>483</v>
      </c>
      <c r="C27" s="26">
        <v>2.6087962962962966E-2</v>
      </c>
      <c r="D27" s="25" t="s">
        <v>73</v>
      </c>
      <c r="E27" s="19" t="s">
        <v>30</v>
      </c>
      <c r="F27" s="25" t="s">
        <v>31</v>
      </c>
      <c r="G27" s="25" t="s">
        <v>31</v>
      </c>
      <c r="H27" s="25" t="s">
        <v>32</v>
      </c>
      <c r="I27" s="25">
        <v>282</v>
      </c>
      <c r="J27" s="25" t="s">
        <v>74</v>
      </c>
      <c r="K27" s="25">
        <v>19</v>
      </c>
    </row>
    <row r="28" spans="1:11" x14ac:dyDescent="0.25">
      <c r="A28" s="2">
        <v>21</v>
      </c>
      <c r="B28" s="2">
        <v>12</v>
      </c>
      <c r="C28" s="26">
        <v>2.6111111111111113E-2</v>
      </c>
      <c r="D28" s="25" t="s">
        <v>75</v>
      </c>
      <c r="E28" s="19" t="s">
        <v>18</v>
      </c>
      <c r="F28" s="25" t="s">
        <v>19</v>
      </c>
      <c r="G28" s="25" t="s">
        <v>19</v>
      </c>
      <c r="H28" s="25" t="s">
        <v>32</v>
      </c>
      <c r="I28" s="25">
        <v>281</v>
      </c>
      <c r="J28" s="25" t="s">
        <v>33</v>
      </c>
      <c r="K28" s="25">
        <v>20</v>
      </c>
    </row>
    <row r="29" spans="1:11" x14ac:dyDescent="0.25">
      <c r="A29" s="2">
        <v>22</v>
      </c>
      <c r="B29" s="2">
        <v>217</v>
      </c>
      <c r="C29" s="26">
        <v>2.6157407407407407E-2</v>
      </c>
      <c r="D29" s="25" t="s">
        <v>76</v>
      </c>
      <c r="E29" s="19" t="s">
        <v>60</v>
      </c>
      <c r="F29" s="25" t="s">
        <v>61</v>
      </c>
      <c r="G29" s="25" t="s">
        <v>62</v>
      </c>
      <c r="H29" s="25" t="s">
        <v>69</v>
      </c>
      <c r="I29" s="25">
        <v>280</v>
      </c>
      <c r="J29" s="25" t="s">
        <v>70</v>
      </c>
      <c r="K29" s="25">
        <v>21</v>
      </c>
    </row>
    <row r="30" spans="1:11" x14ac:dyDescent="0.25">
      <c r="A30" s="2">
        <v>23</v>
      </c>
      <c r="B30" s="2">
        <v>653</v>
      </c>
      <c r="C30" s="26">
        <v>2.630787037037037E-2</v>
      </c>
      <c r="D30" s="25" t="s">
        <v>77</v>
      </c>
      <c r="E30" s="19" t="s">
        <v>78</v>
      </c>
      <c r="F30" s="25" t="s">
        <v>79</v>
      </c>
      <c r="G30" s="25" t="s">
        <v>44</v>
      </c>
      <c r="H30" s="25" t="s">
        <v>20</v>
      </c>
      <c r="I30" s="25">
        <v>279</v>
      </c>
      <c r="J30" s="25" t="s">
        <v>54</v>
      </c>
      <c r="K30" s="25">
        <v>22</v>
      </c>
    </row>
    <row r="31" spans="1:11" x14ac:dyDescent="0.25">
      <c r="A31" s="2">
        <v>24</v>
      </c>
      <c r="B31" s="2">
        <v>38</v>
      </c>
      <c r="C31" s="26">
        <v>2.6377314814814815E-2</v>
      </c>
      <c r="D31" s="25" t="s">
        <v>80</v>
      </c>
      <c r="E31" s="19" t="s">
        <v>46</v>
      </c>
      <c r="F31" s="25" t="s">
        <v>47</v>
      </c>
      <c r="G31" s="25" t="s">
        <v>47</v>
      </c>
      <c r="H31" s="25" t="s">
        <v>20</v>
      </c>
      <c r="I31" s="25">
        <v>278</v>
      </c>
      <c r="J31" s="25" t="s">
        <v>81</v>
      </c>
      <c r="K31" s="25">
        <v>23</v>
      </c>
    </row>
    <row r="32" spans="1:11" x14ac:dyDescent="0.25">
      <c r="A32" s="2">
        <v>25</v>
      </c>
      <c r="B32" s="2">
        <v>461</v>
      </c>
      <c r="C32" s="26">
        <v>2.6435185185185187E-2</v>
      </c>
      <c r="D32" s="25" t="s">
        <v>82</v>
      </c>
      <c r="E32" s="19" t="s">
        <v>30</v>
      </c>
      <c r="F32" s="25" t="s">
        <v>31</v>
      </c>
      <c r="G32" s="25" t="s">
        <v>31</v>
      </c>
      <c r="H32" s="25" t="s">
        <v>32</v>
      </c>
      <c r="I32" s="25">
        <v>277</v>
      </c>
      <c r="J32" s="25" t="s">
        <v>81</v>
      </c>
      <c r="K32" s="25">
        <v>24</v>
      </c>
    </row>
    <row r="33" spans="1:11" x14ac:dyDescent="0.25">
      <c r="A33" s="2">
        <v>26</v>
      </c>
      <c r="B33" s="2">
        <v>25</v>
      </c>
      <c r="C33" s="26">
        <v>2.6458333333333334E-2</v>
      </c>
      <c r="D33" s="25" t="s">
        <v>83</v>
      </c>
      <c r="E33" s="19" t="s">
        <v>46</v>
      </c>
      <c r="F33" s="25" t="s">
        <v>47</v>
      </c>
      <c r="G33" s="25" t="s">
        <v>47</v>
      </c>
      <c r="H33" s="25" t="s">
        <v>84</v>
      </c>
      <c r="I33" s="25">
        <v>276</v>
      </c>
      <c r="J33" s="25" t="s">
        <v>85</v>
      </c>
      <c r="K33" s="25">
        <v>25</v>
      </c>
    </row>
    <row r="34" spans="1:11" x14ac:dyDescent="0.25">
      <c r="A34" s="2">
        <v>27</v>
      </c>
      <c r="B34" s="2">
        <v>377</v>
      </c>
      <c r="C34" s="26">
        <v>2.6550925925925926E-2</v>
      </c>
      <c r="D34" s="25" t="s">
        <v>86</v>
      </c>
      <c r="E34" s="19" t="s">
        <v>87</v>
      </c>
      <c r="F34" s="25" t="s">
        <v>88</v>
      </c>
      <c r="G34" s="25" t="s">
        <v>88</v>
      </c>
      <c r="H34" s="25" t="s">
        <v>69</v>
      </c>
      <c r="I34" s="25">
        <v>275</v>
      </c>
      <c r="J34" s="25" t="s">
        <v>70</v>
      </c>
      <c r="K34" s="25">
        <v>26</v>
      </c>
    </row>
    <row r="35" spans="1:11" x14ac:dyDescent="0.25">
      <c r="A35" s="2">
        <v>28</v>
      </c>
      <c r="B35" s="2">
        <v>619</v>
      </c>
      <c r="C35" s="26">
        <v>2.6620370370370374E-2</v>
      </c>
      <c r="D35" s="25" t="s">
        <v>89</v>
      </c>
      <c r="E35" s="19" t="s">
        <v>78</v>
      </c>
      <c r="F35" s="25" t="s">
        <v>79</v>
      </c>
      <c r="G35" s="25" t="s">
        <v>44</v>
      </c>
      <c r="H35" s="25" t="s">
        <v>32</v>
      </c>
      <c r="I35" s="25">
        <v>274</v>
      </c>
      <c r="J35" s="25" t="s">
        <v>33</v>
      </c>
      <c r="K35" s="25">
        <v>27</v>
      </c>
    </row>
    <row r="36" spans="1:11" x14ac:dyDescent="0.25">
      <c r="A36" s="2">
        <v>29</v>
      </c>
      <c r="B36" s="2">
        <v>441</v>
      </c>
      <c r="C36" s="26">
        <v>2.6782407407407408E-2</v>
      </c>
      <c r="D36" s="25" t="s">
        <v>90</v>
      </c>
      <c r="E36" s="19" t="s">
        <v>30</v>
      </c>
      <c r="F36" s="25" t="s">
        <v>31</v>
      </c>
      <c r="G36" s="25" t="s">
        <v>31</v>
      </c>
      <c r="H36" s="25" t="s">
        <v>49</v>
      </c>
      <c r="I36" s="25">
        <v>273</v>
      </c>
      <c r="J36" s="25" t="s">
        <v>91</v>
      </c>
      <c r="K36" s="25">
        <v>28</v>
      </c>
    </row>
    <row r="37" spans="1:11" x14ac:dyDescent="0.25">
      <c r="A37" s="2">
        <v>30</v>
      </c>
      <c r="B37" s="2">
        <v>525</v>
      </c>
      <c r="C37" s="26">
        <v>2.6805555555555555E-2</v>
      </c>
      <c r="D37" s="25" t="s">
        <v>92</v>
      </c>
      <c r="E37" s="19" t="s">
        <v>27</v>
      </c>
      <c r="F37" s="25" t="s">
        <v>28</v>
      </c>
      <c r="G37" s="25" t="s">
        <v>28</v>
      </c>
      <c r="H37" s="25" t="s">
        <v>49</v>
      </c>
      <c r="I37" s="25">
        <v>272</v>
      </c>
      <c r="J37" s="25" t="s">
        <v>50</v>
      </c>
      <c r="K37" s="25">
        <v>29</v>
      </c>
    </row>
    <row r="38" spans="1:11" x14ac:dyDescent="0.25">
      <c r="A38" s="2">
        <v>31</v>
      </c>
      <c r="B38" s="2">
        <v>693</v>
      </c>
      <c r="C38" s="26">
        <v>2.6863425925925926E-2</v>
      </c>
      <c r="D38" s="25" t="s">
        <v>93</v>
      </c>
      <c r="E38" s="19" t="s">
        <v>46</v>
      </c>
      <c r="F38" s="25" t="s">
        <v>47</v>
      </c>
      <c r="G38" s="25" t="s">
        <v>47</v>
      </c>
      <c r="H38" s="25" t="s">
        <v>25</v>
      </c>
      <c r="I38" s="25">
        <v>271</v>
      </c>
      <c r="J38" s="25" t="s">
        <v>91</v>
      </c>
      <c r="K38" s="25">
        <v>30</v>
      </c>
    </row>
    <row r="39" spans="1:11" x14ac:dyDescent="0.25">
      <c r="A39" s="2">
        <v>32</v>
      </c>
      <c r="B39" s="2">
        <v>498</v>
      </c>
      <c r="C39" s="26">
        <v>2.6886574074074077E-2</v>
      </c>
      <c r="D39" s="25" t="s">
        <v>94</v>
      </c>
      <c r="E39" s="19" t="s">
        <v>35</v>
      </c>
      <c r="F39" s="25" t="s">
        <v>36</v>
      </c>
      <c r="G39" s="25" t="s">
        <v>37</v>
      </c>
      <c r="H39" s="25" t="s">
        <v>20</v>
      </c>
      <c r="I39" s="25">
        <v>270</v>
      </c>
      <c r="J39" s="25" t="s">
        <v>54</v>
      </c>
      <c r="K39" s="25">
        <v>31</v>
      </c>
    </row>
    <row r="40" spans="1:11" x14ac:dyDescent="0.25">
      <c r="A40" s="2">
        <v>33</v>
      </c>
      <c r="B40" s="2">
        <v>694</v>
      </c>
      <c r="C40" s="26">
        <v>2.6898148148148147E-2</v>
      </c>
      <c r="D40" s="25" t="s">
        <v>95</v>
      </c>
      <c r="E40" s="19" t="s">
        <v>42</v>
      </c>
      <c r="F40" s="25" t="s">
        <v>43</v>
      </c>
      <c r="G40" s="25" t="s">
        <v>44</v>
      </c>
      <c r="H40" s="25" t="s">
        <v>96</v>
      </c>
      <c r="I40" s="25">
        <v>200</v>
      </c>
      <c r="J40" s="25" t="s">
        <v>97</v>
      </c>
      <c r="K40" s="25">
        <v>32</v>
      </c>
    </row>
    <row r="41" spans="1:11" x14ac:dyDescent="0.25">
      <c r="A41" s="2">
        <v>34</v>
      </c>
      <c r="B41" s="2">
        <v>253</v>
      </c>
      <c r="C41" s="26">
        <v>2.6932870370370371E-2</v>
      </c>
      <c r="D41" s="25" t="s">
        <v>98</v>
      </c>
      <c r="E41" s="19" t="s">
        <v>99</v>
      </c>
      <c r="F41" s="25" t="s">
        <v>100</v>
      </c>
      <c r="G41" s="25" t="s">
        <v>37</v>
      </c>
      <c r="H41" s="25" t="s">
        <v>49</v>
      </c>
      <c r="I41" s="25">
        <v>269</v>
      </c>
      <c r="J41" s="25" t="s">
        <v>33</v>
      </c>
      <c r="K41" s="25">
        <v>33</v>
      </c>
    </row>
    <row r="42" spans="1:11" x14ac:dyDescent="0.25">
      <c r="A42" s="2">
        <v>35</v>
      </c>
      <c r="B42" s="2">
        <v>595</v>
      </c>
      <c r="C42" s="26">
        <v>2.6967592592592595E-2</v>
      </c>
      <c r="D42" s="25" t="s">
        <v>101</v>
      </c>
      <c r="E42" s="19" t="s">
        <v>42</v>
      </c>
      <c r="F42" s="25" t="s">
        <v>43</v>
      </c>
      <c r="G42" s="25" t="s">
        <v>44</v>
      </c>
      <c r="H42" s="25" t="s">
        <v>69</v>
      </c>
      <c r="I42" s="25">
        <v>268</v>
      </c>
      <c r="J42" s="25" t="s">
        <v>70</v>
      </c>
      <c r="K42" s="25">
        <v>34</v>
      </c>
    </row>
    <row r="43" spans="1:11" x14ac:dyDescent="0.25">
      <c r="A43" s="2">
        <v>36</v>
      </c>
      <c r="B43" s="2">
        <v>15</v>
      </c>
      <c r="C43" s="26">
        <v>2.7037037037037037E-2</v>
      </c>
      <c r="D43" s="25" t="s">
        <v>102</v>
      </c>
      <c r="E43" s="19" t="s">
        <v>18</v>
      </c>
      <c r="F43" s="25" t="s">
        <v>19</v>
      </c>
      <c r="G43" s="25" t="s">
        <v>19</v>
      </c>
      <c r="H43" s="25" t="s">
        <v>32</v>
      </c>
      <c r="I43" s="25">
        <v>267</v>
      </c>
      <c r="J43" s="25" t="s">
        <v>50</v>
      </c>
      <c r="K43" s="25">
        <v>35</v>
      </c>
    </row>
    <row r="44" spans="1:11" x14ac:dyDescent="0.25">
      <c r="A44" s="2">
        <v>37</v>
      </c>
      <c r="B44" s="2">
        <v>375</v>
      </c>
      <c r="C44" s="26">
        <v>2.7210648148148147E-2</v>
      </c>
      <c r="D44" s="25" t="s">
        <v>103</v>
      </c>
      <c r="E44" s="19" t="s">
        <v>57</v>
      </c>
      <c r="F44" s="25" t="s">
        <v>58</v>
      </c>
      <c r="G44" s="25" t="s">
        <v>58</v>
      </c>
      <c r="H44" s="25" t="s">
        <v>32</v>
      </c>
      <c r="I44" s="25">
        <v>266</v>
      </c>
      <c r="J44" s="25" t="s">
        <v>50</v>
      </c>
      <c r="K44" s="25">
        <v>36</v>
      </c>
    </row>
    <row r="45" spans="1:11" x14ac:dyDescent="0.25">
      <c r="A45" s="2">
        <v>38</v>
      </c>
      <c r="B45" s="2">
        <v>486</v>
      </c>
      <c r="C45" s="26">
        <v>2.7256944444444445E-2</v>
      </c>
      <c r="D45" s="25" t="s">
        <v>104</v>
      </c>
      <c r="E45" s="19" t="s">
        <v>30</v>
      </c>
      <c r="F45" s="25" t="s">
        <v>31</v>
      </c>
      <c r="G45" s="25" t="s">
        <v>31</v>
      </c>
      <c r="H45" s="25" t="s">
        <v>32</v>
      </c>
      <c r="I45" s="25">
        <v>265</v>
      </c>
      <c r="J45" s="25" t="s">
        <v>105</v>
      </c>
      <c r="K45" s="25">
        <v>37</v>
      </c>
    </row>
    <row r="46" spans="1:11" x14ac:dyDescent="0.25">
      <c r="A46" s="2">
        <v>39</v>
      </c>
      <c r="B46" s="2">
        <v>538</v>
      </c>
      <c r="C46" s="26">
        <v>2.7268518518518515E-2</v>
      </c>
      <c r="D46" s="25" t="s">
        <v>106</v>
      </c>
      <c r="E46" s="19" t="s">
        <v>27</v>
      </c>
      <c r="F46" s="25" t="s">
        <v>28</v>
      </c>
      <c r="G46" s="25" t="s">
        <v>28</v>
      </c>
      <c r="H46" s="25" t="s">
        <v>96</v>
      </c>
      <c r="I46" s="25">
        <v>199</v>
      </c>
      <c r="J46" s="25" t="s">
        <v>97</v>
      </c>
      <c r="K46" s="25">
        <v>38</v>
      </c>
    </row>
    <row r="47" spans="1:11" x14ac:dyDescent="0.25">
      <c r="A47" s="2">
        <v>40</v>
      </c>
      <c r="B47" s="2">
        <v>300</v>
      </c>
      <c r="C47" s="26">
        <v>2.7476851851851853E-2</v>
      </c>
      <c r="D47" s="25" t="s">
        <v>107</v>
      </c>
      <c r="E47" s="19" t="s">
        <v>39</v>
      </c>
      <c r="F47" s="25" t="s">
        <v>40</v>
      </c>
      <c r="G47" s="25" t="s">
        <v>40</v>
      </c>
      <c r="H47" s="25" t="s">
        <v>69</v>
      </c>
      <c r="I47" s="25">
        <v>264</v>
      </c>
      <c r="J47" s="25" t="s">
        <v>70</v>
      </c>
      <c r="K47" s="25">
        <v>39</v>
      </c>
    </row>
    <row r="48" spans="1:11" x14ac:dyDescent="0.25">
      <c r="A48" s="2">
        <v>41</v>
      </c>
      <c r="B48" s="2">
        <v>349</v>
      </c>
      <c r="C48" s="26">
        <v>2.7511574074074074E-2</v>
      </c>
      <c r="D48" s="25" t="s">
        <v>108</v>
      </c>
      <c r="E48" s="19" t="s">
        <v>109</v>
      </c>
      <c r="F48" s="25" t="s">
        <v>110</v>
      </c>
      <c r="G48" s="25" t="s">
        <v>110</v>
      </c>
      <c r="H48" s="25" t="s">
        <v>69</v>
      </c>
      <c r="I48" s="25">
        <v>263</v>
      </c>
      <c r="J48" s="25" t="s">
        <v>70</v>
      </c>
      <c r="K48" s="25">
        <v>40</v>
      </c>
    </row>
    <row r="49" spans="1:11" x14ac:dyDescent="0.25">
      <c r="A49" s="2">
        <v>42</v>
      </c>
      <c r="B49" s="2">
        <v>203</v>
      </c>
      <c r="C49" s="26">
        <v>2.7592592592592596E-2</v>
      </c>
      <c r="D49" s="25" t="s">
        <v>111</v>
      </c>
      <c r="E49" s="19" t="s">
        <v>60</v>
      </c>
      <c r="F49" s="25" t="s">
        <v>61</v>
      </c>
      <c r="G49" s="25" t="s">
        <v>62</v>
      </c>
      <c r="H49" s="25" t="s">
        <v>20</v>
      </c>
      <c r="I49" s="25">
        <v>262</v>
      </c>
      <c r="J49" s="25" t="s">
        <v>81</v>
      </c>
      <c r="K49" s="25">
        <v>41</v>
      </c>
    </row>
    <row r="50" spans="1:11" x14ac:dyDescent="0.25">
      <c r="A50" s="2">
        <v>43</v>
      </c>
      <c r="B50" s="2">
        <v>699</v>
      </c>
      <c r="C50" s="26">
        <v>2.7604166666666666E-2</v>
      </c>
      <c r="D50" s="25" t="s">
        <v>112</v>
      </c>
      <c r="E50" s="19" t="s">
        <v>113</v>
      </c>
      <c r="F50" s="25" t="s">
        <v>52</v>
      </c>
      <c r="G50" s="25" t="s">
        <v>52</v>
      </c>
      <c r="H50" s="25" t="s">
        <v>32</v>
      </c>
      <c r="I50" s="25" t="s">
        <v>52</v>
      </c>
      <c r="J50" s="25" t="s">
        <v>52</v>
      </c>
      <c r="K50" s="25" t="s">
        <v>52</v>
      </c>
    </row>
    <row r="51" spans="1:11" x14ac:dyDescent="0.25">
      <c r="A51" s="2">
        <v>44</v>
      </c>
      <c r="B51" s="2">
        <v>639</v>
      </c>
      <c r="C51" s="26">
        <v>2.7685185185185188E-2</v>
      </c>
      <c r="D51" s="25" t="s">
        <v>114</v>
      </c>
      <c r="E51" s="19" t="s">
        <v>78</v>
      </c>
      <c r="F51" s="25" t="s">
        <v>79</v>
      </c>
      <c r="G51" s="25" t="s">
        <v>44</v>
      </c>
      <c r="H51" s="25" t="s">
        <v>84</v>
      </c>
      <c r="I51" s="25">
        <v>261</v>
      </c>
      <c r="J51" s="25" t="s">
        <v>85</v>
      </c>
      <c r="K51" s="25">
        <v>42</v>
      </c>
    </row>
    <row r="52" spans="1:11" x14ac:dyDescent="0.25">
      <c r="A52" s="2">
        <v>45</v>
      </c>
      <c r="B52" s="2">
        <v>550</v>
      </c>
      <c r="C52" s="26">
        <v>2.7962962962962964E-2</v>
      </c>
      <c r="D52" s="25" t="s">
        <v>115</v>
      </c>
      <c r="E52" s="19" t="s">
        <v>27</v>
      </c>
      <c r="F52" s="25" t="s">
        <v>28</v>
      </c>
      <c r="G52" s="25" t="s">
        <v>28</v>
      </c>
      <c r="H52" s="25" t="s">
        <v>20</v>
      </c>
      <c r="I52" s="25">
        <v>260</v>
      </c>
      <c r="J52" s="25" t="s">
        <v>54</v>
      </c>
      <c r="K52" s="25">
        <v>43</v>
      </c>
    </row>
    <row r="53" spans="1:11" x14ac:dyDescent="0.25">
      <c r="A53" s="2">
        <v>46</v>
      </c>
      <c r="B53" s="2">
        <v>510</v>
      </c>
      <c r="C53" s="26">
        <v>2.8055555555555556E-2</v>
      </c>
      <c r="D53" s="25" t="s">
        <v>116</v>
      </c>
      <c r="E53" s="19" t="s">
        <v>35</v>
      </c>
      <c r="F53" s="25" t="s">
        <v>36</v>
      </c>
      <c r="G53" s="25" t="s">
        <v>37</v>
      </c>
      <c r="H53" s="25" t="s">
        <v>20</v>
      </c>
      <c r="I53" s="25">
        <v>259</v>
      </c>
      <c r="J53" s="25" t="s">
        <v>81</v>
      </c>
      <c r="K53" s="25">
        <v>44</v>
      </c>
    </row>
    <row r="54" spans="1:11" x14ac:dyDescent="0.25">
      <c r="A54" s="2">
        <v>47</v>
      </c>
      <c r="B54" s="2">
        <v>335</v>
      </c>
      <c r="C54" s="26">
        <v>2.8125000000000001E-2</v>
      </c>
      <c r="D54" s="25" t="s">
        <v>117</v>
      </c>
      <c r="E54" s="19" t="s">
        <v>109</v>
      </c>
      <c r="F54" s="25" t="s">
        <v>110</v>
      </c>
      <c r="G54" s="25" t="s">
        <v>110</v>
      </c>
      <c r="H54" s="25" t="s">
        <v>49</v>
      </c>
      <c r="I54" s="25">
        <v>258</v>
      </c>
      <c r="J54" s="25" t="s">
        <v>33</v>
      </c>
      <c r="K54" s="25">
        <v>45</v>
      </c>
    </row>
    <row r="55" spans="1:11" x14ac:dyDescent="0.25">
      <c r="A55" s="2">
        <v>48</v>
      </c>
      <c r="B55" s="2">
        <v>503</v>
      </c>
      <c r="C55" s="26">
        <v>2.8148148148148148E-2</v>
      </c>
      <c r="D55" s="25" t="s">
        <v>118</v>
      </c>
      <c r="E55" s="19" t="s">
        <v>35</v>
      </c>
      <c r="F55" s="25" t="s">
        <v>36</v>
      </c>
      <c r="G55" s="25" t="s">
        <v>37</v>
      </c>
      <c r="H55" s="25" t="s">
        <v>69</v>
      </c>
      <c r="I55" s="25">
        <v>257</v>
      </c>
      <c r="J55" s="25" t="s">
        <v>70</v>
      </c>
      <c r="K55" s="25">
        <v>46</v>
      </c>
    </row>
    <row r="56" spans="1:11" x14ac:dyDescent="0.25">
      <c r="A56" s="2">
        <v>49</v>
      </c>
      <c r="B56" s="2">
        <v>147</v>
      </c>
      <c r="C56" s="26">
        <v>2.8159722222222221E-2</v>
      </c>
      <c r="D56" s="25" t="s">
        <v>119</v>
      </c>
      <c r="E56" s="19" t="s">
        <v>120</v>
      </c>
      <c r="F56" s="25" t="s">
        <v>121</v>
      </c>
      <c r="G56" s="25" t="s">
        <v>121</v>
      </c>
      <c r="H56" s="25" t="s">
        <v>122</v>
      </c>
      <c r="I56" s="25">
        <v>198</v>
      </c>
      <c r="J56" s="25" t="s">
        <v>123</v>
      </c>
      <c r="K56" s="25">
        <v>47</v>
      </c>
    </row>
    <row r="57" spans="1:11" x14ac:dyDescent="0.25">
      <c r="A57" s="2">
        <v>50</v>
      </c>
      <c r="B57" s="2">
        <v>700</v>
      </c>
      <c r="C57" s="26">
        <v>2.8217592592592589E-2</v>
      </c>
      <c r="D57" s="25" t="s">
        <v>124</v>
      </c>
      <c r="E57" s="19" t="s">
        <v>125</v>
      </c>
      <c r="F57" s="25" t="s">
        <v>52</v>
      </c>
      <c r="G57" s="25" t="s">
        <v>52</v>
      </c>
      <c r="H57" s="25" t="s">
        <v>20</v>
      </c>
      <c r="I57" s="25" t="s">
        <v>52</v>
      </c>
      <c r="J57" s="25" t="s">
        <v>52</v>
      </c>
      <c r="K57" s="25" t="s">
        <v>52</v>
      </c>
    </row>
    <row r="58" spans="1:11" x14ac:dyDescent="0.25">
      <c r="A58" s="2">
        <v>51</v>
      </c>
      <c r="B58" s="2">
        <v>505</v>
      </c>
      <c r="C58" s="26">
        <v>2.826388888888889E-2</v>
      </c>
      <c r="D58" s="25" t="s">
        <v>126</v>
      </c>
      <c r="E58" s="19" t="s">
        <v>35</v>
      </c>
      <c r="F58" s="25" t="s">
        <v>36</v>
      </c>
      <c r="G58" s="25" t="s">
        <v>37</v>
      </c>
      <c r="H58" s="25" t="s">
        <v>49</v>
      </c>
      <c r="I58" s="25">
        <v>256</v>
      </c>
      <c r="J58" s="25" t="s">
        <v>50</v>
      </c>
      <c r="K58" s="25">
        <v>48</v>
      </c>
    </row>
    <row r="59" spans="1:11" x14ac:dyDescent="0.25">
      <c r="A59" s="2">
        <v>52</v>
      </c>
      <c r="B59" s="2">
        <v>354</v>
      </c>
      <c r="C59" s="26">
        <v>2.8275462962962964E-2</v>
      </c>
      <c r="D59" s="25" t="s">
        <v>127</v>
      </c>
      <c r="E59" s="19" t="s">
        <v>57</v>
      </c>
      <c r="F59" s="25" t="s">
        <v>58</v>
      </c>
      <c r="G59" s="25" t="s">
        <v>58</v>
      </c>
      <c r="H59" s="25" t="s">
        <v>25</v>
      </c>
      <c r="I59" s="25">
        <v>255</v>
      </c>
      <c r="J59" s="25" t="s">
        <v>21</v>
      </c>
      <c r="K59" s="25">
        <v>49</v>
      </c>
    </row>
    <row r="60" spans="1:11" x14ac:dyDescent="0.25">
      <c r="A60" s="2">
        <v>53</v>
      </c>
      <c r="B60" s="2">
        <v>204</v>
      </c>
      <c r="C60" s="26">
        <v>2.8310185185185185E-2</v>
      </c>
      <c r="D60" s="25" t="s">
        <v>128</v>
      </c>
      <c r="E60" s="19" t="s">
        <v>60</v>
      </c>
      <c r="F60" s="25" t="s">
        <v>61</v>
      </c>
      <c r="G60" s="25" t="s">
        <v>62</v>
      </c>
      <c r="H60" s="25" t="s">
        <v>32</v>
      </c>
      <c r="I60" s="25">
        <v>254</v>
      </c>
      <c r="J60" s="25" t="s">
        <v>33</v>
      </c>
      <c r="K60" s="25">
        <v>50</v>
      </c>
    </row>
    <row r="61" spans="1:11" x14ac:dyDescent="0.25">
      <c r="A61" s="2">
        <v>54</v>
      </c>
      <c r="B61" s="2">
        <v>474</v>
      </c>
      <c r="C61" s="26">
        <v>2.8321759259259258E-2</v>
      </c>
      <c r="D61" s="25" t="s">
        <v>129</v>
      </c>
      <c r="E61" s="19" t="s">
        <v>30</v>
      </c>
      <c r="F61" s="25" t="s">
        <v>31</v>
      </c>
      <c r="G61" s="25" t="s">
        <v>31</v>
      </c>
      <c r="H61" s="25" t="s">
        <v>69</v>
      </c>
      <c r="I61" s="25">
        <v>253</v>
      </c>
      <c r="J61" s="25" t="s">
        <v>130</v>
      </c>
      <c r="K61" s="25">
        <v>51</v>
      </c>
    </row>
    <row r="62" spans="1:11" x14ac:dyDescent="0.25">
      <c r="A62" s="2">
        <v>55</v>
      </c>
      <c r="B62" s="2">
        <v>109</v>
      </c>
      <c r="C62" s="26">
        <v>2.8402777777777777E-2</v>
      </c>
      <c r="D62" s="25" t="s">
        <v>131</v>
      </c>
      <c r="E62" s="19" t="s">
        <v>132</v>
      </c>
      <c r="F62" s="25" t="s">
        <v>133</v>
      </c>
      <c r="G62" s="25" t="s">
        <v>133</v>
      </c>
      <c r="H62" s="25" t="s">
        <v>32</v>
      </c>
      <c r="I62" s="25">
        <v>252</v>
      </c>
      <c r="J62" s="25" t="s">
        <v>33</v>
      </c>
      <c r="K62" s="25">
        <v>52</v>
      </c>
    </row>
    <row r="63" spans="1:11" x14ac:dyDescent="0.25">
      <c r="A63" s="2">
        <v>56</v>
      </c>
      <c r="B63" s="2">
        <v>251</v>
      </c>
      <c r="C63" s="26">
        <v>2.8483796296296295E-2</v>
      </c>
      <c r="D63" s="25" t="s">
        <v>134</v>
      </c>
      <c r="E63" s="19" t="s">
        <v>99</v>
      </c>
      <c r="F63" s="25" t="s">
        <v>100</v>
      </c>
      <c r="G63" s="25" t="s">
        <v>37</v>
      </c>
      <c r="H63" s="25" t="s">
        <v>69</v>
      </c>
      <c r="I63" s="25">
        <v>251</v>
      </c>
      <c r="J63" s="25" t="s">
        <v>130</v>
      </c>
      <c r="K63" s="25">
        <v>53</v>
      </c>
    </row>
    <row r="64" spans="1:11" x14ac:dyDescent="0.25">
      <c r="A64" s="2">
        <v>57</v>
      </c>
      <c r="B64" s="2">
        <v>412</v>
      </c>
      <c r="C64" s="26">
        <v>2.8495370370370369E-2</v>
      </c>
      <c r="D64" s="25" t="s">
        <v>135</v>
      </c>
      <c r="E64" s="19" t="s">
        <v>23</v>
      </c>
      <c r="F64" s="25" t="s">
        <v>24</v>
      </c>
      <c r="G64" s="25" t="s">
        <v>24</v>
      </c>
      <c r="H64" s="25" t="s">
        <v>84</v>
      </c>
      <c r="I64" s="25">
        <v>250</v>
      </c>
      <c r="J64" s="25" t="s">
        <v>85</v>
      </c>
      <c r="K64" s="25">
        <v>54</v>
      </c>
    </row>
    <row r="65" spans="1:11" x14ac:dyDescent="0.25">
      <c r="A65" s="2">
        <v>58</v>
      </c>
      <c r="B65" s="2">
        <v>588</v>
      </c>
      <c r="C65" s="26">
        <v>2.8518518518518523E-2</v>
      </c>
      <c r="D65" s="25" t="s">
        <v>136</v>
      </c>
      <c r="E65" s="19" t="s">
        <v>42</v>
      </c>
      <c r="F65" s="25" t="s">
        <v>43</v>
      </c>
      <c r="G65" s="25" t="s">
        <v>44</v>
      </c>
      <c r="H65" s="25" t="s">
        <v>84</v>
      </c>
      <c r="I65" s="25">
        <v>249</v>
      </c>
      <c r="J65" s="25" t="s">
        <v>137</v>
      </c>
      <c r="K65" s="25">
        <v>55</v>
      </c>
    </row>
    <row r="66" spans="1:11" x14ac:dyDescent="0.25">
      <c r="A66" s="2">
        <v>59</v>
      </c>
      <c r="B66" s="2">
        <v>37</v>
      </c>
      <c r="C66" s="26">
        <v>2.8599537037037034E-2</v>
      </c>
      <c r="D66" s="25" t="s">
        <v>138</v>
      </c>
      <c r="E66" s="19" t="s">
        <v>46</v>
      </c>
      <c r="F66" s="25" t="s">
        <v>47</v>
      </c>
      <c r="G66" s="25" t="s">
        <v>47</v>
      </c>
      <c r="H66" s="25" t="s">
        <v>32</v>
      </c>
      <c r="I66" s="25">
        <v>248</v>
      </c>
      <c r="J66" s="25" t="s">
        <v>33</v>
      </c>
      <c r="K66" s="25">
        <v>56</v>
      </c>
    </row>
    <row r="67" spans="1:11" x14ac:dyDescent="0.25">
      <c r="A67" s="2">
        <v>60</v>
      </c>
      <c r="B67" s="2">
        <v>518</v>
      </c>
      <c r="C67" s="26">
        <v>2.8645833333333332E-2</v>
      </c>
      <c r="D67" s="25" t="s">
        <v>139</v>
      </c>
      <c r="E67" s="19" t="s">
        <v>35</v>
      </c>
      <c r="F67" s="25" t="s">
        <v>36</v>
      </c>
      <c r="G67" s="25" t="s">
        <v>37</v>
      </c>
      <c r="H67" s="25" t="s">
        <v>96</v>
      </c>
      <c r="I67" s="25">
        <v>197</v>
      </c>
      <c r="J67" s="25" t="s">
        <v>97</v>
      </c>
      <c r="K67" s="25">
        <v>57</v>
      </c>
    </row>
    <row r="68" spans="1:11" x14ac:dyDescent="0.25">
      <c r="A68" s="2">
        <v>61</v>
      </c>
      <c r="B68" s="2">
        <v>530</v>
      </c>
      <c r="C68" s="26">
        <v>2.8854166666666667E-2</v>
      </c>
      <c r="D68" s="25" t="s">
        <v>140</v>
      </c>
      <c r="E68" s="19" t="s">
        <v>27</v>
      </c>
      <c r="F68" s="25" t="s">
        <v>28</v>
      </c>
      <c r="G68" s="25" t="s">
        <v>28</v>
      </c>
      <c r="H68" s="25" t="s">
        <v>32</v>
      </c>
      <c r="I68" s="25">
        <v>247</v>
      </c>
      <c r="J68" s="25" t="s">
        <v>74</v>
      </c>
      <c r="K68" s="25">
        <v>58</v>
      </c>
    </row>
    <row r="69" spans="1:11" x14ac:dyDescent="0.25">
      <c r="A69" s="2">
        <v>62</v>
      </c>
      <c r="B69" s="2">
        <v>55</v>
      </c>
      <c r="C69" s="26">
        <v>2.8912037037037038E-2</v>
      </c>
      <c r="D69" s="25" t="s">
        <v>141</v>
      </c>
      <c r="E69" s="19" t="s">
        <v>46</v>
      </c>
      <c r="F69" s="25" t="s">
        <v>47</v>
      </c>
      <c r="G69" s="25" t="s">
        <v>47</v>
      </c>
      <c r="H69" s="25" t="s">
        <v>20</v>
      </c>
      <c r="I69" s="25">
        <v>246</v>
      </c>
      <c r="J69" s="25" t="s">
        <v>105</v>
      </c>
      <c r="K69" s="25">
        <v>59</v>
      </c>
    </row>
    <row r="70" spans="1:11" x14ac:dyDescent="0.25">
      <c r="A70" s="2">
        <v>63</v>
      </c>
      <c r="B70" s="2">
        <v>681</v>
      </c>
      <c r="C70" s="26">
        <v>2.90162037037037E-2</v>
      </c>
      <c r="D70" s="25" t="s">
        <v>142</v>
      </c>
      <c r="E70" s="19" t="s">
        <v>66</v>
      </c>
      <c r="F70" s="25" t="s">
        <v>67</v>
      </c>
      <c r="G70" s="25" t="s">
        <v>68</v>
      </c>
      <c r="H70" s="25" t="s">
        <v>143</v>
      </c>
      <c r="I70" s="25">
        <v>245</v>
      </c>
      <c r="J70" s="25" t="s">
        <v>130</v>
      </c>
      <c r="K70" s="25">
        <v>60</v>
      </c>
    </row>
    <row r="71" spans="1:11" x14ac:dyDescent="0.25">
      <c r="A71" s="2">
        <v>64</v>
      </c>
      <c r="B71" s="2">
        <v>516</v>
      </c>
      <c r="C71" s="26">
        <v>2.9074074074074075E-2</v>
      </c>
      <c r="D71" s="25" t="s">
        <v>144</v>
      </c>
      <c r="E71" s="19" t="s">
        <v>35</v>
      </c>
      <c r="F71" s="25" t="s">
        <v>36</v>
      </c>
      <c r="G71" s="25" t="s">
        <v>37</v>
      </c>
      <c r="H71" s="25" t="s">
        <v>25</v>
      </c>
      <c r="I71" s="25">
        <v>244</v>
      </c>
      <c r="J71" s="25" t="s">
        <v>91</v>
      </c>
      <c r="K71" s="25">
        <v>61</v>
      </c>
    </row>
    <row r="72" spans="1:11" x14ac:dyDescent="0.25">
      <c r="A72" s="2">
        <v>65</v>
      </c>
      <c r="B72" s="2">
        <v>340</v>
      </c>
      <c r="C72" s="26">
        <v>2.9120370370370366E-2</v>
      </c>
      <c r="D72" s="25" t="s">
        <v>145</v>
      </c>
      <c r="E72" s="19" t="s">
        <v>109</v>
      </c>
      <c r="F72" s="25" t="s">
        <v>110</v>
      </c>
      <c r="G72" s="25" t="s">
        <v>110</v>
      </c>
      <c r="H72" s="25" t="s">
        <v>143</v>
      </c>
      <c r="I72" s="25">
        <v>243</v>
      </c>
      <c r="J72" s="25" t="s">
        <v>130</v>
      </c>
      <c r="K72" s="25">
        <v>62</v>
      </c>
    </row>
    <row r="73" spans="1:11" x14ac:dyDescent="0.25">
      <c r="A73" s="2">
        <v>66</v>
      </c>
      <c r="B73" s="2">
        <v>443</v>
      </c>
      <c r="C73" s="26">
        <v>2.9143518518518517E-2</v>
      </c>
      <c r="D73" s="25" t="s">
        <v>146</v>
      </c>
      <c r="E73" s="19" t="s">
        <v>30</v>
      </c>
      <c r="F73" s="25" t="s">
        <v>31</v>
      </c>
      <c r="G73" s="25" t="s">
        <v>31</v>
      </c>
      <c r="H73" s="25" t="s">
        <v>49</v>
      </c>
      <c r="I73" s="25">
        <v>242</v>
      </c>
      <c r="J73" s="25" t="s">
        <v>147</v>
      </c>
      <c r="K73" s="25">
        <v>63</v>
      </c>
    </row>
    <row r="74" spans="1:11" x14ac:dyDescent="0.25">
      <c r="A74" s="2">
        <v>67</v>
      </c>
      <c r="B74" s="2">
        <v>144</v>
      </c>
      <c r="C74" s="26">
        <v>2.9178240740740741E-2</v>
      </c>
      <c r="D74" s="25" t="s">
        <v>148</v>
      </c>
      <c r="E74" s="19" t="s">
        <v>120</v>
      </c>
      <c r="F74" s="25" t="s">
        <v>121</v>
      </c>
      <c r="G74" s="25" t="s">
        <v>121</v>
      </c>
      <c r="H74" s="25" t="s">
        <v>49</v>
      </c>
      <c r="I74" s="25">
        <v>241</v>
      </c>
      <c r="J74" s="25" t="s">
        <v>33</v>
      </c>
      <c r="K74" s="25">
        <v>64</v>
      </c>
    </row>
    <row r="75" spans="1:11" x14ac:dyDescent="0.25">
      <c r="A75" s="2">
        <v>68</v>
      </c>
      <c r="B75" s="2">
        <v>464</v>
      </c>
      <c r="C75" s="26">
        <v>2.9259259259259259E-2</v>
      </c>
      <c r="D75" s="25" t="s">
        <v>149</v>
      </c>
      <c r="E75" s="19" t="s">
        <v>30</v>
      </c>
      <c r="F75" s="25" t="s">
        <v>31</v>
      </c>
      <c r="G75" s="25" t="s">
        <v>31</v>
      </c>
      <c r="H75" s="25" t="s">
        <v>25</v>
      </c>
      <c r="I75" s="25">
        <v>240</v>
      </c>
      <c r="J75" s="25" t="s">
        <v>150</v>
      </c>
      <c r="K75" s="25">
        <v>65</v>
      </c>
    </row>
    <row r="76" spans="1:11" x14ac:dyDescent="0.25">
      <c r="A76" s="2">
        <v>69</v>
      </c>
      <c r="B76" s="2">
        <v>279</v>
      </c>
      <c r="C76" s="26">
        <v>2.9317129629629634E-2</v>
      </c>
      <c r="D76" s="25" t="s">
        <v>151</v>
      </c>
      <c r="E76" s="19" t="s">
        <v>152</v>
      </c>
      <c r="F76" s="25" t="s">
        <v>153</v>
      </c>
      <c r="G76" s="25" t="s">
        <v>68</v>
      </c>
      <c r="H76" s="25" t="s">
        <v>49</v>
      </c>
      <c r="I76" s="25">
        <v>239</v>
      </c>
      <c r="J76" s="25" t="s">
        <v>33</v>
      </c>
      <c r="K76" s="25">
        <v>66</v>
      </c>
    </row>
    <row r="77" spans="1:11" x14ac:dyDescent="0.25">
      <c r="A77" s="2">
        <v>70</v>
      </c>
      <c r="B77" s="2">
        <v>682</v>
      </c>
      <c r="C77" s="26">
        <v>2.9398148148148149E-2</v>
      </c>
      <c r="D77" s="25" t="s">
        <v>154</v>
      </c>
      <c r="E77" s="19" t="s">
        <v>66</v>
      </c>
      <c r="F77" s="25" t="s">
        <v>67</v>
      </c>
      <c r="G77" s="25" t="s">
        <v>68</v>
      </c>
      <c r="H77" s="25" t="s">
        <v>49</v>
      </c>
      <c r="I77" s="25">
        <v>238</v>
      </c>
      <c r="J77" s="25" t="s">
        <v>50</v>
      </c>
      <c r="K77" s="25">
        <v>67</v>
      </c>
    </row>
    <row r="78" spans="1:11" x14ac:dyDescent="0.25">
      <c r="A78" s="2">
        <v>71</v>
      </c>
      <c r="B78" s="2">
        <v>27</v>
      </c>
      <c r="C78" s="26">
        <v>2.9409722222222223E-2</v>
      </c>
      <c r="D78" s="25" t="s">
        <v>155</v>
      </c>
      <c r="E78" s="19" t="s">
        <v>46</v>
      </c>
      <c r="F78" s="25" t="s">
        <v>47</v>
      </c>
      <c r="G78" s="25" t="s">
        <v>47</v>
      </c>
      <c r="H78" s="25" t="s">
        <v>49</v>
      </c>
      <c r="I78" s="25">
        <v>237</v>
      </c>
      <c r="J78" s="25" t="s">
        <v>50</v>
      </c>
      <c r="K78" s="25">
        <v>68</v>
      </c>
    </row>
    <row r="79" spans="1:11" x14ac:dyDescent="0.25">
      <c r="A79" s="2">
        <v>72</v>
      </c>
      <c r="B79" s="2">
        <v>73</v>
      </c>
      <c r="C79" s="26">
        <v>2.9409722222222223E-2</v>
      </c>
      <c r="D79" s="25" t="s">
        <v>156</v>
      </c>
      <c r="E79" s="19" t="s">
        <v>46</v>
      </c>
      <c r="F79" s="25" t="s">
        <v>47</v>
      </c>
      <c r="G79" s="25" t="s">
        <v>47</v>
      </c>
      <c r="H79" s="25" t="s">
        <v>69</v>
      </c>
      <c r="I79" s="25">
        <v>236</v>
      </c>
      <c r="J79" s="25" t="s">
        <v>70</v>
      </c>
      <c r="K79" s="25">
        <v>69</v>
      </c>
    </row>
    <row r="80" spans="1:11" x14ac:dyDescent="0.25">
      <c r="A80" s="2">
        <v>73</v>
      </c>
      <c r="B80" s="2">
        <v>554</v>
      </c>
      <c r="C80" s="26">
        <v>2.9444444444444443E-2</v>
      </c>
      <c r="D80" s="25" t="s">
        <v>157</v>
      </c>
      <c r="E80" s="19" t="s">
        <v>27</v>
      </c>
      <c r="F80" s="25" t="s">
        <v>28</v>
      </c>
      <c r="G80" s="25" t="s">
        <v>28</v>
      </c>
      <c r="H80" s="25" t="s">
        <v>158</v>
      </c>
      <c r="I80" s="25">
        <v>196</v>
      </c>
      <c r="J80" s="25" t="s">
        <v>159</v>
      </c>
      <c r="K80" s="25">
        <v>70</v>
      </c>
    </row>
    <row r="81" spans="1:11" x14ac:dyDescent="0.25">
      <c r="A81" s="2">
        <v>74</v>
      </c>
      <c r="B81" s="2">
        <v>167</v>
      </c>
      <c r="C81" s="26">
        <v>2.9583333333333336E-2</v>
      </c>
      <c r="D81" s="25" t="s">
        <v>160</v>
      </c>
      <c r="E81" s="19" t="s">
        <v>161</v>
      </c>
      <c r="F81" s="25" t="s">
        <v>162</v>
      </c>
      <c r="G81" s="25" t="s">
        <v>162</v>
      </c>
      <c r="H81" s="25" t="s">
        <v>163</v>
      </c>
      <c r="I81" s="25">
        <v>195</v>
      </c>
      <c r="J81" s="25" t="s">
        <v>164</v>
      </c>
      <c r="K81" s="25">
        <v>71</v>
      </c>
    </row>
    <row r="82" spans="1:11" x14ac:dyDescent="0.25">
      <c r="A82" s="2">
        <v>75</v>
      </c>
      <c r="B82" s="2">
        <v>269</v>
      </c>
      <c r="C82" s="26">
        <v>2.9583333333333336E-2</v>
      </c>
      <c r="D82" s="25" t="s">
        <v>165</v>
      </c>
      <c r="E82" s="19" t="s">
        <v>152</v>
      </c>
      <c r="F82" s="25" t="s">
        <v>153</v>
      </c>
      <c r="G82" s="25" t="s">
        <v>68</v>
      </c>
      <c r="H82" s="25" t="s">
        <v>143</v>
      </c>
      <c r="I82" s="25">
        <v>235</v>
      </c>
      <c r="J82" s="25" t="s">
        <v>166</v>
      </c>
      <c r="K82" s="25">
        <v>72</v>
      </c>
    </row>
    <row r="83" spans="1:11" x14ac:dyDescent="0.25">
      <c r="A83" s="2">
        <v>76</v>
      </c>
      <c r="B83" s="2">
        <v>98</v>
      </c>
      <c r="C83" s="26">
        <v>2.9652777777777778E-2</v>
      </c>
      <c r="D83" s="25" t="s">
        <v>167</v>
      </c>
      <c r="E83" s="19" t="s">
        <v>132</v>
      </c>
      <c r="F83" s="25" t="s">
        <v>133</v>
      </c>
      <c r="G83" s="25" t="s">
        <v>133</v>
      </c>
      <c r="H83" s="25" t="s">
        <v>158</v>
      </c>
      <c r="I83" s="25">
        <v>194</v>
      </c>
      <c r="J83" s="25" t="s">
        <v>97</v>
      </c>
      <c r="K83" s="25">
        <v>73</v>
      </c>
    </row>
    <row r="84" spans="1:11" x14ac:dyDescent="0.25">
      <c r="A84" s="2">
        <v>77</v>
      </c>
      <c r="B84" s="2">
        <v>315</v>
      </c>
      <c r="C84" s="26">
        <v>2.9699074074074072E-2</v>
      </c>
      <c r="D84" s="25" t="s">
        <v>168</v>
      </c>
      <c r="E84" s="19" t="s">
        <v>39</v>
      </c>
      <c r="F84" s="25" t="s">
        <v>40</v>
      </c>
      <c r="G84" s="25" t="s">
        <v>40</v>
      </c>
      <c r="H84" s="25" t="s">
        <v>25</v>
      </c>
      <c r="I84" s="25">
        <v>234</v>
      </c>
      <c r="J84" s="25" t="s">
        <v>21</v>
      </c>
      <c r="K84" s="25">
        <v>74</v>
      </c>
    </row>
    <row r="85" spans="1:11" x14ac:dyDescent="0.25">
      <c r="A85" s="2">
        <v>78</v>
      </c>
      <c r="B85" s="2">
        <v>576</v>
      </c>
      <c r="C85" s="26">
        <v>2.9803240740740741E-2</v>
      </c>
      <c r="D85" s="25" t="s">
        <v>169</v>
      </c>
      <c r="E85" s="19" t="s">
        <v>27</v>
      </c>
      <c r="F85" s="25" t="s">
        <v>28</v>
      </c>
      <c r="G85" s="25" t="s">
        <v>28</v>
      </c>
      <c r="H85" s="25" t="s">
        <v>49</v>
      </c>
      <c r="I85" s="25">
        <v>233</v>
      </c>
      <c r="J85" s="25" t="s">
        <v>81</v>
      </c>
      <c r="K85" s="25">
        <v>75</v>
      </c>
    </row>
    <row r="86" spans="1:11" x14ac:dyDescent="0.25">
      <c r="A86" s="2">
        <v>79</v>
      </c>
      <c r="B86" s="2">
        <v>452</v>
      </c>
      <c r="C86" s="26">
        <v>2.9861111111111113E-2</v>
      </c>
      <c r="D86" s="25" t="s">
        <v>170</v>
      </c>
      <c r="E86" s="19" t="s">
        <v>30</v>
      </c>
      <c r="F86" s="25" t="s">
        <v>31</v>
      </c>
      <c r="G86" s="25" t="s">
        <v>31</v>
      </c>
      <c r="H86" s="25" t="s">
        <v>84</v>
      </c>
      <c r="I86" s="25">
        <v>232</v>
      </c>
      <c r="J86" s="25" t="s">
        <v>85</v>
      </c>
      <c r="K86" s="25">
        <v>76</v>
      </c>
    </row>
    <row r="87" spans="1:11" x14ac:dyDescent="0.25">
      <c r="A87" s="2">
        <v>80</v>
      </c>
      <c r="B87" s="2">
        <v>331</v>
      </c>
      <c r="C87" s="26">
        <v>2.989583333333333E-2</v>
      </c>
      <c r="D87" s="25" t="s">
        <v>171</v>
      </c>
      <c r="E87" s="19" t="s">
        <v>109</v>
      </c>
      <c r="F87" s="25" t="s">
        <v>110</v>
      </c>
      <c r="G87" s="25" t="s">
        <v>110</v>
      </c>
      <c r="H87" s="25" t="s">
        <v>69</v>
      </c>
      <c r="I87" s="25">
        <v>231</v>
      </c>
      <c r="J87" s="25" t="s">
        <v>166</v>
      </c>
      <c r="K87" s="25">
        <v>77</v>
      </c>
    </row>
    <row r="88" spans="1:11" x14ac:dyDescent="0.25">
      <c r="A88" s="2">
        <v>81</v>
      </c>
      <c r="B88" s="2">
        <v>604</v>
      </c>
      <c r="C88" s="26">
        <v>2.9976851851851852E-2</v>
      </c>
      <c r="D88" s="25" t="s">
        <v>172</v>
      </c>
      <c r="E88" s="19" t="s">
        <v>42</v>
      </c>
      <c r="F88" s="25" t="s">
        <v>43</v>
      </c>
      <c r="G88" s="25" t="s">
        <v>44</v>
      </c>
      <c r="H88" s="25" t="s">
        <v>69</v>
      </c>
      <c r="I88" s="25">
        <v>230</v>
      </c>
      <c r="J88" s="25" t="s">
        <v>130</v>
      </c>
      <c r="K88" s="25">
        <v>78</v>
      </c>
    </row>
    <row r="89" spans="1:11" x14ac:dyDescent="0.25">
      <c r="A89" s="2">
        <v>82</v>
      </c>
      <c r="B89" s="2">
        <v>366</v>
      </c>
      <c r="C89" s="26">
        <v>3.0173611111111113E-2</v>
      </c>
      <c r="D89" s="25" t="s">
        <v>173</v>
      </c>
      <c r="E89" s="19" t="s">
        <v>57</v>
      </c>
      <c r="F89" s="25" t="s">
        <v>58</v>
      </c>
      <c r="G89" s="25" t="s">
        <v>58</v>
      </c>
      <c r="H89" s="25" t="s">
        <v>20</v>
      </c>
      <c r="I89" s="25">
        <v>229</v>
      </c>
      <c r="J89" s="25" t="s">
        <v>54</v>
      </c>
      <c r="K89" s="25">
        <v>79</v>
      </c>
    </row>
    <row r="90" spans="1:11" x14ac:dyDescent="0.25">
      <c r="A90" s="2">
        <v>83</v>
      </c>
      <c r="B90" s="2">
        <v>353</v>
      </c>
      <c r="C90" s="26">
        <v>3.0277777777777778E-2</v>
      </c>
      <c r="D90" s="25" t="s">
        <v>174</v>
      </c>
      <c r="E90" s="19" t="s">
        <v>109</v>
      </c>
      <c r="F90" s="25" t="s">
        <v>110</v>
      </c>
      <c r="G90" s="25" t="s">
        <v>110</v>
      </c>
      <c r="H90" s="25" t="s">
        <v>122</v>
      </c>
      <c r="I90" s="25">
        <v>193</v>
      </c>
      <c r="J90" s="25" t="s">
        <v>123</v>
      </c>
      <c r="K90" s="25">
        <v>80</v>
      </c>
    </row>
    <row r="91" spans="1:11" x14ac:dyDescent="0.25">
      <c r="A91" s="2">
        <v>84</v>
      </c>
      <c r="B91" s="2">
        <v>106</v>
      </c>
      <c r="C91" s="26">
        <v>3.0335648148148143E-2</v>
      </c>
      <c r="D91" s="25" t="s">
        <v>175</v>
      </c>
      <c r="E91" s="19" t="s">
        <v>132</v>
      </c>
      <c r="F91" s="25" t="s">
        <v>133</v>
      </c>
      <c r="G91" s="25" t="s">
        <v>133</v>
      </c>
      <c r="H91" s="25" t="s">
        <v>69</v>
      </c>
      <c r="I91" s="25">
        <v>228</v>
      </c>
      <c r="J91" s="25" t="s">
        <v>70</v>
      </c>
      <c r="K91" s="25">
        <v>81</v>
      </c>
    </row>
    <row r="92" spans="1:11" x14ac:dyDescent="0.25">
      <c r="A92" s="2">
        <v>85</v>
      </c>
      <c r="B92" s="2">
        <v>579</v>
      </c>
      <c r="C92" s="26">
        <v>3.0393518518518518E-2</v>
      </c>
      <c r="D92" s="25" t="s">
        <v>176</v>
      </c>
      <c r="E92" s="19" t="s">
        <v>27</v>
      </c>
      <c r="F92" s="25" t="s">
        <v>28</v>
      </c>
      <c r="G92" s="25" t="s">
        <v>28</v>
      </c>
      <c r="H92" s="25" t="s">
        <v>163</v>
      </c>
      <c r="I92" s="25">
        <v>192</v>
      </c>
      <c r="J92" s="25" t="s">
        <v>164</v>
      </c>
      <c r="K92" s="25">
        <v>82</v>
      </c>
    </row>
    <row r="93" spans="1:11" x14ac:dyDescent="0.25">
      <c r="A93" s="2">
        <v>86</v>
      </c>
      <c r="B93" s="2">
        <v>686</v>
      </c>
      <c r="C93" s="26">
        <v>3.0451388888888889E-2</v>
      </c>
      <c r="D93" s="25" t="s">
        <v>177</v>
      </c>
      <c r="E93" s="19" t="s">
        <v>66</v>
      </c>
      <c r="F93" s="25" t="s">
        <v>67</v>
      </c>
      <c r="G93" s="25" t="s">
        <v>68</v>
      </c>
      <c r="H93" s="25" t="s">
        <v>143</v>
      </c>
      <c r="I93" s="25">
        <v>227</v>
      </c>
      <c r="J93" s="25" t="s">
        <v>74</v>
      </c>
      <c r="K93" s="25">
        <v>83</v>
      </c>
    </row>
    <row r="94" spans="1:11" x14ac:dyDescent="0.25">
      <c r="A94" s="2">
        <v>87</v>
      </c>
      <c r="B94" s="2">
        <v>362</v>
      </c>
      <c r="C94" s="26">
        <v>3.0520833333333334E-2</v>
      </c>
      <c r="D94" s="25" t="s">
        <v>178</v>
      </c>
      <c r="E94" s="19" t="s">
        <v>57</v>
      </c>
      <c r="F94" s="25" t="s">
        <v>58</v>
      </c>
      <c r="G94" s="25" t="s">
        <v>58</v>
      </c>
      <c r="H94" s="25" t="s">
        <v>69</v>
      </c>
      <c r="I94" s="25">
        <v>226</v>
      </c>
      <c r="J94" s="25" t="s">
        <v>70</v>
      </c>
      <c r="K94" s="25">
        <v>84</v>
      </c>
    </row>
    <row r="95" spans="1:11" x14ac:dyDescent="0.25">
      <c r="A95" s="2">
        <v>88</v>
      </c>
      <c r="B95" s="2">
        <v>651</v>
      </c>
      <c r="C95" s="26">
        <v>3.0567129629629628E-2</v>
      </c>
      <c r="D95" s="25" t="s">
        <v>179</v>
      </c>
      <c r="E95" s="19" t="s">
        <v>78</v>
      </c>
      <c r="F95" s="25" t="s">
        <v>79</v>
      </c>
      <c r="G95" s="25" t="s">
        <v>44</v>
      </c>
      <c r="H95" s="25" t="s">
        <v>143</v>
      </c>
      <c r="I95" s="25">
        <v>225</v>
      </c>
      <c r="J95" s="25" t="s">
        <v>166</v>
      </c>
      <c r="K95" s="25">
        <v>85</v>
      </c>
    </row>
    <row r="96" spans="1:11" x14ac:dyDescent="0.25">
      <c r="A96" s="2">
        <v>89</v>
      </c>
      <c r="B96" s="2">
        <v>34</v>
      </c>
      <c r="C96" s="26">
        <v>3.0590277777777775E-2</v>
      </c>
      <c r="D96" s="25" t="s">
        <v>180</v>
      </c>
      <c r="E96" s="19" t="s">
        <v>46</v>
      </c>
      <c r="F96" s="25" t="s">
        <v>47</v>
      </c>
      <c r="G96" s="25" t="s">
        <v>47</v>
      </c>
      <c r="H96" s="25" t="s">
        <v>84</v>
      </c>
      <c r="I96" s="25">
        <v>224</v>
      </c>
      <c r="J96" s="25" t="s">
        <v>137</v>
      </c>
      <c r="K96" s="25">
        <v>86</v>
      </c>
    </row>
    <row r="97" spans="1:11" x14ac:dyDescent="0.25">
      <c r="A97" s="2">
        <v>90</v>
      </c>
      <c r="B97" s="2">
        <v>433</v>
      </c>
      <c r="C97" s="26">
        <v>3.0613425925925929E-2</v>
      </c>
      <c r="D97" s="25" t="s">
        <v>181</v>
      </c>
      <c r="E97" s="19" t="s">
        <v>30</v>
      </c>
      <c r="F97" s="25" t="s">
        <v>31</v>
      </c>
      <c r="G97" s="25" t="s">
        <v>31</v>
      </c>
      <c r="H97" s="25" t="s">
        <v>49</v>
      </c>
      <c r="I97" s="25">
        <v>223</v>
      </c>
      <c r="J97" s="25" t="s">
        <v>182</v>
      </c>
      <c r="K97" s="25">
        <v>87</v>
      </c>
    </row>
    <row r="98" spans="1:11" x14ac:dyDescent="0.25">
      <c r="A98" s="2">
        <v>91</v>
      </c>
      <c r="B98" s="2">
        <v>219</v>
      </c>
      <c r="C98" s="26">
        <v>3.0636574074074076E-2</v>
      </c>
      <c r="D98" s="25" t="s">
        <v>183</v>
      </c>
      <c r="E98" s="19" t="s">
        <v>60</v>
      </c>
      <c r="F98" s="25" t="s">
        <v>61</v>
      </c>
      <c r="G98" s="25" t="s">
        <v>62</v>
      </c>
      <c r="H98" s="25" t="s">
        <v>184</v>
      </c>
      <c r="I98" s="25">
        <v>191</v>
      </c>
      <c r="J98" s="25" t="s">
        <v>164</v>
      </c>
      <c r="K98" s="25">
        <v>88</v>
      </c>
    </row>
    <row r="99" spans="1:11" x14ac:dyDescent="0.25">
      <c r="A99" s="2">
        <v>92</v>
      </c>
      <c r="B99" s="2">
        <v>175</v>
      </c>
      <c r="C99" s="26">
        <v>3.0648148148148147E-2</v>
      </c>
      <c r="D99" s="25" t="s">
        <v>185</v>
      </c>
      <c r="E99" s="19" t="s">
        <v>161</v>
      </c>
      <c r="F99" s="25" t="s">
        <v>162</v>
      </c>
      <c r="G99" s="25" t="s">
        <v>162</v>
      </c>
      <c r="H99" s="25" t="s">
        <v>69</v>
      </c>
      <c r="I99" s="25">
        <v>222</v>
      </c>
      <c r="J99" s="25" t="s">
        <v>70</v>
      </c>
      <c r="K99" s="25">
        <v>89</v>
      </c>
    </row>
    <row r="100" spans="1:11" x14ac:dyDescent="0.25">
      <c r="A100" s="2">
        <v>93</v>
      </c>
      <c r="B100" s="2">
        <v>333</v>
      </c>
      <c r="C100" s="26">
        <v>3.0694444444444444E-2</v>
      </c>
      <c r="D100" s="25" t="s">
        <v>186</v>
      </c>
      <c r="E100" s="19" t="s">
        <v>109</v>
      </c>
      <c r="F100" s="25" t="s">
        <v>110</v>
      </c>
      <c r="G100" s="25" t="s">
        <v>110</v>
      </c>
      <c r="H100" s="25" t="s">
        <v>143</v>
      </c>
      <c r="I100" s="25">
        <v>221</v>
      </c>
      <c r="J100" s="25" t="s">
        <v>50</v>
      </c>
      <c r="K100" s="25">
        <v>90</v>
      </c>
    </row>
    <row r="101" spans="1:11" x14ac:dyDescent="0.25">
      <c r="A101" s="2">
        <v>94</v>
      </c>
      <c r="B101" s="2">
        <v>396</v>
      </c>
      <c r="C101" s="26">
        <v>3.0717592592592591E-2</v>
      </c>
      <c r="D101" s="25" t="s">
        <v>187</v>
      </c>
      <c r="E101" s="19" t="s">
        <v>87</v>
      </c>
      <c r="F101" s="25" t="s">
        <v>88</v>
      </c>
      <c r="G101" s="25" t="s">
        <v>88</v>
      </c>
      <c r="H101" s="25" t="s">
        <v>84</v>
      </c>
      <c r="I101" s="25">
        <v>220</v>
      </c>
      <c r="J101" s="25" t="s">
        <v>85</v>
      </c>
      <c r="K101" s="25">
        <v>91</v>
      </c>
    </row>
    <row r="102" spans="1:11" x14ac:dyDescent="0.25">
      <c r="A102" s="2">
        <v>95</v>
      </c>
      <c r="B102" s="2">
        <v>192</v>
      </c>
      <c r="C102" s="26">
        <v>3.0752314814814816E-2</v>
      </c>
      <c r="D102" s="25" t="s">
        <v>188</v>
      </c>
      <c r="E102" s="19" t="s">
        <v>161</v>
      </c>
      <c r="F102" s="25" t="s">
        <v>162</v>
      </c>
      <c r="G102" s="25" t="s">
        <v>162</v>
      </c>
      <c r="H102" s="25" t="s">
        <v>20</v>
      </c>
      <c r="I102" s="25">
        <v>219</v>
      </c>
      <c r="J102" s="25" t="s">
        <v>21</v>
      </c>
      <c r="K102" s="25">
        <v>92</v>
      </c>
    </row>
    <row r="103" spans="1:11" x14ac:dyDescent="0.25">
      <c r="A103" s="2">
        <v>96</v>
      </c>
      <c r="B103" s="2">
        <v>200</v>
      </c>
      <c r="C103" s="26">
        <v>3.0844907407407404E-2</v>
      </c>
      <c r="D103" s="25" t="s">
        <v>189</v>
      </c>
      <c r="E103" s="19" t="s">
        <v>60</v>
      </c>
      <c r="F103" s="25" t="s">
        <v>61</v>
      </c>
      <c r="G103" s="25" t="s">
        <v>62</v>
      </c>
      <c r="H103" s="25" t="s">
        <v>190</v>
      </c>
      <c r="I103" s="25">
        <v>190</v>
      </c>
      <c r="J103" s="25" t="s">
        <v>191</v>
      </c>
      <c r="K103" s="25">
        <v>93</v>
      </c>
    </row>
    <row r="104" spans="1:11" x14ac:dyDescent="0.25">
      <c r="A104" s="2">
        <v>97</v>
      </c>
      <c r="B104" s="2">
        <v>613</v>
      </c>
      <c r="C104" s="26">
        <v>3.0972222222222224E-2</v>
      </c>
      <c r="D104" s="25" t="s">
        <v>192</v>
      </c>
      <c r="E104" s="19" t="s">
        <v>78</v>
      </c>
      <c r="F104" s="25" t="s">
        <v>79</v>
      </c>
      <c r="G104" s="25" t="s">
        <v>44</v>
      </c>
      <c r="H104" s="25" t="s">
        <v>84</v>
      </c>
      <c r="I104" s="25">
        <v>218</v>
      </c>
      <c r="J104" s="25" t="s">
        <v>50</v>
      </c>
      <c r="K104" s="25">
        <v>94</v>
      </c>
    </row>
    <row r="105" spans="1:11" x14ac:dyDescent="0.25">
      <c r="A105" s="2">
        <v>98</v>
      </c>
      <c r="B105" s="2">
        <v>370</v>
      </c>
      <c r="C105" s="26">
        <v>3.0972222222222224E-2</v>
      </c>
      <c r="D105" s="25" t="s">
        <v>193</v>
      </c>
      <c r="E105" s="19" t="s">
        <v>57</v>
      </c>
      <c r="F105" s="25" t="s">
        <v>58</v>
      </c>
      <c r="G105" s="25" t="s">
        <v>58</v>
      </c>
      <c r="H105" s="25" t="s">
        <v>49</v>
      </c>
      <c r="I105" s="25">
        <v>217</v>
      </c>
      <c r="J105" s="25" t="s">
        <v>74</v>
      </c>
      <c r="K105" s="25">
        <v>95</v>
      </c>
    </row>
    <row r="106" spans="1:11" x14ac:dyDescent="0.25">
      <c r="A106" s="2">
        <v>99</v>
      </c>
      <c r="B106" s="2">
        <v>647</v>
      </c>
      <c r="C106" s="26">
        <v>3.107638888888889E-2</v>
      </c>
      <c r="D106" s="25" t="s">
        <v>194</v>
      </c>
      <c r="E106" s="19" t="s">
        <v>78</v>
      </c>
      <c r="F106" s="25" t="s">
        <v>79</v>
      </c>
      <c r="G106" s="25" t="s">
        <v>44</v>
      </c>
      <c r="H106" s="25" t="s">
        <v>184</v>
      </c>
      <c r="I106" s="25">
        <v>189</v>
      </c>
      <c r="J106" s="25" t="s">
        <v>164</v>
      </c>
      <c r="K106" s="25">
        <v>96</v>
      </c>
    </row>
    <row r="107" spans="1:11" x14ac:dyDescent="0.25">
      <c r="A107" s="2">
        <v>100</v>
      </c>
      <c r="B107" s="2">
        <v>155</v>
      </c>
      <c r="C107" s="26">
        <v>3.1122685185185187E-2</v>
      </c>
      <c r="D107" s="25" t="s">
        <v>195</v>
      </c>
      <c r="E107" s="19" t="s">
        <v>161</v>
      </c>
      <c r="F107" s="25" t="s">
        <v>162</v>
      </c>
      <c r="G107" s="25" t="s">
        <v>162</v>
      </c>
      <c r="H107" s="25" t="s">
        <v>84</v>
      </c>
      <c r="I107" s="25">
        <v>216</v>
      </c>
      <c r="J107" s="25" t="s">
        <v>85</v>
      </c>
      <c r="K107" s="25">
        <v>97</v>
      </c>
    </row>
    <row r="108" spans="1:11" x14ac:dyDescent="0.25">
      <c r="A108" s="2">
        <v>101</v>
      </c>
      <c r="B108" s="2">
        <v>398</v>
      </c>
      <c r="C108" s="26">
        <v>3.1157407407407408E-2</v>
      </c>
      <c r="D108" s="25" t="s">
        <v>196</v>
      </c>
      <c r="E108" s="19" t="s">
        <v>87</v>
      </c>
      <c r="F108" s="25" t="s">
        <v>88</v>
      </c>
      <c r="G108" s="25" t="s">
        <v>88</v>
      </c>
      <c r="H108" s="25" t="s">
        <v>20</v>
      </c>
      <c r="I108" s="25">
        <v>215</v>
      </c>
      <c r="J108" s="25" t="s">
        <v>21</v>
      </c>
      <c r="K108" s="25">
        <v>98</v>
      </c>
    </row>
    <row r="109" spans="1:11" x14ac:dyDescent="0.25">
      <c r="A109" s="2">
        <v>102</v>
      </c>
      <c r="B109" s="2">
        <v>696</v>
      </c>
      <c r="C109" s="26">
        <v>3.1215277777777783E-2</v>
      </c>
      <c r="D109" s="25" t="s">
        <v>197</v>
      </c>
      <c r="E109" s="19" t="s">
        <v>23</v>
      </c>
      <c r="F109" s="25" t="s">
        <v>24</v>
      </c>
      <c r="G109" s="25" t="s">
        <v>24</v>
      </c>
      <c r="H109" s="25" t="s">
        <v>69</v>
      </c>
      <c r="I109" s="25">
        <v>214</v>
      </c>
      <c r="J109" s="25" t="s">
        <v>70</v>
      </c>
      <c r="K109" s="25">
        <v>99</v>
      </c>
    </row>
    <row r="110" spans="1:11" x14ac:dyDescent="0.25">
      <c r="A110" s="2">
        <v>103</v>
      </c>
      <c r="B110" s="2">
        <v>493</v>
      </c>
      <c r="C110" s="26">
        <v>3.1331018518518515E-2</v>
      </c>
      <c r="D110" s="25" t="s">
        <v>198</v>
      </c>
      <c r="E110" s="19" t="s">
        <v>35</v>
      </c>
      <c r="F110" s="25" t="s">
        <v>36</v>
      </c>
      <c r="G110" s="25" t="s">
        <v>37</v>
      </c>
      <c r="H110" s="25" t="s">
        <v>190</v>
      </c>
      <c r="I110" s="25">
        <v>188</v>
      </c>
      <c r="J110" s="25" t="s">
        <v>191</v>
      </c>
      <c r="K110" s="25">
        <v>100</v>
      </c>
    </row>
    <row r="111" spans="1:11" x14ac:dyDescent="0.25">
      <c r="A111" s="2">
        <v>104</v>
      </c>
      <c r="B111" s="2">
        <v>468</v>
      </c>
      <c r="C111" s="26">
        <v>3.1435185185185184E-2</v>
      </c>
      <c r="D111" s="25" t="s">
        <v>199</v>
      </c>
      <c r="E111" s="19" t="s">
        <v>30</v>
      </c>
      <c r="F111" s="25" t="s">
        <v>31</v>
      </c>
      <c r="G111" s="25" t="s">
        <v>31</v>
      </c>
      <c r="H111" s="25" t="s">
        <v>84</v>
      </c>
      <c r="I111" s="25">
        <v>213</v>
      </c>
      <c r="J111" s="25" t="s">
        <v>137</v>
      </c>
      <c r="K111" s="25">
        <v>101</v>
      </c>
    </row>
    <row r="112" spans="1:11" x14ac:dyDescent="0.25">
      <c r="A112" s="2">
        <v>105</v>
      </c>
      <c r="B112" s="2">
        <v>125</v>
      </c>
      <c r="C112" s="26">
        <v>3.1493055555555559E-2</v>
      </c>
      <c r="D112" s="25" t="s">
        <v>200</v>
      </c>
      <c r="E112" s="19" t="s">
        <v>201</v>
      </c>
      <c r="F112" s="25" t="s">
        <v>202</v>
      </c>
      <c r="G112" s="25" t="s">
        <v>62</v>
      </c>
      <c r="H112" s="25" t="s">
        <v>84</v>
      </c>
      <c r="I112" s="25">
        <v>212</v>
      </c>
      <c r="J112" s="25" t="s">
        <v>85</v>
      </c>
      <c r="K112" s="25">
        <v>102</v>
      </c>
    </row>
    <row r="113" spans="1:11" x14ac:dyDescent="0.25">
      <c r="A113" s="2">
        <v>106</v>
      </c>
      <c r="B113" s="2">
        <v>629</v>
      </c>
      <c r="C113" s="26">
        <v>3.1516203703703706E-2</v>
      </c>
      <c r="D113" s="25" t="s">
        <v>203</v>
      </c>
      <c r="E113" s="19" t="s">
        <v>78</v>
      </c>
      <c r="F113" s="25" t="s">
        <v>79</v>
      </c>
      <c r="G113" s="25" t="s">
        <v>44</v>
      </c>
      <c r="H113" s="25" t="s">
        <v>84</v>
      </c>
      <c r="I113" s="25">
        <v>211</v>
      </c>
      <c r="J113" s="25" t="s">
        <v>74</v>
      </c>
      <c r="K113" s="25">
        <v>103</v>
      </c>
    </row>
    <row r="114" spans="1:11" x14ac:dyDescent="0.25">
      <c r="A114" s="2">
        <v>107</v>
      </c>
      <c r="B114" s="2">
        <v>112</v>
      </c>
      <c r="C114" s="26">
        <v>3.1539351851851853E-2</v>
      </c>
      <c r="D114" s="25" t="s">
        <v>204</v>
      </c>
      <c r="E114" s="19" t="s">
        <v>201</v>
      </c>
      <c r="F114" s="25" t="s">
        <v>202</v>
      </c>
      <c r="G114" s="25" t="s">
        <v>62</v>
      </c>
      <c r="H114" s="25" t="s">
        <v>84</v>
      </c>
      <c r="I114" s="25">
        <v>210</v>
      </c>
      <c r="J114" s="25" t="s">
        <v>137</v>
      </c>
      <c r="K114" s="25">
        <v>104</v>
      </c>
    </row>
    <row r="115" spans="1:11" x14ac:dyDescent="0.25">
      <c r="A115" s="2">
        <v>108</v>
      </c>
      <c r="B115" s="2">
        <v>369</v>
      </c>
      <c r="C115" s="26">
        <v>3.155092592592592E-2</v>
      </c>
      <c r="D115" s="25" t="s">
        <v>205</v>
      </c>
      <c r="E115" s="19" t="s">
        <v>57</v>
      </c>
      <c r="F115" s="25" t="s">
        <v>58</v>
      </c>
      <c r="G115" s="25" t="s">
        <v>58</v>
      </c>
      <c r="H115" s="25" t="s">
        <v>25</v>
      </c>
      <c r="I115" s="25">
        <v>209</v>
      </c>
      <c r="J115" s="25" t="s">
        <v>81</v>
      </c>
      <c r="K115" s="25">
        <v>105</v>
      </c>
    </row>
    <row r="116" spans="1:11" x14ac:dyDescent="0.25">
      <c r="A116" s="2">
        <v>109</v>
      </c>
      <c r="B116" s="2">
        <v>133</v>
      </c>
      <c r="C116" s="26">
        <v>3.1585648148148147E-2</v>
      </c>
      <c r="D116" s="25" t="s">
        <v>206</v>
      </c>
      <c r="E116" s="19" t="s">
        <v>120</v>
      </c>
      <c r="F116" s="25" t="s">
        <v>121</v>
      </c>
      <c r="G116" s="25" t="s">
        <v>121</v>
      </c>
      <c r="H116" s="25" t="s">
        <v>25</v>
      </c>
      <c r="I116" s="25">
        <v>208</v>
      </c>
      <c r="J116" s="25" t="s">
        <v>21</v>
      </c>
      <c r="K116" s="25">
        <v>106</v>
      </c>
    </row>
    <row r="117" spans="1:11" x14ac:dyDescent="0.25">
      <c r="A117" s="2">
        <v>110</v>
      </c>
      <c r="B117" s="2">
        <v>404</v>
      </c>
      <c r="C117" s="26">
        <v>3.1608796296296295E-2</v>
      </c>
      <c r="D117" s="25" t="s">
        <v>207</v>
      </c>
      <c r="E117" s="19" t="s">
        <v>23</v>
      </c>
      <c r="F117" s="25" t="s">
        <v>24</v>
      </c>
      <c r="G117" s="25" t="s">
        <v>24</v>
      </c>
      <c r="H117" s="25" t="s">
        <v>163</v>
      </c>
      <c r="I117" s="25">
        <v>187</v>
      </c>
      <c r="J117" s="25" t="s">
        <v>164</v>
      </c>
      <c r="K117" s="25">
        <v>107</v>
      </c>
    </row>
    <row r="118" spans="1:11" x14ac:dyDescent="0.25">
      <c r="A118" s="2">
        <v>111</v>
      </c>
      <c r="B118" s="2">
        <v>59</v>
      </c>
      <c r="C118" s="26">
        <v>3.1608796296296295E-2</v>
      </c>
      <c r="D118" s="25" t="s">
        <v>208</v>
      </c>
      <c r="E118" s="19" t="s">
        <v>46</v>
      </c>
      <c r="F118" s="25" t="s">
        <v>47</v>
      </c>
      <c r="G118" s="25" t="s">
        <v>47</v>
      </c>
      <c r="H118" s="25" t="s">
        <v>163</v>
      </c>
      <c r="I118" s="25">
        <v>186</v>
      </c>
      <c r="J118" s="25" t="s">
        <v>164</v>
      </c>
      <c r="K118" s="25">
        <v>108</v>
      </c>
    </row>
    <row r="119" spans="1:11" x14ac:dyDescent="0.25">
      <c r="A119" s="2">
        <v>112</v>
      </c>
      <c r="B119" s="2">
        <v>622</v>
      </c>
      <c r="C119" s="26">
        <v>3.1643518518518522E-2</v>
      </c>
      <c r="D119" s="25" t="s">
        <v>209</v>
      </c>
      <c r="E119" s="19" t="s">
        <v>78</v>
      </c>
      <c r="F119" s="25" t="s">
        <v>79</v>
      </c>
      <c r="G119" s="25" t="s">
        <v>44</v>
      </c>
      <c r="H119" s="25" t="s">
        <v>143</v>
      </c>
      <c r="I119" s="25">
        <v>207</v>
      </c>
      <c r="J119" s="25" t="s">
        <v>81</v>
      </c>
      <c r="K119" s="25">
        <v>109</v>
      </c>
    </row>
    <row r="120" spans="1:11" x14ac:dyDescent="0.25">
      <c r="A120" s="2">
        <v>113</v>
      </c>
      <c r="B120" s="2">
        <v>286</v>
      </c>
      <c r="C120" s="26">
        <v>3.1747685185185184E-2</v>
      </c>
      <c r="D120" s="25" t="s">
        <v>210</v>
      </c>
      <c r="E120" s="19" t="s">
        <v>39</v>
      </c>
      <c r="F120" s="25" t="s">
        <v>40</v>
      </c>
      <c r="G120" s="25" t="s">
        <v>40</v>
      </c>
      <c r="H120" s="25" t="s">
        <v>211</v>
      </c>
      <c r="I120" s="25">
        <v>206</v>
      </c>
      <c r="J120" s="25" t="s">
        <v>85</v>
      </c>
      <c r="K120" s="25">
        <v>110</v>
      </c>
    </row>
    <row r="121" spans="1:11" x14ac:dyDescent="0.25">
      <c r="A121" s="2">
        <v>114</v>
      </c>
      <c r="B121" s="2">
        <v>466</v>
      </c>
      <c r="C121" s="26">
        <v>3.1770833333333331E-2</v>
      </c>
      <c r="D121" s="25" t="s">
        <v>212</v>
      </c>
      <c r="E121" s="19" t="s">
        <v>30</v>
      </c>
      <c r="F121" s="25" t="s">
        <v>31</v>
      </c>
      <c r="G121" s="25" t="s">
        <v>31</v>
      </c>
      <c r="H121" s="25" t="s">
        <v>49</v>
      </c>
      <c r="I121" s="25">
        <v>205</v>
      </c>
      <c r="J121" s="25" t="s">
        <v>213</v>
      </c>
      <c r="K121" s="25">
        <v>111</v>
      </c>
    </row>
    <row r="122" spans="1:11" x14ac:dyDescent="0.25">
      <c r="A122" s="2">
        <v>115</v>
      </c>
      <c r="B122" s="2">
        <v>185</v>
      </c>
      <c r="C122" s="26">
        <v>3.1770833333333331E-2</v>
      </c>
      <c r="D122" s="25" t="s">
        <v>214</v>
      </c>
      <c r="E122" s="19" t="s">
        <v>161</v>
      </c>
      <c r="F122" s="25" t="s">
        <v>162</v>
      </c>
      <c r="G122" s="25" t="s">
        <v>162</v>
      </c>
      <c r="H122" s="25" t="s">
        <v>32</v>
      </c>
      <c r="I122" s="25">
        <v>204</v>
      </c>
      <c r="J122" s="25" t="s">
        <v>33</v>
      </c>
      <c r="K122" s="25">
        <v>112</v>
      </c>
    </row>
    <row r="123" spans="1:11" x14ac:dyDescent="0.25">
      <c r="A123" s="2">
        <v>116</v>
      </c>
      <c r="B123" s="2">
        <v>391</v>
      </c>
      <c r="C123" s="26">
        <v>3.1875000000000001E-2</v>
      </c>
      <c r="D123" s="25" t="s">
        <v>215</v>
      </c>
      <c r="E123" s="19" t="s">
        <v>87</v>
      </c>
      <c r="F123" s="25" t="s">
        <v>88</v>
      </c>
      <c r="G123" s="25" t="s">
        <v>88</v>
      </c>
      <c r="H123" s="25" t="s">
        <v>69</v>
      </c>
      <c r="I123" s="25">
        <v>203</v>
      </c>
      <c r="J123" s="25" t="s">
        <v>130</v>
      </c>
      <c r="K123" s="25">
        <v>113</v>
      </c>
    </row>
    <row r="124" spans="1:11" x14ac:dyDescent="0.25">
      <c r="A124" s="2">
        <v>117</v>
      </c>
      <c r="B124" s="2">
        <v>176</v>
      </c>
      <c r="C124" s="26">
        <v>3.2025462962962964E-2</v>
      </c>
      <c r="D124" s="25" t="s">
        <v>216</v>
      </c>
      <c r="E124" s="19" t="s">
        <v>161</v>
      </c>
      <c r="F124" s="25" t="s">
        <v>162</v>
      </c>
      <c r="G124" s="25" t="s">
        <v>162</v>
      </c>
      <c r="H124" s="25" t="s">
        <v>69</v>
      </c>
      <c r="I124" s="25">
        <v>202</v>
      </c>
      <c r="J124" s="25" t="s">
        <v>130</v>
      </c>
      <c r="K124" s="25">
        <v>114</v>
      </c>
    </row>
    <row r="125" spans="1:11" x14ac:dyDescent="0.25">
      <c r="A125" s="2">
        <v>118</v>
      </c>
      <c r="B125" s="2">
        <v>670</v>
      </c>
      <c r="C125" s="26">
        <v>3.2106481481481479E-2</v>
      </c>
      <c r="D125" s="25" t="s">
        <v>217</v>
      </c>
      <c r="E125" s="19" t="s">
        <v>66</v>
      </c>
      <c r="F125" s="25" t="s">
        <v>67</v>
      </c>
      <c r="G125" s="25" t="s">
        <v>68</v>
      </c>
      <c r="H125" s="25" t="s">
        <v>69</v>
      </c>
      <c r="I125" s="25">
        <v>201</v>
      </c>
      <c r="J125" s="25" t="s">
        <v>21</v>
      </c>
      <c r="K125" s="25">
        <v>115</v>
      </c>
    </row>
    <row r="126" spans="1:11" x14ac:dyDescent="0.25">
      <c r="A126" s="2">
        <v>119</v>
      </c>
      <c r="B126" s="2">
        <v>158</v>
      </c>
      <c r="C126" s="26">
        <v>3.2118055555555559E-2</v>
      </c>
      <c r="D126" s="25" t="s">
        <v>218</v>
      </c>
      <c r="E126" s="19" t="s">
        <v>161</v>
      </c>
      <c r="F126" s="25" t="s">
        <v>162</v>
      </c>
      <c r="G126" s="25" t="s">
        <v>162</v>
      </c>
      <c r="H126" s="25" t="s">
        <v>20</v>
      </c>
      <c r="I126" s="25">
        <v>200</v>
      </c>
      <c r="J126" s="25" t="s">
        <v>54</v>
      </c>
      <c r="K126" s="25">
        <v>116</v>
      </c>
    </row>
    <row r="127" spans="1:11" x14ac:dyDescent="0.25">
      <c r="A127" s="2">
        <v>120</v>
      </c>
      <c r="B127" s="2">
        <v>397</v>
      </c>
      <c r="C127" s="26">
        <v>3.2222222222222222E-2</v>
      </c>
      <c r="D127" s="25" t="s">
        <v>219</v>
      </c>
      <c r="E127" s="19" t="s">
        <v>87</v>
      </c>
      <c r="F127" s="25" t="s">
        <v>88</v>
      </c>
      <c r="G127" s="25" t="s">
        <v>88</v>
      </c>
      <c r="H127" s="25" t="s">
        <v>49</v>
      </c>
      <c r="I127" s="25">
        <v>199</v>
      </c>
      <c r="J127" s="25" t="s">
        <v>33</v>
      </c>
      <c r="K127" s="25">
        <v>117</v>
      </c>
    </row>
    <row r="128" spans="1:11" x14ac:dyDescent="0.25">
      <c r="A128" s="2">
        <v>121</v>
      </c>
      <c r="B128" s="2">
        <v>10</v>
      </c>
      <c r="C128" s="26">
        <v>3.2245370370370369E-2</v>
      </c>
      <c r="D128" s="25" t="s">
        <v>220</v>
      </c>
      <c r="E128" s="19" t="s">
        <v>18</v>
      </c>
      <c r="F128" s="25" t="s">
        <v>19</v>
      </c>
      <c r="G128" s="25" t="s">
        <v>19</v>
      </c>
      <c r="H128" s="25" t="s">
        <v>20</v>
      </c>
      <c r="I128" s="25">
        <v>198</v>
      </c>
      <c r="J128" s="25" t="s">
        <v>54</v>
      </c>
      <c r="K128" s="25">
        <v>118</v>
      </c>
    </row>
    <row r="129" spans="1:11" x14ac:dyDescent="0.25">
      <c r="A129" s="2">
        <v>122</v>
      </c>
      <c r="B129" s="2">
        <v>124</v>
      </c>
      <c r="C129" s="26">
        <v>3.2256944444444442E-2</v>
      </c>
      <c r="D129" s="25" t="s">
        <v>221</v>
      </c>
      <c r="E129" s="19" t="s">
        <v>201</v>
      </c>
      <c r="F129" s="25" t="s">
        <v>202</v>
      </c>
      <c r="G129" s="25" t="s">
        <v>62</v>
      </c>
      <c r="H129" s="25" t="s">
        <v>84</v>
      </c>
      <c r="I129" s="25">
        <v>197</v>
      </c>
      <c r="J129" s="25" t="s">
        <v>130</v>
      </c>
      <c r="K129" s="25">
        <v>119</v>
      </c>
    </row>
    <row r="130" spans="1:11" x14ac:dyDescent="0.25">
      <c r="A130" s="2">
        <v>123</v>
      </c>
      <c r="B130" s="2">
        <v>65</v>
      </c>
      <c r="C130" s="26">
        <v>3.2280092592592589E-2</v>
      </c>
      <c r="D130" s="25" t="s">
        <v>222</v>
      </c>
      <c r="E130" s="19" t="s">
        <v>46</v>
      </c>
      <c r="F130" s="25" t="s">
        <v>47</v>
      </c>
      <c r="G130" s="25" t="s">
        <v>47</v>
      </c>
      <c r="H130" s="25" t="s">
        <v>223</v>
      </c>
      <c r="I130" s="25">
        <v>196</v>
      </c>
      <c r="J130" s="25" t="s">
        <v>130</v>
      </c>
      <c r="K130" s="25">
        <v>120</v>
      </c>
    </row>
    <row r="131" spans="1:11" x14ac:dyDescent="0.25">
      <c r="A131" s="2">
        <v>124</v>
      </c>
      <c r="B131" s="2">
        <v>273</v>
      </c>
      <c r="C131" s="26">
        <v>3.2337962962962964E-2</v>
      </c>
      <c r="D131" s="25" t="s">
        <v>224</v>
      </c>
      <c r="E131" s="19" t="s">
        <v>152</v>
      </c>
      <c r="F131" s="25" t="s">
        <v>153</v>
      </c>
      <c r="G131" s="25" t="s">
        <v>68</v>
      </c>
      <c r="H131" s="25" t="s">
        <v>69</v>
      </c>
      <c r="I131" s="25">
        <v>195</v>
      </c>
      <c r="J131" s="25" t="s">
        <v>54</v>
      </c>
      <c r="K131" s="25">
        <v>121</v>
      </c>
    </row>
    <row r="132" spans="1:11" x14ac:dyDescent="0.25">
      <c r="A132" s="2">
        <v>125</v>
      </c>
      <c r="B132" s="2">
        <v>237</v>
      </c>
      <c r="C132" s="26">
        <v>3.2349537037037038E-2</v>
      </c>
      <c r="D132" s="25" t="s">
        <v>225</v>
      </c>
      <c r="E132" s="19" t="s">
        <v>60</v>
      </c>
      <c r="F132" s="25" t="s">
        <v>61</v>
      </c>
      <c r="G132" s="25" t="s">
        <v>62</v>
      </c>
      <c r="H132" s="25" t="s">
        <v>158</v>
      </c>
      <c r="I132" s="25">
        <v>185</v>
      </c>
      <c r="J132" s="25" t="s">
        <v>97</v>
      </c>
      <c r="K132" s="25">
        <v>122</v>
      </c>
    </row>
    <row r="133" spans="1:11" x14ac:dyDescent="0.25">
      <c r="A133" s="2">
        <v>126</v>
      </c>
      <c r="B133" s="2">
        <v>110</v>
      </c>
      <c r="C133" s="26">
        <v>3.2361111111111111E-2</v>
      </c>
      <c r="D133" s="25" t="s">
        <v>226</v>
      </c>
      <c r="E133" s="19" t="s">
        <v>201</v>
      </c>
      <c r="F133" s="25" t="s">
        <v>202</v>
      </c>
      <c r="G133" s="25" t="s">
        <v>62</v>
      </c>
      <c r="H133" s="25" t="s">
        <v>32</v>
      </c>
      <c r="I133" s="25">
        <v>194</v>
      </c>
      <c r="J133" s="25" t="s">
        <v>50</v>
      </c>
      <c r="K133" s="25">
        <v>123</v>
      </c>
    </row>
    <row r="134" spans="1:11" x14ac:dyDescent="0.25">
      <c r="A134" s="2">
        <v>127</v>
      </c>
      <c r="B134" s="2">
        <v>408</v>
      </c>
      <c r="C134" s="26">
        <v>3.2372685185185185E-2</v>
      </c>
      <c r="D134" s="25" t="s">
        <v>227</v>
      </c>
      <c r="E134" s="19" t="s">
        <v>23</v>
      </c>
      <c r="F134" s="25" t="s">
        <v>24</v>
      </c>
      <c r="G134" s="25" t="s">
        <v>24</v>
      </c>
      <c r="H134" s="25" t="s">
        <v>143</v>
      </c>
      <c r="I134" s="25">
        <v>193</v>
      </c>
      <c r="J134" s="25" t="s">
        <v>130</v>
      </c>
      <c r="K134" s="25">
        <v>124</v>
      </c>
    </row>
    <row r="135" spans="1:11" x14ac:dyDescent="0.25">
      <c r="A135" s="2">
        <v>128</v>
      </c>
      <c r="B135" s="2">
        <v>374</v>
      </c>
      <c r="C135" s="26">
        <v>3.2384259259259258E-2</v>
      </c>
      <c r="D135" s="25" t="s">
        <v>228</v>
      </c>
      <c r="E135" s="19" t="s">
        <v>57</v>
      </c>
      <c r="F135" s="25" t="s">
        <v>58</v>
      </c>
      <c r="G135" s="25" t="s">
        <v>58</v>
      </c>
      <c r="H135" s="25" t="s">
        <v>96</v>
      </c>
      <c r="I135" s="25">
        <v>184</v>
      </c>
      <c r="J135" s="25" t="s">
        <v>97</v>
      </c>
      <c r="K135" s="25">
        <v>125</v>
      </c>
    </row>
    <row r="136" spans="1:11" x14ac:dyDescent="0.25">
      <c r="A136" s="2">
        <v>129</v>
      </c>
      <c r="B136" s="2">
        <v>197</v>
      </c>
      <c r="C136" s="26">
        <v>3.2384259259259258E-2</v>
      </c>
      <c r="D136" s="25" t="s">
        <v>229</v>
      </c>
      <c r="E136" s="19" t="s">
        <v>161</v>
      </c>
      <c r="F136" s="25" t="s">
        <v>162</v>
      </c>
      <c r="G136" s="25" t="s">
        <v>162</v>
      </c>
      <c r="H136" s="25" t="s">
        <v>84</v>
      </c>
      <c r="I136" s="25">
        <v>192</v>
      </c>
      <c r="J136" s="25" t="s">
        <v>137</v>
      </c>
      <c r="K136" s="25">
        <v>126</v>
      </c>
    </row>
    <row r="137" spans="1:11" x14ac:dyDescent="0.25">
      <c r="A137" s="2">
        <v>130</v>
      </c>
      <c r="B137" s="2">
        <v>45</v>
      </c>
      <c r="C137" s="26">
        <v>3.2499999999999994E-2</v>
      </c>
      <c r="D137" s="25" t="s">
        <v>230</v>
      </c>
      <c r="E137" s="19" t="s">
        <v>46</v>
      </c>
      <c r="F137" s="25" t="s">
        <v>47</v>
      </c>
      <c r="G137" s="25" t="s">
        <v>47</v>
      </c>
      <c r="H137" s="25" t="s">
        <v>69</v>
      </c>
      <c r="I137" s="25">
        <v>191</v>
      </c>
      <c r="J137" s="25" t="s">
        <v>166</v>
      </c>
      <c r="K137" s="25">
        <v>127</v>
      </c>
    </row>
    <row r="138" spans="1:11" x14ac:dyDescent="0.25">
      <c r="A138" s="2">
        <v>131</v>
      </c>
      <c r="B138" s="2">
        <v>150</v>
      </c>
      <c r="C138" s="26">
        <v>3.2546296296296295E-2</v>
      </c>
      <c r="D138" s="25" t="s">
        <v>231</v>
      </c>
      <c r="E138" s="19" t="s">
        <v>120</v>
      </c>
      <c r="F138" s="25" t="s">
        <v>121</v>
      </c>
      <c r="G138" s="25" t="s">
        <v>121</v>
      </c>
      <c r="H138" s="25" t="s">
        <v>223</v>
      </c>
      <c r="I138" s="25">
        <v>190</v>
      </c>
      <c r="J138" s="25" t="s">
        <v>85</v>
      </c>
      <c r="K138" s="25">
        <v>128</v>
      </c>
    </row>
    <row r="139" spans="1:11" x14ac:dyDescent="0.25">
      <c r="A139" s="2">
        <v>132</v>
      </c>
      <c r="B139" s="2">
        <v>271</v>
      </c>
      <c r="C139" s="26">
        <v>3.259259259259259E-2</v>
      </c>
      <c r="D139" s="25" t="s">
        <v>232</v>
      </c>
      <c r="E139" s="19" t="s">
        <v>152</v>
      </c>
      <c r="F139" s="25" t="s">
        <v>153</v>
      </c>
      <c r="G139" s="25" t="s">
        <v>68</v>
      </c>
      <c r="H139" s="25" t="s">
        <v>49</v>
      </c>
      <c r="I139" s="25">
        <v>189</v>
      </c>
      <c r="J139" s="25" t="s">
        <v>81</v>
      </c>
      <c r="K139" s="25">
        <v>129</v>
      </c>
    </row>
    <row r="140" spans="1:11" x14ac:dyDescent="0.25">
      <c r="A140" s="2">
        <v>133</v>
      </c>
      <c r="B140" s="2">
        <v>224</v>
      </c>
      <c r="C140" s="26">
        <v>3.2673611111111105E-2</v>
      </c>
      <c r="D140" s="25" t="s">
        <v>233</v>
      </c>
      <c r="E140" s="19" t="s">
        <v>60</v>
      </c>
      <c r="F140" s="25" t="s">
        <v>61</v>
      </c>
      <c r="G140" s="25" t="s">
        <v>62</v>
      </c>
      <c r="H140" s="25" t="s">
        <v>96</v>
      </c>
      <c r="I140" s="25">
        <v>183</v>
      </c>
      <c r="J140" s="25" t="s">
        <v>159</v>
      </c>
      <c r="K140" s="25">
        <v>130</v>
      </c>
    </row>
    <row r="141" spans="1:11" x14ac:dyDescent="0.25">
      <c r="A141" s="2">
        <v>134</v>
      </c>
      <c r="B141" s="2">
        <v>664</v>
      </c>
      <c r="C141" s="26">
        <v>3.2696759259259259E-2</v>
      </c>
      <c r="D141" s="25" t="s">
        <v>234</v>
      </c>
      <c r="E141" s="19" t="s">
        <v>66</v>
      </c>
      <c r="F141" s="25" t="s">
        <v>67</v>
      </c>
      <c r="G141" s="25" t="s">
        <v>68</v>
      </c>
      <c r="H141" s="25" t="s">
        <v>32</v>
      </c>
      <c r="I141" s="25">
        <v>188</v>
      </c>
      <c r="J141" s="25" t="s">
        <v>91</v>
      </c>
      <c r="K141" s="25">
        <v>131</v>
      </c>
    </row>
    <row r="142" spans="1:11" x14ac:dyDescent="0.25">
      <c r="A142" s="2">
        <v>135</v>
      </c>
      <c r="B142" s="2">
        <v>494</v>
      </c>
      <c r="C142" s="26">
        <v>3.2743055555555553E-2</v>
      </c>
      <c r="D142" s="25" t="s">
        <v>235</v>
      </c>
      <c r="E142" s="19" t="s">
        <v>35</v>
      </c>
      <c r="F142" s="25" t="s">
        <v>36</v>
      </c>
      <c r="G142" s="25" t="s">
        <v>37</v>
      </c>
      <c r="H142" s="25" t="s">
        <v>190</v>
      </c>
      <c r="I142" s="25">
        <v>182</v>
      </c>
      <c r="J142" s="25" t="s">
        <v>236</v>
      </c>
      <c r="K142" s="25">
        <v>132</v>
      </c>
    </row>
    <row r="143" spans="1:11" x14ac:dyDescent="0.25">
      <c r="A143" s="2">
        <v>136</v>
      </c>
      <c r="B143" s="2">
        <v>294</v>
      </c>
      <c r="C143" s="26">
        <v>3.2754629629629627E-2</v>
      </c>
      <c r="D143" s="25" t="s">
        <v>237</v>
      </c>
      <c r="E143" s="19" t="s">
        <v>39</v>
      </c>
      <c r="F143" s="25" t="s">
        <v>40</v>
      </c>
      <c r="G143" s="25" t="s">
        <v>40</v>
      </c>
      <c r="H143" s="25" t="s">
        <v>84</v>
      </c>
      <c r="I143" s="25">
        <v>187</v>
      </c>
      <c r="J143" s="25" t="s">
        <v>137</v>
      </c>
      <c r="K143" s="25">
        <v>133</v>
      </c>
    </row>
    <row r="144" spans="1:11" x14ac:dyDescent="0.25">
      <c r="A144" s="2">
        <v>137</v>
      </c>
      <c r="B144" s="2">
        <v>264</v>
      </c>
      <c r="C144" s="26">
        <v>3.2812500000000001E-2</v>
      </c>
      <c r="D144" s="25" t="s">
        <v>238</v>
      </c>
      <c r="E144" s="19" t="s">
        <v>239</v>
      </c>
      <c r="F144" s="25" t="s">
        <v>240</v>
      </c>
      <c r="G144" s="25" t="s">
        <v>62</v>
      </c>
      <c r="H144" s="25" t="s">
        <v>143</v>
      </c>
      <c r="I144" s="25">
        <v>186</v>
      </c>
      <c r="J144" s="25" t="s">
        <v>166</v>
      </c>
      <c r="K144" s="25">
        <v>134</v>
      </c>
    </row>
    <row r="145" spans="1:11" x14ac:dyDescent="0.25">
      <c r="A145" s="2">
        <v>138</v>
      </c>
      <c r="B145" s="2">
        <v>40</v>
      </c>
      <c r="C145" s="26">
        <v>3.2835648148148149E-2</v>
      </c>
      <c r="D145" s="25" t="s">
        <v>241</v>
      </c>
      <c r="E145" s="19" t="s">
        <v>46</v>
      </c>
      <c r="F145" s="25" t="s">
        <v>47</v>
      </c>
      <c r="G145" s="25" t="s">
        <v>47</v>
      </c>
      <c r="H145" s="25" t="s">
        <v>96</v>
      </c>
      <c r="I145" s="25">
        <v>181</v>
      </c>
      <c r="J145" s="25" t="s">
        <v>97</v>
      </c>
      <c r="K145" s="25">
        <v>135</v>
      </c>
    </row>
    <row r="146" spans="1:11" x14ac:dyDescent="0.25">
      <c r="A146" s="2">
        <v>139</v>
      </c>
      <c r="B146" s="2">
        <v>318</v>
      </c>
      <c r="C146" s="26">
        <v>3.2893518518518523E-2</v>
      </c>
      <c r="D146" s="25" t="s">
        <v>242</v>
      </c>
      <c r="E146" s="19" t="s">
        <v>39</v>
      </c>
      <c r="F146" s="25" t="s">
        <v>40</v>
      </c>
      <c r="G146" s="25" t="s">
        <v>40</v>
      </c>
      <c r="H146" s="25" t="s">
        <v>190</v>
      </c>
      <c r="I146" s="25">
        <v>180</v>
      </c>
      <c r="J146" s="25" t="s">
        <v>191</v>
      </c>
      <c r="K146" s="25">
        <v>136</v>
      </c>
    </row>
    <row r="147" spans="1:11" x14ac:dyDescent="0.25">
      <c r="A147" s="2">
        <v>140</v>
      </c>
      <c r="B147" s="2">
        <v>18</v>
      </c>
      <c r="C147" s="26">
        <v>3.3009259259259259E-2</v>
      </c>
      <c r="D147" s="25" t="s">
        <v>243</v>
      </c>
      <c r="E147" s="19" t="s">
        <v>18</v>
      </c>
      <c r="F147" s="25" t="s">
        <v>19</v>
      </c>
      <c r="G147" s="25" t="s">
        <v>19</v>
      </c>
      <c r="H147" s="25" t="s">
        <v>49</v>
      </c>
      <c r="I147" s="25">
        <v>185</v>
      </c>
      <c r="J147" s="25" t="s">
        <v>74</v>
      </c>
      <c r="K147" s="25">
        <v>137</v>
      </c>
    </row>
    <row r="148" spans="1:11" x14ac:dyDescent="0.25">
      <c r="A148" s="2">
        <v>141</v>
      </c>
      <c r="B148" s="2">
        <v>42</v>
      </c>
      <c r="C148" s="26">
        <v>3.3020833333333333E-2</v>
      </c>
      <c r="D148" s="25" t="s">
        <v>244</v>
      </c>
      <c r="E148" s="19" t="s">
        <v>46</v>
      </c>
      <c r="F148" s="25" t="s">
        <v>47</v>
      </c>
      <c r="G148" s="25" t="s">
        <v>47</v>
      </c>
      <c r="H148" s="25" t="s">
        <v>211</v>
      </c>
      <c r="I148" s="25">
        <v>184</v>
      </c>
      <c r="J148" s="25" t="s">
        <v>74</v>
      </c>
      <c r="K148" s="25">
        <v>138</v>
      </c>
    </row>
    <row r="149" spans="1:11" x14ac:dyDescent="0.25">
      <c r="A149" s="2">
        <v>142</v>
      </c>
      <c r="B149" s="2">
        <v>553</v>
      </c>
      <c r="C149" s="26">
        <v>3.3043981481481487E-2</v>
      </c>
      <c r="D149" s="25" t="s">
        <v>245</v>
      </c>
      <c r="E149" s="19" t="s">
        <v>27</v>
      </c>
      <c r="F149" s="25" t="s">
        <v>28</v>
      </c>
      <c r="G149" s="25" t="s">
        <v>28</v>
      </c>
      <c r="H149" s="25" t="s">
        <v>158</v>
      </c>
      <c r="I149" s="25">
        <v>179</v>
      </c>
      <c r="J149" s="25" t="s">
        <v>246</v>
      </c>
      <c r="K149" s="25">
        <v>139</v>
      </c>
    </row>
    <row r="150" spans="1:11" x14ac:dyDescent="0.25">
      <c r="A150" s="2">
        <v>143</v>
      </c>
      <c r="B150" s="2">
        <v>255</v>
      </c>
      <c r="C150" s="26">
        <v>3.318287037037037E-2</v>
      </c>
      <c r="D150" s="25" t="s">
        <v>247</v>
      </c>
      <c r="E150" s="19" t="s">
        <v>239</v>
      </c>
      <c r="F150" s="25" t="s">
        <v>240</v>
      </c>
      <c r="G150" s="25" t="s">
        <v>62</v>
      </c>
      <c r="H150" s="25" t="s">
        <v>223</v>
      </c>
      <c r="I150" s="25">
        <v>183</v>
      </c>
      <c r="J150" s="25" t="s">
        <v>74</v>
      </c>
      <c r="K150" s="25">
        <v>140</v>
      </c>
    </row>
    <row r="151" spans="1:11" x14ac:dyDescent="0.25">
      <c r="A151" s="2">
        <v>144</v>
      </c>
      <c r="B151" s="2">
        <v>213</v>
      </c>
      <c r="C151" s="26">
        <v>3.3275462962962958E-2</v>
      </c>
      <c r="D151" s="25" t="s">
        <v>248</v>
      </c>
      <c r="E151" s="19" t="s">
        <v>60</v>
      </c>
      <c r="F151" s="25" t="s">
        <v>61</v>
      </c>
      <c r="G151" s="25" t="s">
        <v>62</v>
      </c>
      <c r="H151" s="25" t="s">
        <v>69</v>
      </c>
      <c r="I151" s="25">
        <v>182</v>
      </c>
      <c r="J151" s="25" t="s">
        <v>91</v>
      </c>
      <c r="K151" s="25">
        <v>141</v>
      </c>
    </row>
    <row r="152" spans="1:11" x14ac:dyDescent="0.25">
      <c r="A152" s="2">
        <v>145</v>
      </c>
      <c r="B152" s="2">
        <v>417</v>
      </c>
      <c r="C152" s="26">
        <v>3.3414351851851855E-2</v>
      </c>
      <c r="D152" s="25" t="s">
        <v>249</v>
      </c>
      <c r="E152" s="19" t="s">
        <v>23</v>
      </c>
      <c r="F152" s="25" t="s">
        <v>24</v>
      </c>
      <c r="G152" s="25" t="s">
        <v>24</v>
      </c>
      <c r="H152" s="25" t="s">
        <v>190</v>
      </c>
      <c r="I152" s="25">
        <v>178</v>
      </c>
      <c r="J152" s="25" t="s">
        <v>191</v>
      </c>
      <c r="K152" s="25">
        <v>142</v>
      </c>
    </row>
    <row r="153" spans="1:11" x14ac:dyDescent="0.25">
      <c r="A153" s="2">
        <v>146</v>
      </c>
      <c r="B153" s="2">
        <v>610</v>
      </c>
      <c r="C153" s="26">
        <v>3.3460648148148149E-2</v>
      </c>
      <c r="D153" s="25" t="s">
        <v>250</v>
      </c>
      <c r="E153" s="19" t="s">
        <v>78</v>
      </c>
      <c r="F153" s="25" t="s">
        <v>79</v>
      </c>
      <c r="G153" s="25" t="s">
        <v>44</v>
      </c>
      <c r="H153" s="25" t="s">
        <v>32</v>
      </c>
      <c r="I153" s="25">
        <v>181</v>
      </c>
      <c r="J153" s="25" t="s">
        <v>91</v>
      </c>
      <c r="K153" s="25">
        <v>143</v>
      </c>
    </row>
    <row r="154" spans="1:11" x14ac:dyDescent="0.25">
      <c r="A154" s="2">
        <v>147</v>
      </c>
      <c r="B154" s="2">
        <v>256</v>
      </c>
      <c r="C154" s="26">
        <v>3.3518518518518517E-2</v>
      </c>
      <c r="D154" s="25" t="s">
        <v>251</v>
      </c>
      <c r="E154" s="19" t="s">
        <v>239</v>
      </c>
      <c r="F154" s="25" t="s">
        <v>240</v>
      </c>
      <c r="G154" s="25" t="s">
        <v>62</v>
      </c>
      <c r="H154" s="25" t="s">
        <v>143</v>
      </c>
      <c r="I154" s="25">
        <v>180</v>
      </c>
      <c r="J154" s="25" t="s">
        <v>105</v>
      </c>
      <c r="K154" s="25">
        <v>144</v>
      </c>
    </row>
    <row r="155" spans="1:11" x14ac:dyDescent="0.25">
      <c r="A155" s="2">
        <v>148</v>
      </c>
      <c r="B155" s="2">
        <v>48</v>
      </c>
      <c r="C155" s="26">
        <v>3.3541666666666664E-2</v>
      </c>
      <c r="D155" s="25" t="s">
        <v>252</v>
      </c>
      <c r="E155" s="19" t="s">
        <v>46</v>
      </c>
      <c r="F155" s="25" t="s">
        <v>47</v>
      </c>
      <c r="G155" s="25" t="s">
        <v>47</v>
      </c>
      <c r="H155" s="25" t="s">
        <v>184</v>
      </c>
      <c r="I155" s="25">
        <v>177</v>
      </c>
      <c r="J155" s="25" t="s">
        <v>253</v>
      </c>
      <c r="K155" s="25">
        <v>145</v>
      </c>
    </row>
    <row r="156" spans="1:11" x14ac:dyDescent="0.25">
      <c r="A156" s="2">
        <v>149</v>
      </c>
      <c r="B156" s="2">
        <v>570</v>
      </c>
      <c r="C156" s="26">
        <v>3.3587962962962965E-2</v>
      </c>
      <c r="D156" s="25" t="s">
        <v>254</v>
      </c>
      <c r="E156" s="19" t="s">
        <v>27</v>
      </c>
      <c r="F156" s="25" t="s">
        <v>28</v>
      </c>
      <c r="G156" s="25" t="s">
        <v>28</v>
      </c>
      <c r="H156" s="25" t="s">
        <v>20</v>
      </c>
      <c r="I156" s="25">
        <v>179</v>
      </c>
      <c r="J156" s="25" t="s">
        <v>91</v>
      </c>
      <c r="K156" s="25">
        <v>146</v>
      </c>
    </row>
    <row r="157" spans="1:11" x14ac:dyDescent="0.25">
      <c r="A157" s="2">
        <v>150</v>
      </c>
      <c r="B157" s="2">
        <v>352</v>
      </c>
      <c r="C157" s="26">
        <v>3.3796296296296297E-2</v>
      </c>
      <c r="D157" s="25" t="s">
        <v>255</v>
      </c>
      <c r="E157" s="19" t="s">
        <v>109</v>
      </c>
      <c r="F157" s="25" t="s">
        <v>110</v>
      </c>
      <c r="G157" s="25" t="s">
        <v>110</v>
      </c>
      <c r="H157" s="25" t="s">
        <v>163</v>
      </c>
      <c r="I157" s="25">
        <v>176</v>
      </c>
      <c r="J157" s="25" t="s">
        <v>164</v>
      </c>
      <c r="K157" s="25">
        <v>147</v>
      </c>
    </row>
    <row r="158" spans="1:11" x14ac:dyDescent="0.25">
      <c r="A158" s="2">
        <v>151</v>
      </c>
      <c r="B158" s="2">
        <v>234</v>
      </c>
      <c r="C158" s="26">
        <v>3.4097222222222223E-2</v>
      </c>
      <c r="D158" s="25" t="s">
        <v>256</v>
      </c>
      <c r="E158" s="19" t="s">
        <v>60</v>
      </c>
      <c r="F158" s="25" t="s">
        <v>61</v>
      </c>
      <c r="G158" s="25" t="s">
        <v>62</v>
      </c>
      <c r="H158" s="25" t="s">
        <v>143</v>
      </c>
      <c r="I158" s="25">
        <v>178</v>
      </c>
      <c r="J158" s="25" t="s">
        <v>147</v>
      </c>
      <c r="K158" s="25">
        <v>148</v>
      </c>
    </row>
    <row r="159" spans="1:11" x14ac:dyDescent="0.25">
      <c r="A159" s="2">
        <v>152</v>
      </c>
      <c r="B159" s="2">
        <v>244</v>
      </c>
      <c r="C159" s="26">
        <v>3.4236111111111113E-2</v>
      </c>
      <c r="D159" s="25" t="s">
        <v>257</v>
      </c>
      <c r="E159" s="19" t="s">
        <v>258</v>
      </c>
      <c r="F159" s="25" t="s">
        <v>259</v>
      </c>
      <c r="G159" s="25" t="s">
        <v>62</v>
      </c>
      <c r="H159" s="25" t="s">
        <v>84</v>
      </c>
      <c r="I159" s="25">
        <v>177</v>
      </c>
      <c r="J159" s="25" t="s">
        <v>150</v>
      </c>
      <c r="K159" s="25">
        <v>149</v>
      </c>
    </row>
    <row r="160" spans="1:11" x14ac:dyDescent="0.25">
      <c r="A160" s="2">
        <v>153</v>
      </c>
      <c r="B160" s="2">
        <v>523</v>
      </c>
      <c r="C160" s="26">
        <v>3.4328703703703702E-2</v>
      </c>
      <c r="D160" s="25" t="s">
        <v>260</v>
      </c>
      <c r="E160" s="19" t="s">
        <v>35</v>
      </c>
      <c r="F160" s="25" t="s">
        <v>36</v>
      </c>
      <c r="G160" s="25" t="s">
        <v>37</v>
      </c>
      <c r="H160" s="25" t="s">
        <v>211</v>
      </c>
      <c r="I160" s="25">
        <v>176</v>
      </c>
      <c r="J160" s="25" t="s">
        <v>85</v>
      </c>
      <c r="K160" s="25">
        <v>150</v>
      </c>
    </row>
    <row r="161" spans="1:11" x14ac:dyDescent="0.25">
      <c r="A161" s="2">
        <v>154</v>
      </c>
      <c r="B161" s="2">
        <v>122</v>
      </c>
      <c r="C161" s="26">
        <v>3.453703703703704E-2</v>
      </c>
      <c r="D161" s="25" t="s">
        <v>261</v>
      </c>
      <c r="E161" s="19" t="s">
        <v>201</v>
      </c>
      <c r="F161" s="25" t="s">
        <v>202</v>
      </c>
      <c r="G161" s="25" t="s">
        <v>62</v>
      </c>
      <c r="H161" s="25" t="s">
        <v>184</v>
      </c>
      <c r="I161" s="25">
        <v>175</v>
      </c>
      <c r="J161" s="25" t="s">
        <v>253</v>
      </c>
      <c r="K161" s="25">
        <v>151</v>
      </c>
    </row>
    <row r="162" spans="1:11" x14ac:dyDescent="0.25">
      <c r="A162" s="2">
        <v>155</v>
      </c>
      <c r="B162" s="2">
        <v>183</v>
      </c>
      <c r="C162" s="26">
        <v>3.4687500000000003E-2</v>
      </c>
      <c r="D162" s="25" t="s">
        <v>262</v>
      </c>
      <c r="E162" s="19" t="s">
        <v>161</v>
      </c>
      <c r="F162" s="25" t="s">
        <v>162</v>
      </c>
      <c r="G162" s="25" t="s">
        <v>162</v>
      </c>
      <c r="H162" s="25" t="s">
        <v>69</v>
      </c>
      <c r="I162" s="25">
        <v>175</v>
      </c>
      <c r="J162" s="25" t="s">
        <v>166</v>
      </c>
      <c r="K162" s="25">
        <v>152</v>
      </c>
    </row>
    <row r="163" spans="1:11" x14ac:dyDescent="0.25">
      <c r="A163" s="2">
        <v>156</v>
      </c>
      <c r="B163" s="2">
        <v>465</v>
      </c>
      <c r="C163" s="26">
        <v>3.4803240740740739E-2</v>
      </c>
      <c r="D163" s="25" t="s">
        <v>263</v>
      </c>
      <c r="E163" s="19" t="s">
        <v>30</v>
      </c>
      <c r="F163" s="25" t="s">
        <v>31</v>
      </c>
      <c r="G163" s="25" t="s">
        <v>31</v>
      </c>
      <c r="H163" s="25" t="s">
        <v>96</v>
      </c>
      <c r="I163" s="25">
        <v>174</v>
      </c>
      <c r="J163" s="25" t="s">
        <v>97</v>
      </c>
      <c r="K163" s="25">
        <v>153</v>
      </c>
    </row>
    <row r="164" spans="1:11" x14ac:dyDescent="0.25">
      <c r="A164" s="2">
        <v>157</v>
      </c>
      <c r="B164" s="2">
        <v>697</v>
      </c>
      <c r="C164" s="26">
        <v>3.4826388888888886E-2</v>
      </c>
      <c r="D164" s="25" t="s">
        <v>264</v>
      </c>
      <c r="E164" s="19" t="s">
        <v>161</v>
      </c>
      <c r="F164" s="25" t="s">
        <v>162</v>
      </c>
      <c r="G164" s="25" t="s">
        <v>162</v>
      </c>
      <c r="H164" s="25" t="s">
        <v>158</v>
      </c>
      <c r="I164" s="25">
        <v>173</v>
      </c>
      <c r="J164" s="25" t="s">
        <v>97</v>
      </c>
      <c r="K164" s="25">
        <v>154</v>
      </c>
    </row>
    <row r="165" spans="1:11" x14ac:dyDescent="0.25">
      <c r="A165" s="2">
        <v>158</v>
      </c>
      <c r="B165" s="2">
        <v>407</v>
      </c>
      <c r="C165" s="26">
        <v>3.4884259259259261E-2</v>
      </c>
      <c r="D165" s="25" t="s">
        <v>265</v>
      </c>
      <c r="E165" s="19" t="s">
        <v>23</v>
      </c>
      <c r="F165" s="25" t="s">
        <v>24</v>
      </c>
      <c r="G165" s="25" t="s">
        <v>24</v>
      </c>
      <c r="H165" s="25" t="s">
        <v>20</v>
      </c>
      <c r="I165" s="25">
        <v>174</v>
      </c>
      <c r="J165" s="25" t="s">
        <v>54</v>
      </c>
      <c r="K165" s="25">
        <v>155</v>
      </c>
    </row>
    <row r="166" spans="1:11" x14ac:dyDescent="0.25">
      <c r="A166" s="2">
        <v>159</v>
      </c>
      <c r="B166" s="2">
        <v>475</v>
      </c>
      <c r="C166" s="26">
        <v>3.5023148148148144E-2</v>
      </c>
      <c r="D166" s="25" t="s">
        <v>266</v>
      </c>
      <c r="E166" s="19" t="s">
        <v>30</v>
      </c>
      <c r="F166" s="25" t="s">
        <v>31</v>
      </c>
      <c r="G166" s="25" t="s">
        <v>31</v>
      </c>
      <c r="H166" s="25" t="s">
        <v>96</v>
      </c>
      <c r="I166" s="25">
        <v>172</v>
      </c>
      <c r="J166" s="25" t="s">
        <v>159</v>
      </c>
      <c r="K166" s="25">
        <v>156</v>
      </c>
    </row>
    <row r="167" spans="1:11" x14ac:dyDescent="0.25">
      <c r="A167" s="2">
        <v>160</v>
      </c>
      <c r="B167" s="2">
        <v>272</v>
      </c>
      <c r="C167" s="26">
        <v>3.5069444444444445E-2</v>
      </c>
      <c r="D167" s="25" t="s">
        <v>267</v>
      </c>
      <c r="E167" s="19" t="s">
        <v>152</v>
      </c>
      <c r="F167" s="25" t="s">
        <v>153</v>
      </c>
      <c r="G167" s="25" t="s">
        <v>68</v>
      </c>
      <c r="H167" s="25" t="s">
        <v>143</v>
      </c>
      <c r="I167" s="25">
        <v>173</v>
      </c>
      <c r="J167" s="25" t="s">
        <v>105</v>
      </c>
      <c r="K167" s="25">
        <v>157</v>
      </c>
    </row>
    <row r="168" spans="1:11" x14ac:dyDescent="0.25">
      <c r="A168" s="2">
        <v>161</v>
      </c>
      <c r="B168" s="2">
        <v>631</v>
      </c>
      <c r="C168" s="26">
        <v>3.5138888888888893E-2</v>
      </c>
      <c r="D168" s="25" t="s">
        <v>268</v>
      </c>
      <c r="E168" s="19" t="s">
        <v>78</v>
      </c>
      <c r="F168" s="25" t="s">
        <v>79</v>
      </c>
      <c r="G168" s="25" t="s">
        <v>44</v>
      </c>
      <c r="H168" s="25" t="s">
        <v>84</v>
      </c>
      <c r="I168" s="25">
        <v>172</v>
      </c>
      <c r="J168" s="25" t="s">
        <v>105</v>
      </c>
      <c r="K168" s="25">
        <v>158</v>
      </c>
    </row>
    <row r="169" spans="1:11" x14ac:dyDescent="0.25">
      <c r="A169" s="2">
        <v>162</v>
      </c>
      <c r="B169" s="2">
        <v>23</v>
      </c>
      <c r="C169" s="26">
        <v>3.5196759259259254E-2</v>
      </c>
      <c r="D169" s="25" t="s">
        <v>269</v>
      </c>
      <c r="E169" s="19" t="s">
        <v>46</v>
      </c>
      <c r="F169" s="25" t="s">
        <v>47</v>
      </c>
      <c r="G169" s="25" t="s">
        <v>47</v>
      </c>
      <c r="H169" s="25" t="s">
        <v>270</v>
      </c>
      <c r="I169" s="25">
        <v>171</v>
      </c>
      <c r="J169" s="25" t="s">
        <v>191</v>
      </c>
      <c r="K169" s="25">
        <v>159</v>
      </c>
    </row>
    <row r="170" spans="1:11" x14ac:dyDescent="0.25">
      <c r="A170" s="2">
        <v>163</v>
      </c>
      <c r="B170" s="2">
        <v>50</v>
      </c>
      <c r="C170" s="26">
        <v>3.5231481481481482E-2</v>
      </c>
      <c r="D170" s="25" t="s">
        <v>271</v>
      </c>
      <c r="E170" s="19" t="s">
        <v>46</v>
      </c>
      <c r="F170" s="25" t="s">
        <v>47</v>
      </c>
      <c r="G170" s="25" t="s">
        <v>47</v>
      </c>
      <c r="H170" s="25" t="s">
        <v>143</v>
      </c>
      <c r="I170" s="25">
        <v>171</v>
      </c>
      <c r="J170" s="25" t="s">
        <v>147</v>
      </c>
      <c r="K170" s="25">
        <v>160</v>
      </c>
    </row>
    <row r="171" spans="1:11" x14ac:dyDescent="0.25">
      <c r="A171" s="2">
        <v>164</v>
      </c>
      <c r="B171" s="2">
        <v>281</v>
      </c>
      <c r="C171" s="26">
        <v>3.5243055555555555E-2</v>
      </c>
      <c r="D171" s="25" t="s">
        <v>272</v>
      </c>
      <c r="E171" s="19" t="s">
        <v>152</v>
      </c>
      <c r="F171" s="25" t="s">
        <v>153</v>
      </c>
      <c r="G171" s="25" t="s">
        <v>68</v>
      </c>
      <c r="H171" s="25" t="s">
        <v>143</v>
      </c>
      <c r="I171" s="25">
        <v>170</v>
      </c>
      <c r="J171" s="25" t="s">
        <v>147</v>
      </c>
      <c r="K171" s="25">
        <v>161</v>
      </c>
    </row>
    <row r="172" spans="1:11" x14ac:dyDescent="0.25">
      <c r="A172" s="2">
        <v>165</v>
      </c>
      <c r="B172" s="2">
        <v>683</v>
      </c>
      <c r="C172" s="26">
        <v>3.5254629629629629E-2</v>
      </c>
      <c r="D172" s="25" t="s">
        <v>273</v>
      </c>
      <c r="E172" s="19" t="s">
        <v>35</v>
      </c>
      <c r="F172" s="25" t="s">
        <v>36</v>
      </c>
      <c r="G172" s="25" t="s">
        <v>37</v>
      </c>
      <c r="H172" s="25" t="s">
        <v>211</v>
      </c>
      <c r="I172" s="25">
        <v>169</v>
      </c>
      <c r="J172" s="25" t="s">
        <v>137</v>
      </c>
      <c r="K172" s="25">
        <v>162</v>
      </c>
    </row>
    <row r="173" spans="1:11" x14ac:dyDescent="0.25">
      <c r="A173" s="2">
        <v>166</v>
      </c>
      <c r="B173" s="2">
        <v>501</v>
      </c>
      <c r="C173" s="26">
        <v>3.5300925925925923E-2</v>
      </c>
      <c r="D173" s="25" t="s">
        <v>274</v>
      </c>
      <c r="E173" s="19" t="s">
        <v>35</v>
      </c>
      <c r="F173" s="25" t="s">
        <v>36</v>
      </c>
      <c r="G173" s="25" t="s">
        <v>37</v>
      </c>
      <c r="H173" s="25" t="s">
        <v>190</v>
      </c>
      <c r="I173" s="25">
        <v>170</v>
      </c>
      <c r="J173" s="25" t="s">
        <v>164</v>
      </c>
      <c r="K173" s="25">
        <v>163</v>
      </c>
    </row>
    <row r="174" spans="1:11" x14ac:dyDescent="0.25">
      <c r="A174" s="2">
        <v>167</v>
      </c>
      <c r="B174" s="2">
        <v>169</v>
      </c>
      <c r="C174" s="26">
        <v>3.5300925925925923E-2</v>
      </c>
      <c r="D174" s="25" t="s">
        <v>275</v>
      </c>
      <c r="E174" s="19" t="s">
        <v>161</v>
      </c>
      <c r="F174" s="25" t="s">
        <v>162</v>
      </c>
      <c r="G174" s="25" t="s">
        <v>162</v>
      </c>
      <c r="H174" s="25" t="s">
        <v>163</v>
      </c>
      <c r="I174" s="25">
        <v>169</v>
      </c>
      <c r="J174" s="25" t="s">
        <v>253</v>
      </c>
      <c r="K174" s="25">
        <v>164</v>
      </c>
    </row>
    <row r="175" spans="1:11" x14ac:dyDescent="0.25">
      <c r="A175" s="2">
        <v>168</v>
      </c>
      <c r="B175" s="2">
        <v>390</v>
      </c>
      <c r="C175" s="26">
        <v>3.5300925925925923E-2</v>
      </c>
      <c r="D175" s="25" t="s">
        <v>276</v>
      </c>
      <c r="E175" s="19" t="s">
        <v>87</v>
      </c>
      <c r="F175" s="25" t="s">
        <v>88</v>
      </c>
      <c r="G175" s="25" t="s">
        <v>88</v>
      </c>
      <c r="H175" s="25" t="s">
        <v>69</v>
      </c>
      <c r="I175" s="25">
        <v>168</v>
      </c>
      <c r="J175" s="25" t="s">
        <v>166</v>
      </c>
      <c r="K175" s="25">
        <v>165</v>
      </c>
    </row>
    <row r="176" spans="1:11" x14ac:dyDescent="0.25">
      <c r="A176" s="2">
        <v>169</v>
      </c>
      <c r="B176" s="2">
        <v>400</v>
      </c>
      <c r="C176" s="26">
        <v>3.5312500000000004E-2</v>
      </c>
      <c r="D176" s="25" t="s">
        <v>277</v>
      </c>
      <c r="E176" s="19" t="s">
        <v>87</v>
      </c>
      <c r="F176" s="25" t="s">
        <v>88</v>
      </c>
      <c r="G176" s="25" t="s">
        <v>88</v>
      </c>
      <c r="H176" s="25" t="s">
        <v>143</v>
      </c>
      <c r="I176" s="25">
        <v>167</v>
      </c>
      <c r="J176" s="25" t="s">
        <v>50</v>
      </c>
      <c r="K176" s="25">
        <v>166</v>
      </c>
    </row>
    <row r="177" spans="1:11" x14ac:dyDescent="0.25">
      <c r="A177" s="2">
        <v>170</v>
      </c>
      <c r="B177" s="2">
        <v>276</v>
      </c>
      <c r="C177" s="26">
        <v>3.5347222222222217E-2</v>
      </c>
      <c r="D177" s="25" t="s">
        <v>278</v>
      </c>
      <c r="E177" s="19" t="s">
        <v>152</v>
      </c>
      <c r="F177" s="25" t="s">
        <v>153</v>
      </c>
      <c r="G177" s="25" t="s">
        <v>68</v>
      </c>
      <c r="H177" s="25" t="s">
        <v>190</v>
      </c>
      <c r="I177" s="25">
        <v>168</v>
      </c>
      <c r="J177" s="25" t="s">
        <v>191</v>
      </c>
      <c r="K177" s="25">
        <v>167</v>
      </c>
    </row>
    <row r="178" spans="1:11" x14ac:dyDescent="0.25">
      <c r="A178" s="2">
        <v>171</v>
      </c>
      <c r="B178" s="2">
        <v>339</v>
      </c>
      <c r="C178" s="26">
        <v>3.5381944444444445E-2</v>
      </c>
      <c r="D178" s="25" t="s">
        <v>279</v>
      </c>
      <c r="E178" s="19" t="s">
        <v>109</v>
      </c>
      <c r="F178" s="25" t="s">
        <v>110</v>
      </c>
      <c r="G178" s="25" t="s">
        <v>110</v>
      </c>
      <c r="H178" s="25" t="s">
        <v>49</v>
      </c>
      <c r="I178" s="25">
        <v>166</v>
      </c>
      <c r="J178" s="25" t="s">
        <v>74</v>
      </c>
      <c r="K178" s="25">
        <v>168</v>
      </c>
    </row>
    <row r="179" spans="1:11" x14ac:dyDescent="0.25">
      <c r="A179" s="2">
        <v>172</v>
      </c>
      <c r="B179" s="2">
        <v>114</v>
      </c>
      <c r="C179" s="26">
        <v>3.5416666666666666E-2</v>
      </c>
      <c r="D179" s="25" t="s">
        <v>280</v>
      </c>
      <c r="E179" s="19" t="s">
        <v>201</v>
      </c>
      <c r="F179" s="25" t="s">
        <v>202</v>
      </c>
      <c r="G179" s="25" t="s">
        <v>62</v>
      </c>
      <c r="H179" s="25" t="s">
        <v>49</v>
      </c>
      <c r="I179" s="25">
        <v>165</v>
      </c>
      <c r="J179" s="25" t="s">
        <v>182</v>
      </c>
      <c r="K179" s="25">
        <v>169</v>
      </c>
    </row>
    <row r="180" spans="1:11" x14ac:dyDescent="0.25">
      <c r="A180" s="2">
        <v>173</v>
      </c>
      <c r="B180" s="2">
        <v>332</v>
      </c>
      <c r="C180" s="26">
        <v>3.5729166666666666E-2</v>
      </c>
      <c r="D180" s="25" t="s">
        <v>281</v>
      </c>
      <c r="E180" s="19" t="s">
        <v>109</v>
      </c>
      <c r="F180" s="25" t="s">
        <v>110</v>
      </c>
      <c r="G180" s="25" t="s">
        <v>110</v>
      </c>
      <c r="H180" s="25" t="s">
        <v>190</v>
      </c>
      <c r="I180" s="25">
        <v>167</v>
      </c>
      <c r="J180" s="25" t="s">
        <v>191</v>
      </c>
      <c r="K180" s="25">
        <v>170</v>
      </c>
    </row>
    <row r="181" spans="1:11" x14ac:dyDescent="0.25">
      <c r="A181" s="2">
        <v>174</v>
      </c>
      <c r="B181" s="2">
        <v>444</v>
      </c>
      <c r="C181" s="26">
        <v>3.5763888888888887E-2</v>
      </c>
      <c r="D181" s="25" t="s">
        <v>282</v>
      </c>
      <c r="E181" s="19" t="s">
        <v>30</v>
      </c>
      <c r="F181" s="25" t="s">
        <v>31</v>
      </c>
      <c r="G181" s="25" t="s">
        <v>31</v>
      </c>
      <c r="H181" s="25" t="s">
        <v>190</v>
      </c>
      <c r="I181" s="25">
        <v>166</v>
      </c>
      <c r="J181" s="25" t="s">
        <v>191</v>
      </c>
      <c r="K181" s="25">
        <v>171</v>
      </c>
    </row>
    <row r="182" spans="1:11" x14ac:dyDescent="0.25">
      <c r="A182" s="2">
        <v>175</v>
      </c>
      <c r="B182" s="2">
        <v>476</v>
      </c>
      <c r="C182" s="26">
        <v>3.577546296296296E-2</v>
      </c>
      <c r="D182" s="25" t="s">
        <v>283</v>
      </c>
      <c r="E182" s="19" t="s">
        <v>30</v>
      </c>
      <c r="F182" s="25" t="s">
        <v>31</v>
      </c>
      <c r="G182" s="25" t="s">
        <v>31</v>
      </c>
      <c r="H182" s="25" t="s">
        <v>270</v>
      </c>
      <c r="I182" s="25">
        <v>165</v>
      </c>
      <c r="J182" s="25" t="s">
        <v>236</v>
      </c>
      <c r="K182" s="25">
        <v>172</v>
      </c>
    </row>
    <row r="183" spans="1:11" x14ac:dyDescent="0.25">
      <c r="A183" s="2">
        <v>176</v>
      </c>
      <c r="B183" s="2">
        <v>409</v>
      </c>
      <c r="C183" s="26">
        <v>3.5798611111111107E-2</v>
      </c>
      <c r="D183" s="25" t="s">
        <v>284</v>
      </c>
      <c r="E183" s="19" t="s">
        <v>23</v>
      </c>
      <c r="F183" s="25" t="s">
        <v>24</v>
      </c>
      <c r="G183" s="25" t="s">
        <v>24</v>
      </c>
      <c r="H183" s="25" t="s">
        <v>270</v>
      </c>
      <c r="I183" s="25">
        <v>164</v>
      </c>
      <c r="J183" s="25" t="s">
        <v>236</v>
      </c>
      <c r="K183" s="25">
        <v>173</v>
      </c>
    </row>
    <row r="184" spans="1:11" x14ac:dyDescent="0.25">
      <c r="A184" s="2">
        <v>177</v>
      </c>
      <c r="B184" s="2">
        <v>249</v>
      </c>
      <c r="C184" s="26">
        <v>3.5833333333333335E-2</v>
      </c>
      <c r="D184" s="25" t="s">
        <v>285</v>
      </c>
      <c r="E184" s="19" t="s">
        <v>258</v>
      </c>
      <c r="F184" s="25" t="s">
        <v>259</v>
      </c>
      <c r="G184" s="25" t="s">
        <v>62</v>
      </c>
      <c r="H184" s="25" t="s">
        <v>143</v>
      </c>
      <c r="I184" s="25">
        <v>164</v>
      </c>
      <c r="J184" s="25" t="s">
        <v>213</v>
      </c>
      <c r="K184" s="25">
        <v>174</v>
      </c>
    </row>
    <row r="185" spans="1:11" x14ac:dyDescent="0.25">
      <c r="A185" s="2">
        <v>178</v>
      </c>
      <c r="B185" s="2">
        <v>685</v>
      </c>
      <c r="C185" s="26">
        <v>3.5833333333333335E-2</v>
      </c>
      <c r="D185" s="25" t="s">
        <v>286</v>
      </c>
      <c r="E185" s="19">
        <v>0</v>
      </c>
      <c r="F185" s="25" t="s">
        <v>52</v>
      </c>
      <c r="G185" s="25" t="s">
        <v>52</v>
      </c>
      <c r="H185" s="25" t="s">
        <v>270</v>
      </c>
      <c r="I185" s="25" t="s">
        <v>52</v>
      </c>
      <c r="J185" s="25" t="s">
        <v>52</v>
      </c>
      <c r="K185" s="25" t="s">
        <v>52</v>
      </c>
    </row>
    <row r="186" spans="1:11" x14ac:dyDescent="0.25">
      <c r="A186" s="2">
        <v>179</v>
      </c>
      <c r="B186" s="2">
        <v>689</v>
      </c>
      <c r="C186" s="26">
        <v>3.5891203703703703E-2</v>
      </c>
      <c r="D186" s="25" t="s">
        <v>287</v>
      </c>
      <c r="E186" s="19" t="s">
        <v>288</v>
      </c>
      <c r="F186" s="25" t="s">
        <v>52</v>
      </c>
      <c r="G186" s="25" t="s">
        <v>52</v>
      </c>
      <c r="H186" s="25" t="s">
        <v>143</v>
      </c>
      <c r="I186" s="25" t="s">
        <v>52</v>
      </c>
      <c r="J186" s="25" t="s">
        <v>52</v>
      </c>
      <c r="K186" s="25" t="s">
        <v>52</v>
      </c>
    </row>
    <row r="187" spans="1:11" x14ac:dyDescent="0.25">
      <c r="A187" s="2">
        <v>180</v>
      </c>
      <c r="B187" s="2">
        <v>560</v>
      </c>
      <c r="C187" s="26">
        <v>3.5983796296296298E-2</v>
      </c>
      <c r="D187" s="25" t="s">
        <v>289</v>
      </c>
      <c r="E187" s="19" t="s">
        <v>27</v>
      </c>
      <c r="F187" s="25" t="s">
        <v>28</v>
      </c>
      <c r="G187" s="25" t="s">
        <v>28</v>
      </c>
      <c r="H187" s="25" t="s">
        <v>143</v>
      </c>
      <c r="I187" s="25">
        <v>163</v>
      </c>
      <c r="J187" s="25" t="s">
        <v>70</v>
      </c>
      <c r="K187" s="25">
        <v>175</v>
      </c>
    </row>
    <row r="188" spans="1:11" x14ac:dyDescent="0.25">
      <c r="A188" s="2">
        <v>181</v>
      </c>
      <c r="B188" s="2">
        <v>482</v>
      </c>
      <c r="C188" s="26">
        <v>3.6064814814814813E-2</v>
      </c>
      <c r="D188" s="25" t="s">
        <v>290</v>
      </c>
      <c r="E188" s="19" t="s">
        <v>30</v>
      </c>
      <c r="F188" s="25" t="s">
        <v>31</v>
      </c>
      <c r="G188" s="25" t="s">
        <v>31</v>
      </c>
      <c r="H188" s="25" t="s">
        <v>163</v>
      </c>
      <c r="I188" s="25">
        <v>163</v>
      </c>
      <c r="J188" s="25" t="s">
        <v>164</v>
      </c>
      <c r="K188" s="25">
        <v>176</v>
      </c>
    </row>
    <row r="189" spans="1:11" x14ac:dyDescent="0.25">
      <c r="A189" s="2">
        <v>182</v>
      </c>
      <c r="B189" s="2">
        <v>641</v>
      </c>
      <c r="C189" s="26">
        <v>3.619212962962963E-2</v>
      </c>
      <c r="D189" s="25" t="s">
        <v>291</v>
      </c>
      <c r="E189" s="19" t="s">
        <v>78</v>
      </c>
      <c r="F189" s="25" t="s">
        <v>79</v>
      </c>
      <c r="G189" s="25" t="s">
        <v>44</v>
      </c>
      <c r="H189" s="25" t="s">
        <v>143</v>
      </c>
      <c r="I189" s="25">
        <v>162</v>
      </c>
      <c r="J189" s="25" t="s">
        <v>147</v>
      </c>
      <c r="K189" s="25">
        <v>177</v>
      </c>
    </row>
    <row r="190" spans="1:11" x14ac:dyDescent="0.25">
      <c r="A190" s="2">
        <v>183</v>
      </c>
      <c r="B190" s="2">
        <v>278</v>
      </c>
      <c r="C190" s="26">
        <v>3.6331018518518519E-2</v>
      </c>
      <c r="D190" s="25" t="s">
        <v>292</v>
      </c>
      <c r="E190" s="19" t="s">
        <v>152</v>
      </c>
      <c r="F190" s="25" t="s">
        <v>153</v>
      </c>
      <c r="G190" s="25" t="s">
        <v>68</v>
      </c>
      <c r="H190" s="25" t="s">
        <v>143</v>
      </c>
      <c r="I190" s="25">
        <v>161</v>
      </c>
      <c r="J190" s="25" t="s">
        <v>150</v>
      </c>
      <c r="K190" s="25">
        <v>178</v>
      </c>
    </row>
    <row r="191" spans="1:11" x14ac:dyDescent="0.25">
      <c r="A191" s="2">
        <v>184</v>
      </c>
      <c r="B191" s="2">
        <v>347</v>
      </c>
      <c r="C191" s="26">
        <v>3.6331018518518519E-2</v>
      </c>
      <c r="D191" s="25" t="s">
        <v>293</v>
      </c>
      <c r="E191" s="19" t="s">
        <v>109</v>
      </c>
      <c r="F191" s="25" t="s">
        <v>110</v>
      </c>
      <c r="G191" s="25" t="s">
        <v>110</v>
      </c>
      <c r="H191" s="25" t="s">
        <v>158</v>
      </c>
      <c r="I191" s="25">
        <v>162</v>
      </c>
      <c r="J191" s="25" t="s">
        <v>97</v>
      </c>
      <c r="K191" s="25">
        <v>179</v>
      </c>
    </row>
    <row r="192" spans="1:11" x14ac:dyDescent="0.25">
      <c r="A192" s="2">
        <v>185</v>
      </c>
      <c r="B192" s="2">
        <v>8</v>
      </c>
      <c r="C192" s="26">
        <v>3.6458333333333336E-2</v>
      </c>
      <c r="D192" s="25" t="s">
        <v>294</v>
      </c>
      <c r="E192" s="19" t="s">
        <v>18</v>
      </c>
      <c r="F192" s="25" t="s">
        <v>19</v>
      </c>
      <c r="G192" s="25" t="s">
        <v>19</v>
      </c>
      <c r="H192" s="25" t="s">
        <v>158</v>
      </c>
      <c r="I192" s="25">
        <v>161</v>
      </c>
      <c r="J192" s="25" t="s">
        <v>97</v>
      </c>
      <c r="K192" s="25">
        <v>180</v>
      </c>
    </row>
    <row r="193" spans="1:11" x14ac:dyDescent="0.25">
      <c r="A193" s="2">
        <v>186</v>
      </c>
      <c r="B193" s="2">
        <v>173</v>
      </c>
      <c r="C193" s="26">
        <v>3.6527777777777777E-2</v>
      </c>
      <c r="D193" s="25" t="s">
        <v>295</v>
      </c>
      <c r="E193" s="19" t="s">
        <v>161</v>
      </c>
      <c r="F193" s="25" t="s">
        <v>162</v>
      </c>
      <c r="G193" s="25" t="s">
        <v>162</v>
      </c>
      <c r="H193" s="25" t="s">
        <v>69</v>
      </c>
      <c r="I193" s="25">
        <v>160</v>
      </c>
      <c r="J193" s="25" t="s">
        <v>50</v>
      </c>
      <c r="K193" s="25">
        <v>181</v>
      </c>
    </row>
    <row r="194" spans="1:11" x14ac:dyDescent="0.25">
      <c r="A194" s="2">
        <v>187</v>
      </c>
      <c r="B194" s="2">
        <v>638</v>
      </c>
      <c r="C194" s="26">
        <v>3.681712962962963E-2</v>
      </c>
      <c r="D194" s="25" t="s">
        <v>296</v>
      </c>
      <c r="E194" s="19" t="s">
        <v>78</v>
      </c>
      <c r="F194" s="25" t="s">
        <v>79</v>
      </c>
      <c r="G194" s="25" t="s">
        <v>44</v>
      </c>
      <c r="H194" s="25" t="s">
        <v>190</v>
      </c>
      <c r="I194" s="25">
        <v>160</v>
      </c>
      <c r="J194" s="25" t="s">
        <v>191</v>
      </c>
      <c r="K194" s="25">
        <v>182</v>
      </c>
    </row>
    <row r="195" spans="1:11" x14ac:dyDescent="0.25">
      <c r="A195" s="2">
        <v>188</v>
      </c>
      <c r="B195" s="2">
        <v>338</v>
      </c>
      <c r="C195" s="26">
        <v>3.6863425925925931E-2</v>
      </c>
      <c r="D195" s="25" t="s">
        <v>297</v>
      </c>
      <c r="E195" s="19" t="s">
        <v>109</v>
      </c>
      <c r="F195" s="25" t="s">
        <v>110</v>
      </c>
      <c r="G195" s="25" t="s">
        <v>110</v>
      </c>
      <c r="H195" s="25" t="s">
        <v>122</v>
      </c>
      <c r="I195" s="25">
        <v>159</v>
      </c>
      <c r="J195" s="25" t="s">
        <v>298</v>
      </c>
      <c r="K195" s="25">
        <v>183</v>
      </c>
    </row>
    <row r="196" spans="1:11" x14ac:dyDescent="0.25">
      <c r="A196" s="2">
        <v>189</v>
      </c>
      <c r="B196" s="2">
        <v>618</v>
      </c>
      <c r="C196" s="26">
        <v>3.6944444444444446E-2</v>
      </c>
      <c r="D196" s="25" t="s">
        <v>299</v>
      </c>
      <c r="E196" s="19" t="s">
        <v>78</v>
      </c>
      <c r="F196" s="25" t="s">
        <v>79</v>
      </c>
      <c r="G196" s="25" t="s">
        <v>44</v>
      </c>
      <c r="H196" s="25" t="s">
        <v>270</v>
      </c>
      <c r="I196" s="25">
        <v>158</v>
      </c>
      <c r="J196" s="25" t="s">
        <v>236</v>
      </c>
      <c r="K196" s="25">
        <v>184</v>
      </c>
    </row>
    <row r="197" spans="1:11" x14ac:dyDescent="0.25">
      <c r="A197" s="2">
        <v>190</v>
      </c>
      <c r="B197" s="2">
        <v>242</v>
      </c>
      <c r="C197" s="26">
        <v>3.7060185185185189E-2</v>
      </c>
      <c r="D197" s="25" t="s">
        <v>300</v>
      </c>
      <c r="E197" s="19" t="s">
        <v>258</v>
      </c>
      <c r="F197" s="25" t="s">
        <v>259</v>
      </c>
      <c r="G197" s="25" t="s">
        <v>62</v>
      </c>
      <c r="H197" s="25" t="s">
        <v>143</v>
      </c>
      <c r="I197" s="25">
        <v>159</v>
      </c>
      <c r="J197" s="25" t="s">
        <v>301</v>
      </c>
      <c r="K197" s="25">
        <v>185</v>
      </c>
    </row>
    <row r="198" spans="1:11" x14ac:dyDescent="0.25">
      <c r="A198" s="2">
        <v>191</v>
      </c>
      <c r="B198" s="2">
        <v>561</v>
      </c>
      <c r="C198" s="26">
        <v>3.7106481481481483E-2</v>
      </c>
      <c r="D198" s="25" t="s">
        <v>302</v>
      </c>
      <c r="E198" s="19" t="s">
        <v>27</v>
      </c>
      <c r="F198" s="25" t="s">
        <v>28</v>
      </c>
      <c r="G198" s="25" t="s">
        <v>28</v>
      </c>
      <c r="H198" s="25" t="s">
        <v>96</v>
      </c>
      <c r="I198" s="25">
        <v>157</v>
      </c>
      <c r="J198" s="25" t="s">
        <v>303</v>
      </c>
      <c r="K198" s="25">
        <v>186</v>
      </c>
    </row>
    <row r="199" spans="1:11" x14ac:dyDescent="0.25">
      <c r="A199" s="2">
        <v>192</v>
      </c>
      <c r="B199" s="2">
        <v>606</v>
      </c>
      <c r="C199" s="26">
        <v>3.712962962962963E-2</v>
      </c>
      <c r="D199" s="25" t="s">
        <v>304</v>
      </c>
      <c r="E199" s="19" t="s">
        <v>42</v>
      </c>
      <c r="F199" s="25" t="s">
        <v>43</v>
      </c>
      <c r="G199" s="25" t="s">
        <v>44</v>
      </c>
      <c r="H199" s="25" t="s">
        <v>32</v>
      </c>
      <c r="I199" s="25">
        <v>158</v>
      </c>
      <c r="J199" s="25" t="s">
        <v>150</v>
      </c>
      <c r="K199" s="25">
        <v>187</v>
      </c>
    </row>
    <row r="200" spans="1:11" x14ac:dyDescent="0.25">
      <c r="A200" s="2">
        <v>193</v>
      </c>
      <c r="B200" s="2">
        <v>343</v>
      </c>
      <c r="C200" s="26">
        <v>3.7152777777777778E-2</v>
      </c>
      <c r="D200" s="25" t="s">
        <v>305</v>
      </c>
      <c r="E200" s="19" t="s">
        <v>109</v>
      </c>
      <c r="F200" s="25" t="s">
        <v>110</v>
      </c>
      <c r="G200" s="25" t="s">
        <v>110</v>
      </c>
      <c r="H200" s="25" t="s">
        <v>211</v>
      </c>
      <c r="I200" s="25">
        <v>157</v>
      </c>
      <c r="J200" s="25" t="s">
        <v>85</v>
      </c>
      <c r="K200" s="25">
        <v>188</v>
      </c>
    </row>
    <row r="201" spans="1:11" x14ac:dyDescent="0.25">
      <c r="A201" s="2">
        <v>194</v>
      </c>
      <c r="B201" s="2">
        <v>46</v>
      </c>
      <c r="C201" s="26">
        <v>3.7222222222222219E-2</v>
      </c>
      <c r="D201" s="25" t="s">
        <v>306</v>
      </c>
      <c r="E201" s="19" t="s">
        <v>46</v>
      </c>
      <c r="F201" s="25" t="s">
        <v>47</v>
      </c>
      <c r="G201" s="25" t="s">
        <v>47</v>
      </c>
      <c r="H201" s="25" t="s">
        <v>223</v>
      </c>
      <c r="I201" s="25">
        <v>156</v>
      </c>
      <c r="J201" s="25" t="s">
        <v>150</v>
      </c>
      <c r="K201" s="25">
        <v>189</v>
      </c>
    </row>
    <row r="202" spans="1:11" x14ac:dyDescent="0.25">
      <c r="A202" s="2">
        <v>195</v>
      </c>
      <c r="B202" s="2">
        <v>589</v>
      </c>
      <c r="C202" s="26">
        <v>3.75462962962963E-2</v>
      </c>
      <c r="D202" s="25" t="s">
        <v>307</v>
      </c>
      <c r="E202" s="19" t="s">
        <v>42</v>
      </c>
      <c r="F202" s="25" t="s">
        <v>43</v>
      </c>
      <c r="G202" s="25" t="s">
        <v>44</v>
      </c>
      <c r="H202" s="25" t="s">
        <v>308</v>
      </c>
      <c r="I202" s="25">
        <v>156</v>
      </c>
      <c r="J202" s="25" t="s">
        <v>123</v>
      </c>
      <c r="K202" s="25">
        <v>190</v>
      </c>
    </row>
    <row r="203" spans="1:11" x14ac:dyDescent="0.25">
      <c r="A203" s="2">
        <v>196</v>
      </c>
      <c r="B203" s="2">
        <v>383</v>
      </c>
      <c r="C203" s="26">
        <v>3.7650462962962962E-2</v>
      </c>
      <c r="D203" s="25" t="s">
        <v>309</v>
      </c>
      <c r="E203" s="19" t="s">
        <v>87</v>
      </c>
      <c r="F203" s="25" t="s">
        <v>88</v>
      </c>
      <c r="G203" s="25" t="s">
        <v>88</v>
      </c>
      <c r="H203" s="25" t="s">
        <v>190</v>
      </c>
      <c r="I203" s="25">
        <v>155</v>
      </c>
      <c r="J203" s="25" t="s">
        <v>191</v>
      </c>
      <c r="K203" s="25">
        <v>191</v>
      </c>
    </row>
    <row r="204" spans="1:11" x14ac:dyDescent="0.25">
      <c r="A204" s="2">
        <v>197</v>
      </c>
      <c r="B204" s="2">
        <v>24</v>
      </c>
      <c r="C204" s="26">
        <v>3.771990740740741E-2</v>
      </c>
      <c r="D204" s="25" t="s">
        <v>310</v>
      </c>
      <c r="E204" s="19" t="s">
        <v>46</v>
      </c>
      <c r="F204" s="25" t="s">
        <v>47</v>
      </c>
      <c r="G204" s="25" t="s">
        <v>47</v>
      </c>
      <c r="H204" s="25" t="s">
        <v>163</v>
      </c>
      <c r="I204" s="25">
        <v>154</v>
      </c>
      <c r="J204" s="25" t="s">
        <v>159</v>
      </c>
      <c r="K204" s="25">
        <v>192</v>
      </c>
    </row>
    <row r="205" spans="1:11" x14ac:dyDescent="0.25">
      <c r="A205" s="2">
        <v>198</v>
      </c>
      <c r="B205" s="2">
        <v>252</v>
      </c>
      <c r="C205" s="26">
        <v>3.7766203703703705E-2</v>
      </c>
      <c r="D205" s="25" t="s">
        <v>311</v>
      </c>
      <c r="E205" s="19" t="s">
        <v>99</v>
      </c>
      <c r="F205" s="25" t="s">
        <v>100</v>
      </c>
      <c r="G205" s="25" t="s">
        <v>37</v>
      </c>
      <c r="H205" s="25" t="s">
        <v>69</v>
      </c>
      <c r="I205" s="25">
        <v>155</v>
      </c>
      <c r="J205" s="25" t="s">
        <v>166</v>
      </c>
      <c r="K205" s="25">
        <v>193</v>
      </c>
    </row>
    <row r="206" spans="1:11" x14ac:dyDescent="0.25">
      <c r="A206" s="2">
        <v>199</v>
      </c>
      <c r="B206" s="2">
        <v>120</v>
      </c>
      <c r="C206" s="26">
        <v>3.7800925925925925E-2</v>
      </c>
      <c r="D206" s="25" t="s">
        <v>312</v>
      </c>
      <c r="E206" s="19" t="s">
        <v>201</v>
      </c>
      <c r="F206" s="25" t="s">
        <v>202</v>
      </c>
      <c r="G206" s="25" t="s">
        <v>62</v>
      </c>
      <c r="H206" s="25" t="s">
        <v>211</v>
      </c>
      <c r="I206" s="25">
        <v>154</v>
      </c>
      <c r="J206" s="25" t="s">
        <v>52</v>
      </c>
      <c r="K206" s="25" t="s">
        <v>52</v>
      </c>
    </row>
    <row r="207" spans="1:11" x14ac:dyDescent="0.25">
      <c r="A207" s="2">
        <v>200</v>
      </c>
      <c r="B207" s="2">
        <v>692</v>
      </c>
      <c r="C207" s="26">
        <v>3.7870370370370367E-2</v>
      </c>
      <c r="D207" s="25" t="s">
        <v>313</v>
      </c>
      <c r="E207" s="19" t="s">
        <v>78</v>
      </c>
      <c r="F207" s="25" t="s">
        <v>79</v>
      </c>
      <c r="G207" s="25" t="s">
        <v>44</v>
      </c>
      <c r="H207" s="25" t="s">
        <v>184</v>
      </c>
      <c r="I207" s="25">
        <v>153</v>
      </c>
      <c r="J207" s="25" t="s">
        <v>253</v>
      </c>
      <c r="K207" s="25">
        <v>194</v>
      </c>
    </row>
    <row r="208" spans="1:11" x14ac:dyDescent="0.25">
      <c r="A208" s="2">
        <v>201</v>
      </c>
      <c r="B208" s="2">
        <v>265</v>
      </c>
      <c r="C208" s="26">
        <v>3.7951388888888889E-2</v>
      </c>
      <c r="D208" s="25" t="s">
        <v>314</v>
      </c>
      <c r="E208" s="19" t="s">
        <v>152</v>
      </c>
      <c r="F208" s="25" t="s">
        <v>153</v>
      </c>
      <c r="G208" s="25" t="s">
        <v>68</v>
      </c>
      <c r="H208" s="25" t="s">
        <v>143</v>
      </c>
      <c r="I208" s="25">
        <v>153</v>
      </c>
      <c r="J208" s="25" t="s">
        <v>182</v>
      </c>
      <c r="K208" s="25">
        <v>195</v>
      </c>
    </row>
    <row r="209" spans="1:11" x14ac:dyDescent="0.25">
      <c r="A209" s="2">
        <v>202</v>
      </c>
      <c r="B209" s="2">
        <v>355</v>
      </c>
      <c r="C209" s="26">
        <v>3.8067129629629631E-2</v>
      </c>
      <c r="D209" s="25" t="s">
        <v>315</v>
      </c>
      <c r="E209" s="19" t="s">
        <v>57</v>
      </c>
      <c r="F209" s="25" t="s">
        <v>58</v>
      </c>
      <c r="G209" s="25" t="s">
        <v>58</v>
      </c>
      <c r="H209" s="25" t="s">
        <v>49</v>
      </c>
      <c r="I209" s="25">
        <v>152</v>
      </c>
      <c r="J209" s="25" t="s">
        <v>91</v>
      </c>
      <c r="K209" s="25">
        <v>196</v>
      </c>
    </row>
    <row r="210" spans="1:11" x14ac:dyDescent="0.25">
      <c r="A210" s="2">
        <v>203</v>
      </c>
      <c r="B210" s="2">
        <v>438</v>
      </c>
      <c r="C210" s="26">
        <v>3.8101851851851852E-2</v>
      </c>
      <c r="D210" s="25" t="s">
        <v>316</v>
      </c>
      <c r="E210" s="19" t="s">
        <v>30</v>
      </c>
      <c r="F210" s="25" t="s">
        <v>31</v>
      </c>
      <c r="G210" s="25" t="s">
        <v>31</v>
      </c>
      <c r="H210" s="25" t="s">
        <v>163</v>
      </c>
      <c r="I210" s="25">
        <v>152</v>
      </c>
      <c r="J210" s="25" t="s">
        <v>253</v>
      </c>
      <c r="K210" s="25">
        <v>197</v>
      </c>
    </row>
    <row r="211" spans="1:11" x14ac:dyDescent="0.25">
      <c r="A211" s="2">
        <v>204</v>
      </c>
      <c r="B211" s="2">
        <v>174</v>
      </c>
      <c r="C211" s="26">
        <v>3.8113425925925926E-2</v>
      </c>
      <c r="D211" s="25" t="s">
        <v>317</v>
      </c>
      <c r="E211" s="19" t="s">
        <v>161</v>
      </c>
      <c r="F211" s="25" t="s">
        <v>162</v>
      </c>
      <c r="G211" s="25" t="s">
        <v>162</v>
      </c>
      <c r="H211" s="25" t="s">
        <v>270</v>
      </c>
      <c r="I211" s="25">
        <v>151</v>
      </c>
      <c r="J211" s="25" t="s">
        <v>191</v>
      </c>
      <c r="K211" s="25">
        <v>198</v>
      </c>
    </row>
    <row r="212" spans="1:11" x14ac:dyDescent="0.25">
      <c r="A212" s="2">
        <v>205</v>
      </c>
      <c r="B212" s="2">
        <v>181</v>
      </c>
      <c r="C212" s="26">
        <v>3.8124999999999999E-2</v>
      </c>
      <c r="D212" s="25" t="s">
        <v>318</v>
      </c>
      <c r="E212" s="19" t="s">
        <v>161</v>
      </c>
      <c r="F212" s="25" t="s">
        <v>162</v>
      </c>
      <c r="G212" s="25" t="s">
        <v>162</v>
      </c>
      <c r="H212" s="25" t="s">
        <v>184</v>
      </c>
      <c r="I212" s="25">
        <v>150</v>
      </c>
      <c r="J212" s="25" t="s">
        <v>159</v>
      </c>
      <c r="K212" s="25">
        <v>199</v>
      </c>
    </row>
    <row r="213" spans="1:11" x14ac:dyDescent="0.25">
      <c r="A213" s="2">
        <v>206</v>
      </c>
      <c r="B213" s="2">
        <v>325</v>
      </c>
      <c r="C213" s="26">
        <v>3.8171296296296293E-2</v>
      </c>
      <c r="D213" s="25" t="s">
        <v>319</v>
      </c>
      <c r="E213" s="19" t="s">
        <v>39</v>
      </c>
      <c r="F213" s="25" t="s">
        <v>40</v>
      </c>
      <c r="G213" s="25" t="s">
        <v>40</v>
      </c>
      <c r="H213" s="25" t="s">
        <v>211</v>
      </c>
      <c r="I213" s="25">
        <v>151</v>
      </c>
      <c r="J213" s="25" t="s">
        <v>130</v>
      </c>
      <c r="K213" s="25">
        <v>200</v>
      </c>
    </row>
    <row r="214" spans="1:11" x14ac:dyDescent="0.25">
      <c r="A214" s="2">
        <v>207</v>
      </c>
      <c r="B214" s="2">
        <v>61</v>
      </c>
      <c r="C214" s="26">
        <v>3.8194444444444441E-2</v>
      </c>
      <c r="D214" s="25" t="s">
        <v>320</v>
      </c>
      <c r="E214" s="19" t="s">
        <v>46</v>
      </c>
      <c r="F214" s="25" t="s">
        <v>47</v>
      </c>
      <c r="G214" s="25" t="s">
        <v>47</v>
      </c>
      <c r="H214" s="25" t="s">
        <v>163</v>
      </c>
      <c r="I214" s="25">
        <v>149</v>
      </c>
      <c r="J214" s="25" t="s">
        <v>246</v>
      </c>
      <c r="K214" s="25">
        <v>201</v>
      </c>
    </row>
    <row r="215" spans="1:11" x14ac:dyDescent="0.25">
      <c r="A215" s="2">
        <v>208</v>
      </c>
      <c r="B215" s="2">
        <v>313</v>
      </c>
      <c r="C215" s="26">
        <v>3.8217592592592588E-2</v>
      </c>
      <c r="D215" s="25" t="s">
        <v>321</v>
      </c>
      <c r="E215" s="19" t="s">
        <v>39</v>
      </c>
      <c r="F215" s="25" t="s">
        <v>40</v>
      </c>
      <c r="G215" s="25" t="s">
        <v>40</v>
      </c>
      <c r="H215" s="25" t="s">
        <v>270</v>
      </c>
      <c r="I215" s="25">
        <v>148</v>
      </c>
      <c r="J215" s="25" t="s">
        <v>236</v>
      </c>
      <c r="K215" s="25">
        <v>202</v>
      </c>
    </row>
    <row r="216" spans="1:11" x14ac:dyDescent="0.25">
      <c r="A216" s="2">
        <v>209</v>
      </c>
      <c r="B216" s="2">
        <v>552</v>
      </c>
      <c r="C216" s="26">
        <v>3.829861111111111E-2</v>
      </c>
      <c r="D216" s="25" t="s">
        <v>322</v>
      </c>
      <c r="E216" s="19" t="s">
        <v>27</v>
      </c>
      <c r="F216" s="25" t="s">
        <v>28</v>
      </c>
      <c r="G216" s="25" t="s">
        <v>28</v>
      </c>
      <c r="H216" s="25" t="s">
        <v>190</v>
      </c>
      <c r="I216" s="25">
        <v>147</v>
      </c>
      <c r="J216" s="25" t="s">
        <v>191</v>
      </c>
      <c r="K216" s="25">
        <v>203</v>
      </c>
    </row>
    <row r="217" spans="1:11" x14ac:dyDescent="0.25">
      <c r="A217" s="2">
        <v>210</v>
      </c>
      <c r="B217" s="2">
        <v>195</v>
      </c>
      <c r="C217" s="26">
        <v>3.8368055555555551E-2</v>
      </c>
      <c r="D217" s="25" t="s">
        <v>323</v>
      </c>
      <c r="E217" s="19" t="s">
        <v>161</v>
      </c>
      <c r="F217" s="25" t="s">
        <v>162</v>
      </c>
      <c r="G217" s="25" t="s">
        <v>162</v>
      </c>
      <c r="H217" s="25" t="s">
        <v>122</v>
      </c>
      <c r="I217" s="25">
        <v>146</v>
      </c>
      <c r="J217" s="25" t="s">
        <v>123</v>
      </c>
      <c r="K217" s="25">
        <v>204</v>
      </c>
    </row>
    <row r="218" spans="1:11" x14ac:dyDescent="0.25">
      <c r="A218" s="2">
        <v>211</v>
      </c>
      <c r="B218" s="2">
        <v>99</v>
      </c>
      <c r="C218" s="26">
        <v>3.8437499999999999E-2</v>
      </c>
      <c r="D218" s="25" t="s">
        <v>324</v>
      </c>
      <c r="E218" s="19" t="s">
        <v>132</v>
      </c>
      <c r="F218" s="25" t="s">
        <v>133</v>
      </c>
      <c r="G218" s="25" t="s">
        <v>133</v>
      </c>
      <c r="H218" s="25" t="s">
        <v>223</v>
      </c>
      <c r="I218" s="25">
        <v>150</v>
      </c>
      <c r="J218" s="25" t="s">
        <v>85</v>
      </c>
      <c r="K218" s="25">
        <v>205</v>
      </c>
    </row>
    <row r="219" spans="1:11" x14ac:dyDescent="0.25">
      <c r="A219" s="2">
        <v>212</v>
      </c>
      <c r="B219" s="2">
        <v>656</v>
      </c>
      <c r="C219" s="26">
        <v>3.8483796296296294E-2</v>
      </c>
      <c r="D219" s="25" t="s">
        <v>325</v>
      </c>
      <c r="E219" s="19" t="s">
        <v>66</v>
      </c>
      <c r="F219" s="25" t="s">
        <v>67</v>
      </c>
      <c r="G219" s="25" t="s">
        <v>68</v>
      </c>
      <c r="H219" s="25" t="s">
        <v>69</v>
      </c>
      <c r="I219" s="25">
        <v>149</v>
      </c>
      <c r="J219" s="25" t="s">
        <v>213</v>
      </c>
      <c r="K219" s="25">
        <v>206</v>
      </c>
    </row>
    <row r="220" spans="1:11" x14ac:dyDescent="0.25">
      <c r="A220" s="2">
        <v>213</v>
      </c>
      <c r="B220" s="2">
        <v>439</v>
      </c>
      <c r="C220" s="26">
        <v>3.858796296296297E-2</v>
      </c>
      <c r="D220" s="25" t="s">
        <v>326</v>
      </c>
      <c r="E220" s="19" t="s">
        <v>30</v>
      </c>
      <c r="F220" s="25" t="s">
        <v>31</v>
      </c>
      <c r="G220" s="25" t="s">
        <v>31</v>
      </c>
      <c r="H220" s="25" t="s">
        <v>96</v>
      </c>
      <c r="I220" s="25">
        <v>145</v>
      </c>
      <c r="J220" s="25" t="s">
        <v>246</v>
      </c>
      <c r="K220" s="25">
        <v>207</v>
      </c>
    </row>
    <row r="221" spans="1:11" x14ac:dyDescent="0.25">
      <c r="A221" s="2">
        <v>214</v>
      </c>
      <c r="B221" s="2">
        <v>421</v>
      </c>
      <c r="C221" s="26">
        <v>3.8645833333333331E-2</v>
      </c>
      <c r="D221" s="25" t="s">
        <v>327</v>
      </c>
      <c r="E221" s="19" t="s">
        <v>23</v>
      </c>
      <c r="F221" s="25" t="s">
        <v>24</v>
      </c>
      <c r="G221" s="25" t="s">
        <v>24</v>
      </c>
      <c r="H221" s="25" t="s">
        <v>84</v>
      </c>
      <c r="I221" s="25">
        <v>148</v>
      </c>
      <c r="J221" s="25" t="s">
        <v>137</v>
      </c>
      <c r="K221" s="25">
        <v>208</v>
      </c>
    </row>
    <row r="222" spans="1:11" x14ac:dyDescent="0.25">
      <c r="A222" s="2">
        <v>215</v>
      </c>
      <c r="B222" s="2">
        <v>280</v>
      </c>
      <c r="C222" s="26">
        <v>3.8657407407407404E-2</v>
      </c>
      <c r="D222" s="25" t="s">
        <v>328</v>
      </c>
      <c r="E222" s="19" t="s">
        <v>152</v>
      </c>
      <c r="F222" s="25" t="s">
        <v>153</v>
      </c>
      <c r="G222" s="25" t="s">
        <v>68</v>
      </c>
      <c r="H222" s="25" t="s">
        <v>143</v>
      </c>
      <c r="I222" s="25">
        <v>147</v>
      </c>
      <c r="J222" s="25" t="s">
        <v>301</v>
      </c>
      <c r="K222" s="25">
        <v>209</v>
      </c>
    </row>
    <row r="223" spans="1:11" x14ac:dyDescent="0.25">
      <c r="A223" s="2">
        <v>216</v>
      </c>
      <c r="B223" s="2">
        <v>246</v>
      </c>
      <c r="C223" s="26">
        <v>3.8680555555555558E-2</v>
      </c>
      <c r="D223" s="25" t="s">
        <v>329</v>
      </c>
      <c r="E223" s="19" t="s">
        <v>258</v>
      </c>
      <c r="F223" s="25" t="s">
        <v>259</v>
      </c>
      <c r="G223" s="25" t="s">
        <v>62</v>
      </c>
      <c r="H223" s="25" t="s">
        <v>32</v>
      </c>
      <c r="I223" s="25">
        <v>146</v>
      </c>
      <c r="J223" s="25" t="s">
        <v>52</v>
      </c>
      <c r="K223" s="25" t="s">
        <v>52</v>
      </c>
    </row>
    <row r="224" spans="1:11" x14ac:dyDescent="0.25">
      <c r="A224" s="2">
        <v>217</v>
      </c>
      <c r="B224" s="2">
        <v>190</v>
      </c>
      <c r="C224" s="26">
        <v>3.8692129629629632E-2</v>
      </c>
      <c r="D224" s="25" t="s">
        <v>330</v>
      </c>
      <c r="E224" s="19" t="s">
        <v>161</v>
      </c>
      <c r="F224" s="25" t="s">
        <v>162</v>
      </c>
      <c r="G224" s="25" t="s">
        <v>162</v>
      </c>
      <c r="H224" s="25" t="s">
        <v>69</v>
      </c>
      <c r="I224" s="25">
        <v>145</v>
      </c>
      <c r="J224" s="25" t="s">
        <v>74</v>
      </c>
      <c r="K224" s="25">
        <v>210</v>
      </c>
    </row>
    <row r="225" spans="1:11" x14ac:dyDescent="0.25">
      <c r="A225" s="2">
        <v>218</v>
      </c>
      <c r="B225" s="2">
        <v>163</v>
      </c>
      <c r="C225" s="26">
        <v>3.876157407407408E-2</v>
      </c>
      <c r="D225" s="25" t="s">
        <v>331</v>
      </c>
      <c r="E225" s="19" t="s">
        <v>161</v>
      </c>
      <c r="F225" s="25" t="s">
        <v>162</v>
      </c>
      <c r="G225" s="25" t="s">
        <v>162</v>
      </c>
      <c r="H225" s="25" t="s">
        <v>184</v>
      </c>
      <c r="I225" s="25">
        <v>144</v>
      </c>
      <c r="J225" s="25" t="s">
        <v>246</v>
      </c>
      <c r="K225" s="25">
        <v>211</v>
      </c>
    </row>
    <row r="226" spans="1:11" x14ac:dyDescent="0.25">
      <c r="A226" s="2">
        <v>219</v>
      </c>
      <c r="B226" s="2">
        <v>687</v>
      </c>
      <c r="C226" s="26">
        <v>3.8807870370370375E-2</v>
      </c>
      <c r="D226" s="25" t="s">
        <v>332</v>
      </c>
      <c r="E226" s="19" t="s">
        <v>201</v>
      </c>
      <c r="F226" s="25" t="s">
        <v>202</v>
      </c>
      <c r="G226" s="25" t="s">
        <v>62</v>
      </c>
      <c r="H226" s="25" t="s">
        <v>69</v>
      </c>
      <c r="I226" s="25">
        <v>144</v>
      </c>
      <c r="J226" s="25" t="s">
        <v>52</v>
      </c>
      <c r="K226" s="25" t="s">
        <v>52</v>
      </c>
    </row>
    <row r="227" spans="1:11" x14ac:dyDescent="0.25">
      <c r="A227" s="2">
        <v>220</v>
      </c>
      <c r="B227" s="2">
        <v>32</v>
      </c>
      <c r="C227" s="26">
        <v>3.8854166666666669E-2</v>
      </c>
      <c r="D227" s="25" t="s">
        <v>333</v>
      </c>
      <c r="E227" s="19" t="s">
        <v>46</v>
      </c>
      <c r="F227" s="25" t="s">
        <v>47</v>
      </c>
      <c r="G227" s="25" t="s">
        <v>47</v>
      </c>
      <c r="H227" s="25" t="s">
        <v>163</v>
      </c>
      <c r="I227" s="25">
        <v>143</v>
      </c>
      <c r="J227" s="25" t="s">
        <v>303</v>
      </c>
      <c r="K227" s="25">
        <v>212</v>
      </c>
    </row>
    <row r="228" spans="1:11" x14ac:dyDescent="0.25">
      <c r="A228" s="2">
        <v>221</v>
      </c>
      <c r="B228" s="2">
        <v>11</v>
      </c>
      <c r="C228" s="26">
        <v>3.8865740740740742E-2</v>
      </c>
      <c r="D228" s="25" t="s">
        <v>334</v>
      </c>
      <c r="E228" s="19" t="s">
        <v>18</v>
      </c>
      <c r="F228" s="25" t="s">
        <v>19</v>
      </c>
      <c r="G228" s="25" t="s">
        <v>19</v>
      </c>
      <c r="H228" s="25" t="s">
        <v>190</v>
      </c>
      <c r="I228" s="25">
        <v>142</v>
      </c>
      <c r="J228" s="25" t="s">
        <v>191</v>
      </c>
      <c r="K228" s="25">
        <v>213</v>
      </c>
    </row>
    <row r="229" spans="1:11" x14ac:dyDescent="0.25">
      <c r="A229" s="2">
        <v>222</v>
      </c>
      <c r="B229" s="2">
        <v>304</v>
      </c>
      <c r="C229" s="26">
        <v>3.9270833333333331E-2</v>
      </c>
      <c r="D229" s="25" t="s">
        <v>335</v>
      </c>
      <c r="E229" s="19" t="s">
        <v>39</v>
      </c>
      <c r="F229" s="25" t="s">
        <v>40</v>
      </c>
      <c r="G229" s="25" t="s">
        <v>40</v>
      </c>
      <c r="H229" s="25" t="s">
        <v>122</v>
      </c>
      <c r="I229" s="25">
        <v>141</v>
      </c>
      <c r="J229" s="25" t="s">
        <v>123</v>
      </c>
      <c r="K229" s="25">
        <v>214</v>
      </c>
    </row>
    <row r="230" spans="1:11" x14ac:dyDescent="0.25">
      <c r="A230" s="2">
        <v>223</v>
      </c>
      <c r="B230" s="2">
        <v>77</v>
      </c>
      <c r="C230" s="26">
        <v>3.9293981481481485E-2</v>
      </c>
      <c r="D230" s="25" t="s">
        <v>336</v>
      </c>
      <c r="E230" s="19" t="s">
        <v>46</v>
      </c>
      <c r="F230" s="25" t="s">
        <v>47</v>
      </c>
      <c r="G230" s="25" t="s">
        <v>47</v>
      </c>
      <c r="H230" s="25" t="s">
        <v>158</v>
      </c>
      <c r="I230" s="25">
        <v>140</v>
      </c>
      <c r="J230" s="25" t="s">
        <v>337</v>
      </c>
      <c r="K230" s="25">
        <v>215</v>
      </c>
    </row>
    <row r="231" spans="1:11" x14ac:dyDescent="0.25">
      <c r="A231" s="2">
        <v>224</v>
      </c>
      <c r="B231" s="2">
        <v>137</v>
      </c>
      <c r="C231" s="26">
        <v>3.9317129629629625E-2</v>
      </c>
      <c r="D231" s="25" t="s">
        <v>338</v>
      </c>
      <c r="E231" s="19" t="s">
        <v>120</v>
      </c>
      <c r="F231" s="25" t="s">
        <v>121</v>
      </c>
      <c r="G231" s="25" t="s">
        <v>121</v>
      </c>
      <c r="H231" s="25" t="s">
        <v>163</v>
      </c>
      <c r="I231" s="25">
        <v>139</v>
      </c>
      <c r="J231" s="25" t="s">
        <v>164</v>
      </c>
      <c r="K231" s="25">
        <v>216</v>
      </c>
    </row>
    <row r="232" spans="1:11" x14ac:dyDescent="0.25">
      <c r="A232" s="2">
        <v>225</v>
      </c>
      <c r="B232" s="2">
        <v>165</v>
      </c>
      <c r="C232" s="26">
        <v>3.9340277777777773E-2</v>
      </c>
      <c r="D232" s="25" t="s">
        <v>339</v>
      </c>
      <c r="E232" s="19" t="s">
        <v>161</v>
      </c>
      <c r="F232" s="25" t="s">
        <v>162</v>
      </c>
      <c r="G232" s="25" t="s">
        <v>162</v>
      </c>
      <c r="H232" s="25" t="s">
        <v>163</v>
      </c>
      <c r="I232" s="25">
        <v>138</v>
      </c>
      <c r="J232" s="25" t="s">
        <v>303</v>
      </c>
      <c r="K232" s="25">
        <v>217</v>
      </c>
    </row>
    <row r="233" spans="1:11" x14ac:dyDescent="0.25">
      <c r="A233" s="2">
        <v>226</v>
      </c>
      <c r="B233" s="2">
        <v>402</v>
      </c>
      <c r="C233" s="26">
        <v>3.9375E-2</v>
      </c>
      <c r="D233" s="25" t="s">
        <v>340</v>
      </c>
      <c r="E233" s="19" t="s">
        <v>87</v>
      </c>
      <c r="F233" s="25" t="s">
        <v>88</v>
      </c>
      <c r="G233" s="25" t="s">
        <v>88</v>
      </c>
      <c r="H233" s="25" t="s">
        <v>69</v>
      </c>
      <c r="I233" s="25">
        <v>143</v>
      </c>
      <c r="J233" s="25" t="s">
        <v>74</v>
      </c>
      <c r="K233" s="25">
        <v>218</v>
      </c>
    </row>
    <row r="234" spans="1:11" x14ac:dyDescent="0.25">
      <c r="A234" s="2">
        <v>227</v>
      </c>
      <c r="B234" s="2">
        <v>399</v>
      </c>
      <c r="C234" s="26">
        <v>3.9386574074074074E-2</v>
      </c>
      <c r="D234" s="25" t="s">
        <v>341</v>
      </c>
      <c r="E234" s="19" t="s">
        <v>87</v>
      </c>
      <c r="F234" s="25" t="s">
        <v>88</v>
      </c>
      <c r="G234" s="25" t="s">
        <v>88</v>
      </c>
      <c r="H234" s="25" t="s">
        <v>190</v>
      </c>
      <c r="I234" s="25">
        <v>137</v>
      </c>
      <c r="J234" s="25" t="s">
        <v>236</v>
      </c>
      <c r="K234" s="25">
        <v>219</v>
      </c>
    </row>
    <row r="235" spans="1:11" x14ac:dyDescent="0.25">
      <c r="A235" s="2">
        <v>228</v>
      </c>
      <c r="B235" s="2">
        <v>182</v>
      </c>
      <c r="C235" s="26">
        <v>3.9409722222222221E-2</v>
      </c>
      <c r="D235" s="25" t="s">
        <v>342</v>
      </c>
      <c r="E235" s="19" t="s">
        <v>161</v>
      </c>
      <c r="F235" s="25" t="s">
        <v>162</v>
      </c>
      <c r="G235" s="25" t="s">
        <v>162</v>
      </c>
      <c r="H235" s="25" t="s">
        <v>270</v>
      </c>
      <c r="I235" s="25">
        <v>136</v>
      </c>
      <c r="J235" s="25" t="s">
        <v>236</v>
      </c>
      <c r="K235" s="25">
        <v>220</v>
      </c>
    </row>
    <row r="236" spans="1:11" x14ac:dyDescent="0.25">
      <c r="A236" s="2">
        <v>229</v>
      </c>
      <c r="B236" s="2">
        <v>373</v>
      </c>
      <c r="C236" s="26">
        <v>3.9421296296296295E-2</v>
      </c>
      <c r="D236" s="25" t="s">
        <v>343</v>
      </c>
      <c r="E236" s="19" t="s">
        <v>57</v>
      </c>
      <c r="F236" s="25" t="s">
        <v>58</v>
      </c>
      <c r="G236" s="25" t="s">
        <v>58</v>
      </c>
      <c r="H236" s="25" t="s">
        <v>49</v>
      </c>
      <c r="I236" s="25">
        <v>142</v>
      </c>
      <c r="J236" s="25" t="s">
        <v>105</v>
      </c>
      <c r="K236" s="25">
        <v>221</v>
      </c>
    </row>
    <row r="237" spans="1:11" x14ac:dyDescent="0.25">
      <c r="A237" s="2">
        <v>230</v>
      </c>
      <c r="B237" s="2">
        <v>240</v>
      </c>
      <c r="C237" s="26">
        <v>3.9467592592592596E-2</v>
      </c>
      <c r="D237" s="25" t="s">
        <v>344</v>
      </c>
      <c r="E237" s="19" t="s">
        <v>258</v>
      </c>
      <c r="F237" s="25" t="s">
        <v>259</v>
      </c>
      <c r="G237" s="25" t="s">
        <v>62</v>
      </c>
      <c r="H237" s="25" t="s">
        <v>84</v>
      </c>
      <c r="I237" s="25">
        <v>141</v>
      </c>
      <c r="J237" s="25" t="s">
        <v>52</v>
      </c>
      <c r="K237" s="25" t="s">
        <v>52</v>
      </c>
    </row>
    <row r="238" spans="1:11" x14ac:dyDescent="0.25">
      <c r="A238" s="2">
        <v>231</v>
      </c>
      <c r="B238" s="2">
        <v>616</v>
      </c>
      <c r="C238" s="26">
        <v>3.9594907407407405E-2</v>
      </c>
      <c r="D238" s="25" t="s">
        <v>345</v>
      </c>
      <c r="E238" s="19" t="s">
        <v>78</v>
      </c>
      <c r="F238" s="25" t="s">
        <v>79</v>
      </c>
      <c r="G238" s="25" t="s">
        <v>44</v>
      </c>
      <c r="H238" s="25" t="s">
        <v>84</v>
      </c>
      <c r="I238" s="25">
        <v>140</v>
      </c>
      <c r="J238" s="25" t="s">
        <v>182</v>
      </c>
      <c r="K238" s="25">
        <v>222</v>
      </c>
    </row>
    <row r="239" spans="1:11" x14ac:dyDescent="0.25">
      <c r="A239" s="2">
        <v>232</v>
      </c>
      <c r="B239" s="2">
        <v>532</v>
      </c>
      <c r="C239" s="26">
        <v>3.9733796296296302E-2</v>
      </c>
      <c r="D239" s="25" t="s">
        <v>346</v>
      </c>
      <c r="E239" s="19" t="s">
        <v>27</v>
      </c>
      <c r="F239" s="25" t="s">
        <v>28</v>
      </c>
      <c r="G239" s="25" t="s">
        <v>28</v>
      </c>
      <c r="H239" s="25" t="s">
        <v>122</v>
      </c>
      <c r="I239" s="25">
        <v>135</v>
      </c>
      <c r="J239" s="25" t="s">
        <v>123</v>
      </c>
      <c r="K239" s="25">
        <v>223</v>
      </c>
    </row>
    <row r="240" spans="1:11" x14ac:dyDescent="0.25">
      <c r="A240" s="2">
        <v>233</v>
      </c>
      <c r="B240" s="2">
        <v>691</v>
      </c>
      <c r="C240" s="26">
        <v>3.9745370370370368E-2</v>
      </c>
      <c r="D240" s="25" t="s">
        <v>347</v>
      </c>
      <c r="E240" s="19" t="s">
        <v>35</v>
      </c>
      <c r="F240" s="25" t="s">
        <v>36</v>
      </c>
      <c r="G240" s="25" t="s">
        <v>37</v>
      </c>
      <c r="H240" s="25" t="s">
        <v>211</v>
      </c>
      <c r="I240" s="25">
        <v>139</v>
      </c>
      <c r="J240" s="25" t="s">
        <v>74</v>
      </c>
      <c r="K240" s="25">
        <v>224</v>
      </c>
    </row>
    <row r="241" spans="1:11" x14ac:dyDescent="0.25">
      <c r="A241" s="2">
        <v>234</v>
      </c>
      <c r="B241" s="2">
        <v>161</v>
      </c>
      <c r="C241" s="26">
        <v>3.9756944444444449E-2</v>
      </c>
      <c r="D241" s="25" t="s">
        <v>348</v>
      </c>
      <c r="E241" s="19" t="s">
        <v>161</v>
      </c>
      <c r="F241" s="25" t="s">
        <v>162</v>
      </c>
      <c r="G241" s="25" t="s">
        <v>162</v>
      </c>
      <c r="H241" s="25" t="s">
        <v>211</v>
      </c>
      <c r="I241" s="25">
        <v>138</v>
      </c>
      <c r="J241" s="25" t="s">
        <v>81</v>
      </c>
      <c r="K241" s="25">
        <v>225</v>
      </c>
    </row>
    <row r="242" spans="1:11" x14ac:dyDescent="0.25">
      <c r="A242" s="2">
        <v>235</v>
      </c>
      <c r="B242" s="2">
        <v>287</v>
      </c>
      <c r="C242" s="26">
        <v>3.9814814814814817E-2</v>
      </c>
      <c r="D242" s="25" t="s">
        <v>349</v>
      </c>
      <c r="E242" s="19" t="s">
        <v>39</v>
      </c>
      <c r="F242" s="25" t="s">
        <v>40</v>
      </c>
      <c r="G242" s="25" t="s">
        <v>40</v>
      </c>
      <c r="H242" s="25" t="s">
        <v>223</v>
      </c>
      <c r="I242" s="25">
        <v>137</v>
      </c>
      <c r="J242" s="25" t="s">
        <v>166</v>
      </c>
      <c r="K242" s="25">
        <v>226</v>
      </c>
    </row>
    <row r="243" spans="1:11" x14ac:dyDescent="0.25">
      <c r="A243" s="2">
        <v>236</v>
      </c>
      <c r="B243" s="2">
        <v>368</v>
      </c>
      <c r="C243" s="26">
        <v>3.9988425925925927E-2</v>
      </c>
      <c r="D243" s="25" t="s">
        <v>350</v>
      </c>
      <c r="E243" s="19" t="s">
        <v>57</v>
      </c>
      <c r="F243" s="25" t="s">
        <v>58</v>
      </c>
      <c r="G243" s="25" t="s">
        <v>58</v>
      </c>
      <c r="H243" s="25" t="s">
        <v>211</v>
      </c>
      <c r="I243" s="25">
        <v>136</v>
      </c>
      <c r="J243" s="25" t="s">
        <v>85</v>
      </c>
      <c r="K243" s="25">
        <v>227</v>
      </c>
    </row>
    <row r="244" spans="1:11" x14ac:dyDescent="0.25">
      <c r="A244" s="2">
        <v>237</v>
      </c>
      <c r="B244" s="2">
        <v>298</v>
      </c>
      <c r="C244" s="26">
        <v>0.04</v>
      </c>
      <c r="D244" s="25" t="s">
        <v>351</v>
      </c>
      <c r="E244" s="19" t="s">
        <v>39</v>
      </c>
      <c r="F244" s="25" t="s">
        <v>40</v>
      </c>
      <c r="G244" s="25" t="s">
        <v>40</v>
      </c>
      <c r="H244" s="25" t="s">
        <v>184</v>
      </c>
      <c r="I244" s="25">
        <v>134</v>
      </c>
      <c r="J244" s="25" t="s">
        <v>164</v>
      </c>
      <c r="K244" s="25">
        <v>228</v>
      </c>
    </row>
    <row r="245" spans="1:11" x14ac:dyDescent="0.25">
      <c r="A245" s="2">
        <v>238</v>
      </c>
      <c r="B245" s="2">
        <v>299</v>
      </c>
      <c r="C245" s="26">
        <v>4.0011574074074074E-2</v>
      </c>
      <c r="D245" s="25" t="s">
        <v>352</v>
      </c>
      <c r="E245" s="19" t="s">
        <v>39</v>
      </c>
      <c r="F245" s="25" t="s">
        <v>40</v>
      </c>
      <c r="G245" s="25" t="s">
        <v>40</v>
      </c>
      <c r="H245" s="25" t="s">
        <v>32</v>
      </c>
      <c r="I245" s="25">
        <v>135</v>
      </c>
      <c r="J245" s="25" t="s">
        <v>50</v>
      </c>
      <c r="K245" s="25">
        <v>229</v>
      </c>
    </row>
    <row r="246" spans="1:11" x14ac:dyDescent="0.25">
      <c r="A246" s="2">
        <v>239</v>
      </c>
      <c r="B246" s="2">
        <v>262</v>
      </c>
      <c r="C246" s="26">
        <v>4.0023148148148148E-2</v>
      </c>
      <c r="D246" s="25" t="s">
        <v>353</v>
      </c>
      <c r="E246" s="19" t="s">
        <v>239</v>
      </c>
      <c r="F246" s="25" t="s">
        <v>240</v>
      </c>
      <c r="G246" s="25" t="s">
        <v>62</v>
      </c>
      <c r="H246" s="25" t="s">
        <v>270</v>
      </c>
      <c r="I246" s="25">
        <v>133</v>
      </c>
      <c r="J246" s="25" t="s">
        <v>236</v>
      </c>
      <c r="K246" s="25">
        <v>230</v>
      </c>
    </row>
    <row r="247" spans="1:11" x14ac:dyDescent="0.25">
      <c r="A247" s="2">
        <v>240</v>
      </c>
      <c r="B247" s="2">
        <v>261</v>
      </c>
      <c r="C247" s="26">
        <v>4.0034722222222222E-2</v>
      </c>
      <c r="D247" s="25" t="s">
        <v>354</v>
      </c>
      <c r="E247" s="19" t="s">
        <v>239</v>
      </c>
      <c r="F247" s="25" t="s">
        <v>240</v>
      </c>
      <c r="G247" s="25" t="s">
        <v>62</v>
      </c>
      <c r="H247" s="25" t="s">
        <v>158</v>
      </c>
      <c r="I247" s="25">
        <v>132</v>
      </c>
      <c r="J247" s="25" t="s">
        <v>246</v>
      </c>
      <c r="K247" s="25">
        <v>231</v>
      </c>
    </row>
    <row r="248" spans="1:11" x14ac:dyDescent="0.25">
      <c r="A248" s="2">
        <v>241</v>
      </c>
      <c r="B248" s="2">
        <v>222</v>
      </c>
      <c r="C248" s="26">
        <v>4.0127314814814817E-2</v>
      </c>
      <c r="D248" s="25" t="s">
        <v>355</v>
      </c>
      <c r="E248" s="19" t="s">
        <v>60</v>
      </c>
      <c r="F248" s="25" t="s">
        <v>61</v>
      </c>
      <c r="G248" s="25" t="s">
        <v>62</v>
      </c>
      <c r="H248" s="25" t="s">
        <v>158</v>
      </c>
      <c r="I248" s="25">
        <v>131</v>
      </c>
      <c r="J248" s="25" t="s">
        <v>303</v>
      </c>
      <c r="K248" s="25">
        <v>232</v>
      </c>
    </row>
    <row r="249" spans="1:11" x14ac:dyDescent="0.25">
      <c r="A249" s="2">
        <v>242</v>
      </c>
      <c r="B249" s="2">
        <v>184</v>
      </c>
      <c r="C249" s="26">
        <v>4.0219907407407406E-2</v>
      </c>
      <c r="D249" s="25" t="s">
        <v>356</v>
      </c>
      <c r="E249" s="19" t="s">
        <v>161</v>
      </c>
      <c r="F249" s="25" t="s">
        <v>162</v>
      </c>
      <c r="G249" s="25" t="s">
        <v>162</v>
      </c>
      <c r="H249" s="25" t="s">
        <v>190</v>
      </c>
      <c r="I249" s="25">
        <v>130</v>
      </c>
      <c r="J249" s="25" t="s">
        <v>337</v>
      </c>
      <c r="K249" s="25">
        <v>233</v>
      </c>
    </row>
    <row r="250" spans="1:11" x14ac:dyDescent="0.25">
      <c r="A250" s="2">
        <v>243</v>
      </c>
      <c r="B250" s="2">
        <v>658</v>
      </c>
      <c r="C250" s="26">
        <v>4.0671296296296296E-2</v>
      </c>
      <c r="D250" s="25" t="s">
        <v>357</v>
      </c>
      <c r="E250" s="19" t="s">
        <v>66</v>
      </c>
      <c r="F250" s="25" t="s">
        <v>67</v>
      </c>
      <c r="G250" s="25" t="s">
        <v>68</v>
      </c>
      <c r="H250" s="25" t="s">
        <v>122</v>
      </c>
      <c r="I250" s="25">
        <v>129</v>
      </c>
      <c r="J250" s="25" t="s">
        <v>123</v>
      </c>
      <c r="K250" s="25">
        <v>234</v>
      </c>
    </row>
    <row r="251" spans="1:11" x14ac:dyDescent="0.25">
      <c r="A251" s="2">
        <v>244</v>
      </c>
      <c r="B251" s="2">
        <v>239</v>
      </c>
      <c r="C251" s="26">
        <v>4.0752314814814811E-2</v>
      </c>
      <c r="D251" s="25" t="s">
        <v>358</v>
      </c>
      <c r="E251" s="19" t="s">
        <v>258</v>
      </c>
      <c r="F251" s="25" t="s">
        <v>259</v>
      </c>
      <c r="G251" s="25" t="s">
        <v>62</v>
      </c>
      <c r="H251" s="25" t="s">
        <v>184</v>
      </c>
      <c r="I251" s="25">
        <v>128</v>
      </c>
      <c r="J251" s="25" t="s">
        <v>337</v>
      </c>
      <c r="K251" s="25">
        <v>235</v>
      </c>
    </row>
    <row r="252" spans="1:11" x14ac:dyDescent="0.25">
      <c r="A252" s="2">
        <v>245</v>
      </c>
      <c r="B252" s="2">
        <v>359</v>
      </c>
      <c r="C252" s="26">
        <v>4.0763888888888891E-2</v>
      </c>
      <c r="D252" s="25" t="s">
        <v>359</v>
      </c>
      <c r="E252" s="19" t="s">
        <v>57</v>
      </c>
      <c r="F252" s="25" t="s">
        <v>58</v>
      </c>
      <c r="G252" s="25" t="s">
        <v>58</v>
      </c>
      <c r="H252" s="25" t="s">
        <v>184</v>
      </c>
      <c r="I252" s="25">
        <v>127</v>
      </c>
      <c r="J252" s="25" t="s">
        <v>164</v>
      </c>
      <c r="K252" s="25">
        <v>236</v>
      </c>
    </row>
    <row r="253" spans="1:11" x14ac:dyDescent="0.25">
      <c r="A253" s="2">
        <v>246</v>
      </c>
      <c r="B253" s="2">
        <v>247</v>
      </c>
      <c r="C253" s="26">
        <v>4.0844907407407406E-2</v>
      </c>
      <c r="D253" s="25" t="s">
        <v>360</v>
      </c>
      <c r="E253" s="19" t="s">
        <v>258</v>
      </c>
      <c r="F253" s="25" t="s">
        <v>259</v>
      </c>
      <c r="G253" s="25" t="s">
        <v>62</v>
      </c>
      <c r="H253" s="25" t="s">
        <v>32</v>
      </c>
      <c r="I253" s="25">
        <v>134</v>
      </c>
      <c r="J253" s="25" t="s">
        <v>52</v>
      </c>
      <c r="K253" s="25" t="s">
        <v>52</v>
      </c>
    </row>
    <row r="254" spans="1:11" x14ac:dyDescent="0.25">
      <c r="A254" s="2">
        <v>247</v>
      </c>
      <c r="B254" s="2">
        <v>245</v>
      </c>
      <c r="C254" s="26">
        <v>4.08912037037037E-2</v>
      </c>
      <c r="D254" s="25" t="s">
        <v>361</v>
      </c>
      <c r="E254" s="19" t="s">
        <v>258</v>
      </c>
      <c r="F254" s="25" t="s">
        <v>259</v>
      </c>
      <c r="G254" s="25" t="s">
        <v>62</v>
      </c>
      <c r="H254" s="25" t="s">
        <v>158</v>
      </c>
      <c r="I254" s="25">
        <v>126</v>
      </c>
      <c r="J254" s="25" t="s">
        <v>362</v>
      </c>
      <c r="K254" s="25">
        <v>237</v>
      </c>
    </row>
    <row r="255" spans="1:11" x14ac:dyDescent="0.25">
      <c r="A255" s="2">
        <v>248</v>
      </c>
      <c r="B255" s="2">
        <v>68</v>
      </c>
      <c r="C255" s="26">
        <v>4.1701388888888885E-2</v>
      </c>
      <c r="D255" s="25" t="s">
        <v>363</v>
      </c>
      <c r="E255" s="19" t="s">
        <v>46</v>
      </c>
      <c r="F255" s="25" t="s">
        <v>47</v>
      </c>
      <c r="G255" s="25" t="s">
        <v>47</v>
      </c>
      <c r="H255" s="25" t="s">
        <v>84</v>
      </c>
      <c r="I255" s="25">
        <v>133</v>
      </c>
      <c r="J255" s="25" t="s">
        <v>182</v>
      </c>
      <c r="K255" s="25">
        <v>238</v>
      </c>
    </row>
    <row r="256" spans="1:11" x14ac:dyDescent="0.25">
      <c r="A256" s="2">
        <v>249</v>
      </c>
      <c r="B256" s="2">
        <v>41</v>
      </c>
      <c r="C256" s="26">
        <v>4.1701388888888885E-2</v>
      </c>
      <c r="D256" s="25" t="s">
        <v>364</v>
      </c>
      <c r="E256" s="19" t="s">
        <v>46</v>
      </c>
      <c r="F256" s="25" t="s">
        <v>47</v>
      </c>
      <c r="G256" s="25" t="s">
        <v>47</v>
      </c>
      <c r="H256" s="25" t="s">
        <v>190</v>
      </c>
      <c r="I256" s="25">
        <v>125</v>
      </c>
      <c r="J256" s="25" t="s">
        <v>236</v>
      </c>
      <c r="K256" s="25">
        <v>239</v>
      </c>
    </row>
    <row r="257" spans="1:11" x14ac:dyDescent="0.25">
      <c r="A257" s="2">
        <v>250</v>
      </c>
      <c r="B257" s="2">
        <v>680</v>
      </c>
      <c r="C257" s="26">
        <v>4.1712962962962959E-2</v>
      </c>
      <c r="D257" s="25" t="s">
        <v>365</v>
      </c>
      <c r="E257" s="19" t="s">
        <v>66</v>
      </c>
      <c r="F257" s="25" t="s">
        <v>67</v>
      </c>
      <c r="G257" s="25" t="s">
        <v>68</v>
      </c>
      <c r="H257" s="25" t="s">
        <v>158</v>
      </c>
      <c r="I257" s="25">
        <v>124</v>
      </c>
      <c r="J257" s="25" t="s">
        <v>97</v>
      </c>
      <c r="K257" s="25">
        <v>240</v>
      </c>
    </row>
    <row r="258" spans="1:11" x14ac:dyDescent="0.25">
      <c r="A258" s="2">
        <v>251</v>
      </c>
      <c r="B258" s="2">
        <v>665</v>
      </c>
      <c r="C258" s="26">
        <v>4.1712962962962959E-2</v>
      </c>
      <c r="D258" s="25" t="s">
        <v>366</v>
      </c>
      <c r="E258" s="19" t="s">
        <v>66</v>
      </c>
      <c r="F258" s="25" t="s">
        <v>67</v>
      </c>
      <c r="G258" s="25" t="s">
        <v>68</v>
      </c>
      <c r="H258" s="25" t="s">
        <v>211</v>
      </c>
      <c r="I258" s="25">
        <v>132</v>
      </c>
      <c r="J258" s="25" t="s">
        <v>85</v>
      </c>
      <c r="K258" s="25">
        <v>241</v>
      </c>
    </row>
    <row r="259" spans="1:11" x14ac:dyDescent="0.25">
      <c r="A259" s="2">
        <v>252</v>
      </c>
      <c r="B259" s="2">
        <v>178</v>
      </c>
      <c r="C259" s="26">
        <v>4.1770833333333333E-2</v>
      </c>
      <c r="D259" s="25" t="s">
        <v>367</v>
      </c>
      <c r="E259" s="19" t="s">
        <v>161</v>
      </c>
      <c r="F259" s="25" t="s">
        <v>162</v>
      </c>
      <c r="G259" s="25" t="s">
        <v>162</v>
      </c>
      <c r="H259" s="25" t="s">
        <v>184</v>
      </c>
      <c r="I259" s="25">
        <v>123</v>
      </c>
      <c r="J259" s="25" t="s">
        <v>362</v>
      </c>
      <c r="K259" s="25">
        <v>242</v>
      </c>
    </row>
    <row r="260" spans="1:11" x14ac:dyDescent="0.25">
      <c r="A260" s="2">
        <v>253</v>
      </c>
      <c r="B260" s="2">
        <v>292</v>
      </c>
      <c r="C260" s="26">
        <v>4.1874999999999996E-2</v>
      </c>
      <c r="D260" s="25" t="s">
        <v>368</v>
      </c>
      <c r="E260" s="19" t="s">
        <v>39</v>
      </c>
      <c r="F260" s="25" t="s">
        <v>40</v>
      </c>
      <c r="G260" s="25" t="s">
        <v>40</v>
      </c>
      <c r="H260" s="25" t="s">
        <v>69</v>
      </c>
      <c r="I260" s="25">
        <v>131</v>
      </c>
      <c r="J260" s="25" t="s">
        <v>74</v>
      </c>
      <c r="K260" s="25">
        <v>243</v>
      </c>
    </row>
    <row r="261" spans="1:11" x14ac:dyDescent="0.25">
      <c r="A261" s="2">
        <v>254</v>
      </c>
      <c r="B261" s="2">
        <v>291</v>
      </c>
      <c r="C261" s="26">
        <v>4.1886574074074069E-2</v>
      </c>
      <c r="D261" s="25" t="s">
        <v>369</v>
      </c>
      <c r="E261" s="19" t="s">
        <v>39</v>
      </c>
      <c r="F261" s="25" t="s">
        <v>40</v>
      </c>
      <c r="G261" s="25" t="s">
        <v>40</v>
      </c>
      <c r="H261" s="25" t="s">
        <v>211</v>
      </c>
      <c r="I261" s="25">
        <v>130</v>
      </c>
      <c r="J261" s="25" t="s">
        <v>54</v>
      </c>
      <c r="K261" s="25">
        <v>244</v>
      </c>
    </row>
    <row r="262" spans="1:11" x14ac:dyDescent="0.25">
      <c r="A262" s="2">
        <v>255</v>
      </c>
      <c r="B262" s="2">
        <v>156</v>
      </c>
      <c r="C262" s="26">
        <v>4.1909722222222223E-2</v>
      </c>
      <c r="D262" s="25" t="s">
        <v>370</v>
      </c>
      <c r="E262" s="19" t="s">
        <v>161</v>
      </c>
      <c r="F262" s="25" t="s">
        <v>162</v>
      </c>
      <c r="G262" s="25" t="s">
        <v>162</v>
      </c>
      <c r="H262" s="25" t="s">
        <v>371</v>
      </c>
      <c r="I262" s="25">
        <v>122</v>
      </c>
      <c r="J262" s="25" t="s">
        <v>298</v>
      </c>
      <c r="K262" s="25">
        <v>245</v>
      </c>
    </row>
    <row r="263" spans="1:11" x14ac:dyDescent="0.25">
      <c r="A263" s="2">
        <v>256</v>
      </c>
      <c r="B263" s="2">
        <v>258</v>
      </c>
      <c r="C263" s="26">
        <v>4.1990740740740745E-2</v>
      </c>
      <c r="D263" s="25" t="s">
        <v>372</v>
      </c>
      <c r="E263" s="19" t="s">
        <v>239</v>
      </c>
      <c r="F263" s="25" t="s">
        <v>240</v>
      </c>
      <c r="G263" s="25" t="s">
        <v>62</v>
      </c>
      <c r="H263" s="25" t="s">
        <v>270</v>
      </c>
      <c r="I263" s="25">
        <v>121</v>
      </c>
      <c r="J263" s="25" t="s">
        <v>52</v>
      </c>
      <c r="K263" s="25" t="s">
        <v>52</v>
      </c>
    </row>
    <row r="264" spans="1:11" x14ac:dyDescent="0.25">
      <c r="A264" s="2">
        <v>257</v>
      </c>
      <c r="B264" s="2">
        <v>537</v>
      </c>
      <c r="C264" s="26">
        <v>4.2905092592592592E-2</v>
      </c>
      <c r="D264" s="25" t="s">
        <v>373</v>
      </c>
      <c r="E264" s="19" t="s">
        <v>27</v>
      </c>
      <c r="F264" s="25" t="s">
        <v>28</v>
      </c>
      <c r="G264" s="25" t="s">
        <v>28</v>
      </c>
      <c r="H264" s="25" t="s">
        <v>270</v>
      </c>
      <c r="I264" s="25">
        <v>120</v>
      </c>
      <c r="J264" s="25" t="s">
        <v>236</v>
      </c>
      <c r="K264" s="25">
        <v>246</v>
      </c>
    </row>
    <row r="265" spans="1:11" x14ac:dyDescent="0.25">
      <c r="A265" s="2">
        <v>258</v>
      </c>
      <c r="B265" s="2">
        <v>563</v>
      </c>
      <c r="C265" s="26">
        <v>4.2997685185185187E-2</v>
      </c>
      <c r="D265" s="25" t="s">
        <v>374</v>
      </c>
      <c r="E265" s="19" t="s">
        <v>27</v>
      </c>
      <c r="F265" s="25" t="s">
        <v>28</v>
      </c>
      <c r="G265" s="25" t="s">
        <v>28</v>
      </c>
      <c r="H265" s="25" t="s">
        <v>84</v>
      </c>
      <c r="I265" s="25">
        <v>129</v>
      </c>
      <c r="J265" s="25" t="s">
        <v>85</v>
      </c>
      <c r="K265" s="25">
        <v>247</v>
      </c>
    </row>
    <row r="266" spans="1:11" x14ac:dyDescent="0.25">
      <c r="A266" s="2">
        <v>259</v>
      </c>
      <c r="B266" s="2">
        <v>667</v>
      </c>
      <c r="C266" s="26">
        <v>4.3263888888888886E-2</v>
      </c>
      <c r="D266" s="25" t="s">
        <v>375</v>
      </c>
      <c r="E266" s="19" t="s">
        <v>66</v>
      </c>
      <c r="F266" s="25" t="s">
        <v>67</v>
      </c>
      <c r="G266" s="25" t="s">
        <v>68</v>
      </c>
      <c r="H266" s="25" t="s">
        <v>270</v>
      </c>
      <c r="I266" s="25">
        <v>119</v>
      </c>
      <c r="J266" s="25" t="s">
        <v>236</v>
      </c>
      <c r="K266" s="25">
        <v>248</v>
      </c>
    </row>
    <row r="267" spans="1:11" x14ac:dyDescent="0.25">
      <c r="A267" s="2">
        <v>260</v>
      </c>
      <c r="B267" s="2">
        <v>274</v>
      </c>
      <c r="C267" s="26">
        <v>4.3530092592592599E-2</v>
      </c>
      <c r="D267" s="25" t="s">
        <v>376</v>
      </c>
      <c r="E267" s="19" t="s">
        <v>152</v>
      </c>
      <c r="F267" s="25" t="s">
        <v>153</v>
      </c>
      <c r="G267" s="25" t="s">
        <v>68</v>
      </c>
      <c r="H267" s="25" t="s">
        <v>143</v>
      </c>
      <c r="I267" s="25">
        <v>128</v>
      </c>
      <c r="J267" s="25" t="s">
        <v>52</v>
      </c>
      <c r="K267" s="25" t="s">
        <v>52</v>
      </c>
    </row>
    <row r="268" spans="1:11" x14ac:dyDescent="0.25">
      <c r="A268" s="2">
        <v>261</v>
      </c>
      <c r="B268" s="2">
        <v>425</v>
      </c>
      <c r="C268" s="26">
        <v>4.3912037037037034E-2</v>
      </c>
      <c r="D268" s="25" t="s">
        <v>377</v>
      </c>
      <c r="E268" s="19" t="s">
        <v>23</v>
      </c>
      <c r="F268" s="25" t="s">
        <v>24</v>
      </c>
      <c r="G268" s="25" t="s">
        <v>24</v>
      </c>
      <c r="H268" s="25" t="s">
        <v>122</v>
      </c>
      <c r="I268" s="25">
        <v>118</v>
      </c>
      <c r="J268" s="25" t="s">
        <v>123</v>
      </c>
      <c r="K268" s="25">
        <v>249</v>
      </c>
    </row>
    <row r="269" spans="1:11" x14ac:dyDescent="0.25">
      <c r="A269" s="2">
        <v>262</v>
      </c>
      <c r="B269" s="2">
        <v>111</v>
      </c>
      <c r="C269" s="26">
        <v>4.3969907407407409E-2</v>
      </c>
      <c r="D269" s="25" t="s">
        <v>378</v>
      </c>
      <c r="E269" s="19" t="s">
        <v>201</v>
      </c>
      <c r="F269" s="25" t="s">
        <v>202</v>
      </c>
      <c r="G269" s="25" t="s">
        <v>62</v>
      </c>
      <c r="H269" s="25" t="s">
        <v>211</v>
      </c>
      <c r="I269" s="25">
        <v>127</v>
      </c>
      <c r="J269" s="25" t="s">
        <v>52</v>
      </c>
      <c r="K269" s="25" t="s">
        <v>52</v>
      </c>
    </row>
    <row r="270" spans="1:11" x14ac:dyDescent="0.25">
      <c r="A270" s="2">
        <v>263</v>
      </c>
      <c r="B270" s="2">
        <v>410</v>
      </c>
      <c r="C270" s="26">
        <v>4.4027777777777777E-2</v>
      </c>
      <c r="D270" s="25" t="s">
        <v>379</v>
      </c>
      <c r="E270" s="19" t="s">
        <v>23</v>
      </c>
      <c r="F270" s="25" t="s">
        <v>24</v>
      </c>
      <c r="G270" s="25" t="s">
        <v>24</v>
      </c>
      <c r="H270" s="25" t="s">
        <v>143</v>
      </c>
      <c r="I270" s="25">
        <v>126</v>
      </c>
      <c r="J270" s="25" t="s">
        <v>166</v>
      </c>
      <c r="K270" s="25">
        <v>250</v>
      </c>
    </row>
    <row r="271" spans="1:11" x14ac:dyDescent="0.25">
      <c r="A271" s="2">
        <v>264</v>
      </c>
      <c r="B271" s="2">
        <v>58</v>
      </c>
      <c r="C271" s="26">
        <v>4.4201388888888887E-2</v>
      </c>
      <c r="D271" s="25" t="s">
        <v>380</v>
      </c>
      <c r="E271" s="19" t="s">
        <v>46</v>
      </c>
      <c r="F271" s="25" t="s">
        <v>47</v>
      </c>
      <c r="G271" s="25" t="s">
        <v>47</v>
      </c>
      <c r="H271" s="25" t="s">
        <v>184</v>
      </c>
      <c r="I271" s="25">
        <v>117</v>
      </c>
      <c r="J271" s="25" t="s">
        <v>362</v>
      </c>
      <c r="K271" s="25">
        <v>251</v>
      </c>
    </row>
    <row r="272" spans="1:11" x14ac:dyDescent="0.25">
      <c r="A272" s="2">
        <v>265</v>
      </c>
      <c r="B272" s="2">
        <v>228</v>
      </c>
      <c r="C272" s="26">
        <v>4.4282407407407409E-2</v>
      </c>
      <c r="D272" s="25" t="s">
        <v>381</v>
      </c>
      <c r="E272" s="19" t="s">
        <v>60</v>
      </c>
      <c r="F272" s="25" t="s">
        <v>61</v>
      </c>
      <c r="G272" s="25" t="s">
        <v>62</v>
      </c>
      <c r="H272" s="25" t="s">
        <v>163</v>
      </c>
      <c r="I272" s="25">
        <v>116</v>
      </c>
      <c r="J272" s="25" t="s">
        <v>52</v>
      </c>
      <c r="K272" s="25" t="s">
        <v>52</v>
      </c>
    </row>
    <row r="273" spans="1:11" x14ac:dyDescent="0.25">
      <c r="A273" s="2">
        <v>266</v>
      </c>
      <c r="B273" s="2">
        <v>358</v>
      </c>
      <c r="C273" s="26">
        <v>4.4374999999999998E-2</v>
      </c>
      <c r="D273" s="25" t="s">
        <v>382</v>
      </c>
      <c r="E273" s="19" t="s">
        <v>57</v>
      </c>
      <c r="F273" s="25" t="s">
        <v>58</v>
      </c>
      <c r="G273" s="25" t="s">
        <v>58</v>
      </c>
      <c r="H273" s="25" t="s">
        <v>143</v>
      </c>
      <c r="I273" s="25">
        <v>125</v>
      </c>
      <c r="J273" s="25" t="s">
        <v>130</v>
      </c>
      <c r="K273" s="25">
        <v>252</v>
      </c>
    </row>
    <row r="274" spans="1:11" x14ac:dyDescent="0.25">
      <c r="A274" s="2">
        <v>267</v>
      </c>
      <c r="B274" s="2">
        <v>545</v>
      </c>
      <c r="C274" s="26">
        <v>4.4409722222222225E-2</v>
      </c>
      <c r="D274" s="25" t="s">
        <v>383</v>
      </c>
      <c r="E274" s="19" t="s">
        <v>27</v>
      </c>
      <c r="F274" s="25" t="s">
        <v>28</v>
      </c>
      <c r="G274" s="25" t="s">
        <v>28</v>
      </c>
      <c r="H274" s="25" t="s">
        <v>184</v>
      </c>
      <c r="I274" s="25">
        <v>115</v>
      </c>
      <c r="J274" s="25" t="s">
        <v>253</v>
      </c>
      <c r="K274" s="25">
        <v>253</v>
      </c>
    </row>
    <row r="275" spans="1:11" x14ac:dyDescent="0.25">
      <c r="A275" s="2">
        <v>268</v>
      </c>
      <c r="B275" s="2">
        <v>562</v>
      </c>
      <c r="C275" s="26">
        <v>4.4513888888888888E-2</v>
      </c>
      <c r="D275" s="25" t="s">
        <v>384</v>
      </c>
      <c r="E275" s="19" t="s">
        <v>27</v>
      </c>
      <c r="F275" s="25" t="s">
        <v>28</v>
      </c>
      <c r="G275" s="25" t="s">
        <v>28</v>
      </c>
      <c r="H275" s="25" t="s">
        <v>270</v>
      </c>
      <c r="I275" s="25">
        <v>114</v>
      </c>
      <c r="J275" s="25" t="s">
        <v>337</v>
      </c>
      <c r="K275" s="25">
        <v>254</v>
      </c>
    </row>
    <row r="276" spans="1:11" x14ac:dyDescent="0.25">
      <c r="A276" s="2">
        <v>269</v>
      </c>
      <c r="B276" s="2">
        <v>635</v>
      </c>
      <c r="C276" s="26">
        <v>4.4745370370370373E-2</v>
      </c>
      <c r="D276" s="25" t="s">
        <v>385</v>
      </c>
      <c r="E276" s="19" t="s">
        <v>78</v>
      </c>
      <c r="F276" s="25" t="s">
        <v>79</v>
      </c>
      <c r="G276" s="25" t="s">
        <v>44</v>
      </c>
      <c r="H276" s="25" t="s">
        <v>371</v>
      </c>
      <c r="I276" s="25">
        <v>113</v>
      </c>
      <c r="J276" s="25" t="s">
        <v>298</v>
      </c>
      <c r="K276" s="25">
        <v>255</v>
      </c>
    </row>
    <row r="277" spans="1:11" x14ac:dyDescent="0.25">
      <c r="A277" s="2">
        <v>270</v>
      </c>
      <c r="B277" s="2">
        <v>126</v>
      </c>
      <c r="C277" s="26">
        <v>4.4837962962962961E-2</v>
      </c>
      <c r="D277" s="25" t="s">
        <v>386</v>
      </c>
      <c r="E277" s="19" t="s">
        <v>201</v>
      </c>
      <c r="F277" s="25" t="s">
        <v>202</v>
      </c>
      <c r="G277" s="25" t="s">
        <v>62</v>
      </c>
      <c r="H277" s="25" t="s">
        <v>84</v>
      </c>
      <c r="I277" s="25">
        <v>124</v>
      </c>
      <c r="J277" s="25" t="s">
        <v>52</v>
      </c>
      <c r="K277" s="25" t="s">
        <v>52</v>
      </c>
    </row>
    <row r="278" spans="1:11" x14ac:dyDescent="0.25">
      <c r="A278" s="2">
        <v>271</v>
      </c>
      <c r="B278" s="2">
        <v>420</v>
      </c>
      <c r="C278" s="26">
        <v>4.4837962962962961E-2</v>
      </c>
      <c r="D278" s="25" t="s">
        <v>387</v>
      </c>
      <c r="E278" s="19" t="s">
        <v>23</v>
      </c>
      <c r="F278" s="25" t="s">
        <v>24</v>
      </c>
      <c r="G278" s="25" t="s">
        <v>24</v>
      </c>
      <c r="H278" s="25" t="s">
        <v>69</v>
      </c>
      <c r="I278" s="25">
        <v>123</v>
      </c>
      <c r="J278" s="25" t="s">
        <v>33</v>
      </c>
      <c r="K278" s="25">
        <v>256</v>
      </c>
    </row>
    <row r="279" spans="1:11" x14ac:dyDescent="0.25">
      <c r="A279" s="2">
        <v>272</v>
      </c>
      <c r="B279" s="2">
        <v>225</v>
      </c>
      <c r="C279" s="26">
        <v>4.4976851851851851E-2</v>
      </c>
      <c r="D279" s="25" t="s">
        <v>388</v>
      </c>
      <c r="E279" s="19" t="s">
        <v>60</v>
      </c>
      <c r="F279" s="25" t="s">
        <v>61</v>
      </c>
      <c r="G279" s="25" t="s">
        <v>62</v>
      </c>
      <c r="H279" s="25" t="s">
        <v>190</v>
      </c>
      <c r="I279" s="25">
        <v>112</v>
      </c>
      <c r="J279" s="25" t="s">
        <v>52</v>
      </c>
      <c r="K279" s="25" t="s">
        <v>52</v>
      </c>
    </row>
    <row r="280" spans="1:11" x14ac:dyDescent="0.25">
      <c r="A280" s="2">
        <v>273</v>
      </c>
      <c r="B280" s="2">
        <v>149</v>
      </c>
      <c r="C280" s="26">
        <v>4.5138888888888888E-2</v>
      </c>
      <c r="D280" s="25" t="s">
        <v>389</v>
      </c>
      <c r="E280" s="19" t="s">
        <v>120</v>
      </c>
      <c r="F280" s="25" t="s">
        <v>121</v>
      </c>
      <c r="G280" s="25" t="s">
        <v>121</v>
      </c>
      <c r="H280" s="25" t="s">
        <v>270</v>
      </c>
      <c r="I280" s="25">
        <v>111</v>
      </c>
      <c r="J280" s="25" t="s">
        <v>191</v>
      </c>
      <c r="K280" s="25">
        <v>257</v>
      </c>
    </row>
    <row r="281" spans="1:11" x14ac:dyDescent="0.25">
      <c r="A281" s="2">
        <v>274</v>
      </c>
      <c r="B281" s="2">
        <v>556</v>
      </c>
      <c r="C281" s="26">
        <v>4.521990740740741E-2</v>
      </c>
      <c r="D281" s="25" t="s">
        <v>390</v>
      </c>
      <c r="E281" s="19" t="s">
        <v>27</v>
      </c>
      <c r="F281" s="25" t="s">
        <v>28</v>
      </c>
      <c r="G281" s="25" t="s">
        <v>28</v>
      </c>
      <c r="H281" s="25" t="s">
        <v>184</v>
      </c>
      <c r="I281" s="25">
        <v>110</v>
      </c>
      <c r="J281" s="25" t="s">
        <v>362</v>
      </c>
      <c r="K281" s="25">
        <v>258</v>
      </c>
    </row>
    <row r="282" spans="1:11" x14ac:dyDescent="0.25">
      <c r="A282" s="2">
        <v>275</v>
      </c>
      <c r="B282" s="2">
        <v>539</v>
      </c>
      <c r="C282" s="26">
        <v>4.5231481481481484E-2</v>
      </c>
      <c r="D282" s="25" t="s">
        <v>391</v>
      </c>
      <c r="E282" s="19" t="s">
        <v>27</v>
      </c>
      <c r="F282" s="25" t="s">
        <v>28</v>
      </c>
      <c r="G282" s="25" t="s">
        <v>28</v>
      </c>
      <c r="H282" s="25" t="s">
        <v>158</v>
      </c>
      <c r="I282" s="25">
        <v>109</v>
      </c>
      <c r="J282" s="25" t="s">
        <v>52</v>
      </c>
      <c r="K282" s="25" t="s">
        <v>52</v>
      </c>
    </row>
    <row r="283" spans="1:11" x14ac:dyDescent="0.25">
      <c r="A283" s="2">
        <v>276</v>
      </c>
      <c r="B283" s="2">
        <v>306</v>
      </c>
      <c r="C283" s="26">
        <v>4.5277777777777778E-2</v>
      </c>
      <c r="D283" s="25" t="s">
        <v>392</v>
      </c>
      <c r="E283" s="19" t="s">
        <v>39</v>
      </c>
      <c r="F283" s="25" t="s">
        <v>40</v>
      </c>
      <c r="G283" s="25" t="s">
        <v>40</v>
      </c>
      <c r="H283" s="25" t="s">
        <v>223</v>
      </c>
      <c r="I283" s="25">
        <v>122</v>
      </c>
      <c r="J283" s="25" t="s">
        <v>81</v>
      </c>
      <c r="K283" s="25">
        <v>259</v>
      </c>
    </row>
    <row r="284" spans="1:11" x14ac:dyDescent="0.25">
      <c r="A284" s="2">
        <v>277</v>
      </c>
      <c r="B284" s="2">
        <v>327</v>
      </c>
      <c r="C284" s="26">
        <v>4.5300925925925932E-2</v>
      </c>
      <c r="D284" s="25" t="s">
        <v>393</v>
      </c>
      <c r="E284" s="19" t="s">
        <v>39</v>
      </c>
      <c r="F284" s="25" t="s">
        <v>40</v>
      </c>
      <c r="G284" s="25" t="s">
        <v>40</v>
      </c>
      <c r="H284" s="25" t="s">
        <v>211</v>
      </c>
      <c r="I284" s="25">
        <v>121</v>
      </c>
      <c r="J284" s="25" t="s">
        <v>91</v>
      </c>
      <c r="K284" s="25">
        <v>260</v>
      </c>
    </row>
    <row r="285" spans="1:11" x14ac:dyDescent="0.25">
      <c r="A285" s="2">
        <v>278</v>
      </c>
      <c r="B285" s="2">
        <v>130</v>
      </c>
      <c r="C285" s="26">
        <v>4.5439814814814815E-2</v>
      </c>
      <c r="D285" s="25" t="s">
        <v>394</v>
      </c>
      <c r="E285" s="19" t="s">
        <v>120</v>
      </c>
      <c r="F285" s="25" t="s">
        <v>121</v>
      </c>
      <c r="G285" s="25" t="s">
        <v>121</v>
      </c>
      <c r="H285" s="25" t="s">
        <v>371</v>
      </c>
      <c r="I285" s="25">
        <v>108</v>
      </c>
      <c r="J285" s="25" t="s">
        <v>298</v>
      </c>
      <c r="K285" s="25">
        <v>261</v>
      </c>
    </row>
    <row r="286" spans="1:11" x14ac:dyDescent="0.25">
      <c r="A286" s="2">
        <v>279</v>
      </c>
      <c r="B286" s="2">
        <v>215</v>
      </c>
      <c r="C286" s="26">
        <v>4.5601851851851859E-2</v>
      </c>
      <c r="D286" s="25" t="s">
        <v>395</v>
      </c>
      <c r="E286" s="19" t="s">
        <v>60</v>
      </c>
      <c r="F286" s="25" t="s">
        <v>61</v>
      </c>
      <c r="G286" s="25" t="s">
        <v>62</v>
      </c>
      <c r="H286" s="25" t="s">
        <v>184</v>
      </c>
      <c r="I286" s="25">
        <v>107</v>
      </c>
      <c r="J286" s="25" t="s">
        <v>52</v>
      </c>
      <c r="K286" s="25" t="s">
        <v>52</v>
      </c>
    </row>
    <row r="287" spans="1:11" x14ac:dyDescent="0.25">
      <c r="A287" s="2">
        <v>280</v>
      </c>
      <c r="B287" s="2">
        <v>328</v>
      </c>
      <c r="C287" s="26">
        <v>4.5775462962962969E-2</v>
      </c>
      <c r="D287" s="25" t="s">
        <v>396</v>
      </c>
      <c r="E287" s="19" t="s">
        <v>39</v>
      </c>
      <c r="F287" s="25" t="s">
        <v>40</v>
      </c>
      <c r="G287" s="25" t="s">
        <v>40</v>
      </c>
      <c r="H287" s="25" t="s">
        <v>223</v>
      </c>
      <c r="I287" s="25">
        <v>120</v>
      </c>
      <c r="J287" s="25" t="s">
        <v>105</v>
      </c>
      <c r="K287" s="25">
        <v>262</v>
      </c>
    </row>
    <row r="288" spans="1:11" x14ac:dyDescent="0.25">
      <c r="A288" s="2">
        <v>281</v>
      </c>
      <c r="B288" s="2">
        <v>684</v>
      </c>
      <c r="C288" s="26">
        <v>4.6076388888888882E-2</v>
      </c>
      <c r="D288" s="25" t="s">
        <v>397</v>
      </c>
      <c r="E288" s="19" t="s">
        <v>57</v>
      </c>
      <c r="F288" s="25" t="s">
        <v>58</v>
      </c>
      <c r="G288" s="25" t="s">
        <v>58</v>
      </c>
      <c r="H288" s="25" t="s">
        <v>84</v>
      </c>
      <c r="I288" s="25">
        <v>119</v>
      </c>
      <c r="J288" s="25" t="s">
        <v>137</v>
      </c>
      <c r="K288" s="25">
        <v>263</v>
      </c>
    </row>
    <row r="289" spans="1:11" x14ac:dyDescent="0.25">
      <c r="A289" s="2">
        <v>282</v>
      </c>
      <c r="B289" s="2">
        <v>322</v>
      </c>
      <c r="C289" s="26">
        <v>4.611111111111111E-2</v>
      </c>
      <c r="D289" s="25" t="s">
        <v>398</v>
      </c>
      <c r="E289" s="19" t="s">
        <v>39</v>
      </c>
      <c r="F289" s="25" t="s">
        <v>40</v>
      </c>
      <c r="G289" s="25" t="s">
        <v>40</v>
      </c>
      <c r="H289" s="25" t="s">
        <v>122</v>
      </c>
      <c r="I289" s="25">
        <v>106</v>
      </c>
      <c r="J289" s="25" t="s">
        <v>298</v>
      </c>
      <c r="K289" s="25">
        <v>264</v>
      </c>
    </row>
    <row r="290" spans="1:11" x14ac:dyDescent="0.25">
      <c r="A290" s="2">
        <v>283</v>
      </c>
      <c r="B290" s="2">
        <v>625</v>
      </c>
      <c r="C290" s="26">
        <v>4.6134259259259264E-2</v>
      </c>
      <c r="D290" s="25" t="s">
        <v>399</v>
      </c>
      <c r="E290" s="19" t="s">
        <v>78</v>
      </c>
      <c r="F290" s="25" t="s">
        <v>79</v>
      </c>
      <c r="G290" s="25" t="s">
        <v>44</v>
      </c>
      <c r="H290" s="25" t="s">
        <v>211</v>
      </c>
      <c r="I290" s="25">
        <v>118</v>
      </c>
      <c r="J290" s="25" t="s">
        <v>213</v>
      </c>
      <c r="K290" s="25">
        <v>265</v>
      </c>
    </row>
    <row r="291" spans="1:11" x14ac:dyDescent="0.25">
      <c r="A291" s="2">
        <v>284</v>
      </c>
      <c r="B291" s="2">
        <v>669</v>
      </c>
      <c r="C291" s="26">
        <v>4.6168981481481484E-2</v>
      </c>
      <c r="D291" s="25" t="s">
        <v>400</v>
      </c>
      <c r="E291" s="19" t="s">
        <v>66</v>
      </c>
      <c r="F291" s="25" t="s">
        <v>67</v>
      </c>
      <c r="G291" s="25" t="s">
        <v>68</v>
      </c>
      <c r="H291" s="25" t="s">
        <v>143</v>
      </c>
      <c r="I291" s="25">
        <v>117</v>
      </c>
      <c r="J291" s="25" t="s">
        <v>52</v>
      </c>
      <c r="K291" s="25" t="s">
        <v>52</v>
      </c>
    </row>
    <row r="292" spans="1:11" x14ac:dyDescent="0.25">
      <c r="A292" s="2">
        <v>285</v>
      </c>
      <c r="B292" s="2">
        <v>457</v>
      </c>
      <c r="C292" s="26">
        <v>4.6898148148148154E-2</v>
      </c>
      <c r="D292" s="25" t="s">
        <v>401</v>
      </c>
      <c r="E292" s="19" t="s">
        <v>30</v>
      </c>
      <c r="F292" s="25" t="s">
        <v>31</v>
      </c>
      <c r="G292" s="25" t="s">
        <v>31</v>
      </c>
      <c r="H292" s="25" t="s">
        <v>308</v>
      </c>
      <c r="I292" s="25">
        <v>105</v>
      </c>
      <c r="J292" s="25" t="s">
        <v>123</v>
      </c>
      <c r="K292" s="25">
        <v>266</v>
      </c>
    </row>
    <row r="293" spans="1:11" x14ac:dyDescent="0.25">
      <c r="A293" s="2">
        <v>286</v>
      </c>
      <c r="B293" s="2">
        <v>698</v>
      </c>
      <c r="C293" s="26">
        <v>4.7256944444444449E-2</v>
      </c>
      <c r="D293" s="25" t="s">
        <v>402</v>
      </c>
      <c r="E293" s="19">
        <v>0</v>
      </c>
      <c r="F293" s="25" t="s">
        <v>52</v>
      </c>
      <c r="G293" s="25" t="s">
        <v>52</v>
      </c>
      <c r="H293" s="25" t="s">
        <v>223</v>
      </c>
      <c r="I293" s="25" t="s">
        <v>52</v>
      </c>
      <c r="J293" s="25" t="s">
        <v>52</v>
      </c>
      <c r="K293" s="25" t="s">
        <v>52</v>
      </c>
    </row>
    <row r="294" spans="1:11" x14ac:dyDescent="0.25">
      <c r="A294" s="2">
        <v>287</v>
      </c>
      <c r="B294" s="2">
        <v>642</v>
      </c>
      <c r="C294" s="26">
        <v>4.731481481481481E-2</v>
      </c>
      <c r="D294" s="25" t="s">
        <v>403</v>
      </c>
      <c r="E294" s="19" t="s">
        <v>78</v>
      </c>
      <c r="F294" s="25" t="s">
        <v>79</v>
      </c>
      <c r="G294" s="25" t="s">
        <v>44</v>
      </c>
      <c r="H294" s="25" t="s">
        <v>371</v>
      </c>
      <c r="I294" s="25">
        <v>104</v>
      </c>
      <c r="J294" s="25" t="s">
        <v>159</v>
      </c>
      <c r="K294" s="25">
        <v>267</v>
      </c>
    </row>
    <row r="295" spans="1:11" x14ac:dyDescent="0.25">
      <c r="A295" s="2">
        <v>288</v>
      </c>
      <c r="B295" s="2">
        <v>428</v>
      </c>
      <c r="C295" s="26">
        <v>4.7361111111111111E-2</v>
      </c>
      <c r="D295" s="25" t="s">
        <v>404</v>
      </c>
      <c r="E295" s="19" t="s">
        <v>23</v>
      </c>
      <c r="F295" s="25" t="s">
        <v>24</v>
      </c>
      <c r="G295" s="25" t="s">
        <v>24</v>
      </c>
      <c r="H295" s="25" t="s">
        <v>211</v>
      </c>
      <c r="I295" s="25">
        <v>116</v>
      </c>
      <c r="J295" s="25" t="s">
        <v>50</v>
      </c>
      <c r="K295" s="25">
        <v>268</v>
      </c>
    </row>
    <row r="296" spans="1:11" x14ac:dyDescent="0.25">
      <c r="A296" s="2">
        <v>289</v>
      </c>
      <c r="B296" s="2">
        <v>116</v>
      </c>
      <c r="C296" s="26">
        <v>4.7928240740740737E-2</v>
      </c>
      <c r="D296" s="25" t="s">
        <v>405</v>
      </c>
      <c r="E296" s="19" t="s">
        <v>201</v>
      </c>
      <c r="F296" s="25" t="s">
        <v>202</v>
      </c>
      <c r="G296" s="25" t="s">
        <v>62</v>
      </c>
      <c r="H296" s="25" t="s">
        <v>163</v>
      </c>
      <c r="I296" s="25">
        <v>103</v>
      </c>
      <c r="J296" s="25" t="s">
        <v>52</v>
      </c>
      <c r="K296" s="25" t="s">
        <v>52</v>
      </c>
    </row>
    <row r="297" spans="1:11" x14ac:dyDescent="0.25">
      <c r="A297" s="2">
        <v>290</v>
      </c>
      <c r="B297" s="2">
        <v>76</v>
      </c>
      <c r="C297" s="26">
        <v>4.7939814814814817E-2</v>
      </c>
      <c r="D297" s="25" t="s">
        <v>406</v>
      </c>
      <c r="E297" s="19" t="s">
        <v>46</v>
      </c>
      <c r="F297" s="25" t="s">
        <v>47</v>
      </c>
      <c r="G297" s="25" t="s">
        <v>47</v>
      </c>
      <c r="H297" s="25" t="s">
        <v>84</v>
      </c>
      <c r="I297" s="25">
        <v>115</v>
      </c>
      <c r="J297" s="25" t="s">
        <v>213</v>
      </c>
      <c r="K297" s="25">
        <v>269</v>
      </c>
    </row>
    <row r="298" spans="1:11" x14ac:dyDescent="0.25">
      <c r="A298" s="2">
        <v>291</v>
      </c>
      <c r="B298" s="2">
        <v>283</v>
      </c>
      <c r="C298" s="26">
        <v>4.7986111111111111E-2</v>
      </c>
      <c r="D298" s="25" t="s">
        <v>407</v>
      </c>
      <c r="E298" s="19" t="s">
        <v>152</v>
      </c>
      <c r="F298" s="25" t="s">
        <v>153</v>
      </c>
      <c r="G298" s="25" t="s">
        <v>68</v>
      </c>
      <c r="H298" s="25" t="s">
        <v>308</v>
      </c>
      <c r="I298" s="25">
        <v>102</v>
      </c>
      <c r="J298" s="25" t="s">
        <v>298</v>
      </c>
      <c r="K298" s="25">
        <v>270</v>
      </c>
    </row>
    <row r="299" spans="1:11" x14ac:dyDescent="0.25">
      <c r="A299" s="2">
        <v>292</v>
      </c>
      <c r="B299" s="2">
        <v>582</v>
      </c>
      <c r="C299" s="26">
        <v>4.8078703703703707E-2</v>
      </c>
      <c r="D299" s="25" t="s">
        <v>408</v>
      </c>
      <c r="E299" s="19" t="s">
        <v>27</v>
      </c>
      <c r="F299" s="25" t="s">
        <v>28</v>
      </c>
      <c r="G299" s="25" t="s">
        <v>28</v>
      </c>
      <c r="H299" s="25" t="s">
        <v>270</v>
      </c>
      <c r="I299" s="25">
        <v>101</v>
      </c>
      <c r="J299" s="25" t="s">
        <v>52</v>
      </c>
      <c r="K299" s="25" t="s">
        <v>52</v>
      </c>
    </row>
    <row r="300" spans="1:11" x14ac:dyDescent="0.25">
      <c r="A300" s="2">
        <v>293</v>
      </c>
      <c r="B300" s="2">
        <v>688</v>
      </c>
      <c r="C300" s="26">
        <v>4.809027777777778E-2</v>
      </c>
      <c r="D300" s="25" t="s">
        <v>409</v>
      </c>
      <c r="E300" s="19" t="s">
        <v>87</v>
      </c>
      <c r="F300" s="25" t="s">
        <v>88</v>
      </c>
      <c r="G300" s="25" t="s">
        <v>88</v>
      </c>
      <c r="H300" s="25" t="s">
        <v>190</v>
      </c>
      <c r="I300" s="25">
        <v>100</v>
      </c>
      <c r="J300" s="25" t="s">
        <v>164</v>
      </c>
      <c r="K300" s="25">
        <v>271</v>
      </c>
    </row>
    <row r="301" spans="1:11" x14ac:dyDescent="0.25">
      <c r="A301" s="2">
        <v>294</v>
      </c>
      <c r="B301" s="2">
        <v>416</v>
      </c>
      <c r="C301" s="26">
        <v>4.8831018518518517E-2</v>
      </c>
      <c r="D301" s="25" t="s">
        <v>410</v>
      </c>
      <c r="E301" s="19" t="s">
        <v>23</v>
      </c>
      <c r="F301" s="25" t="s">
        <v>24</v>
      </c>
      <c r="G301" s="25" t="s">
        <v>24</v>
      </c>
      <c r="H301" s="25" t="s">
        <v>69</v>
      </c>
      <c r="I301" s="25">
        <v>114</v>
      </c>
      <c r="J301" s="25" t="s">
        <v>74</v>
      </c>
      <c r="K301" s="25">
        <v>272</v>
      </c>
    </row>
    <row r="302" spans="1:11" x14ac:dyDescent="0.25">
      <c r="A302" s="2">
        <v>295</v>
      </c>
      <c r="B302" s="2">
        <v>31</v>
      </c>
      <c r="C302" s="26">
        <v>4.9479166666666664E-2</v>
      </c>
      <c r="D302" s="25" t="s">
        <v>411</v>
      </c>
      <c r="E302" s="19" t="s">
        <v>46</v>
      </c>
      <c r="F302" s="25" t="s">
        <v>47</v>
      </c>
      <c r="G302" s="25" t="s">
        <v>47</v>
      </c>
      <c r="H302" s="25" t="s">
        <v>143</v>
      </c>
      <c r="I302" s="25">
        <v>113</v>
      </c>
      <c r="J302" s="25" t="s">
        <v>301</v>
      </c>
      <c r="K302" s="25">
        <v>273</v>
      </c>
    </row>
    <row r="303" spans="1:11" x14ac:dyDescent="0.25">
      <c r="A303" s="2">
        <v>296</v>
      </c>
      <c r="B303" s="2">
        <v>419</v>
      </c>
      <c r="C303" s="26">
        <v>4.987268518518518E-2</v>
      </c>
      <c r="D303" s="25" t="s">
        <v>412</v>
      </c>
      <c r="E303" s="19" t="s">
        <v>23</v>
      </c>
      <c r="F303" s="25" t="s">
        <v>24</v>
      </c>
      <c r="G303" s="25" t="s">
        <v>24</v>
      </c>
      <c r="H303" s="25" t="s">
        <v>122</v>
      </c>
      <c r="I303" s="25">
        <v>99</v>
      </c>
      <c r="J303" s="25" t="s">
        <v>298</v>
      </c>
      <c r="K303" s="25">
        <v>274</v>
      </c>
    </row>
    <row r="304" spans="1:11" x14ac:dyDescent="0.25">
      <c r="A304" s="2">
        <v>297</v>
      </c>
      <c r="B304" s="2">
        <v>386</v>
      </c>
      <c r="C304" s="26">
        <v>4.987268518518518E-2</v>
      </c>
      <c r="D304" s="25" t="s">
        <v>413</v>
      </c>
      <c r="E304" s="19" t="s">
        <v>87</v>
      </c>
      <c r="F304" s="25" t="s">
        <v>88</v>
      </c>
      <c r="G304" s="25" t="s">
        <v>88</v>
      </c>
      <c r="H304" s="25" t="s">
        <v>143</v>
      </c>
      <c r="I304" s="25">
        <v>112</v>
      </c>
      <c r="J304" s="25" t="s">
        <v>54</v>
      </c>
      <c r="K304" s="25">
        <v>275</v>
      </c>
    </row>
    <row r="305" spans="1:11" x14ac:dyDescent="0.25">
      <c r="A305" s="2">
        <v>298</v>
      </c>
      <c r="B305" s="2">
        <v>621</v>
      </c>
      <c r="C305" s="26">
        <v>5.0011574074074076E-2</v>
      </c>
      <c r="D305" s="25" t="s">
        <v>414</v>
      </c>
      <c r="E305" s="19" t="s">
        <v>78</v>
      </c>
      <c r="F305" s="25" t="s">
        <v>79</v>
      </c>
      <c r="G305" s="25" t="s">
        <v>44</v>
      </c>
      <c r="H305" s="25" t="s">
        <v>122</v>
      </c>
      <c r="I305" s="25">
        <v>98</v>
      </c>
      <c r="J305" s="25" t="s">
        <v>246</v>
      </c>
      <c r="K305" s="25">
        <v>276</v>
      </c>
    </row>
    <row r="306" spans="1:11" x14ac:dyDescent="0.25">
      <c r="A306" s="2">
        <v>299</v>
      </c>
      <c r="B306" s="2">
        <v>266</v>
      </c>
      <c r="C306" s="26">
        <v>5.0057870370370371E-2</v>
      </c>
      <c r="D306" s="25" t="s">
        <v>415</v>
      </c>
      <c r="E306" s="19" t="s">
        <v>152</v>
      </c>
      <c r="F306" s="25" t="s">
        <v>153</v>
      </c>
      <c r="G306" s="25" t="s">
        <v>68</v>
      </c>
      <c r="H306" s="25" t="s">
        <v>163</v>
      </c>
      <c r="I306" s="25">
        <v>97</v>
      </c>
      <c r="J306" s="25" t="s">
        <v>164</v>
      </c>
      <c r="K306" s="25">
        <v>277</v>
      </c>
    </row>
    <row r="307" spans="1:11" x14ac:dyDescent="0.25">
      <c r="A307" s="2">
        <v>300</v>
      </c>
      <c r="B307" s="2">
        <v>275</v>
      </c>
      <c r="C307" s="26">
        <v>5.0069444444444444E-2</v>
      </c>
      <c r="D307" s="25" t="s">
        <v>416</v>
      </c>
      <c r="E307" s="19" t="s">
        <v>152</v>
      </c>
      <c r="F307" s="25" t="s">
        <v>153</v>
      </c>
      <c r="G307" s="25" t="s">
        <v>68</v>
      </c>
      <c r="H307" s="25" t="s">
        <v>163</v>
      </c>
      <c r="I307" s="25">
        <v>96</v>
      </c>
      <c r="J307" s="25" t="s">
        <v>253</v>
      </c>
      <c r="K307" s="25">
        <v>278</v>
      </c>
    </row>
    <row r="308" spans="1:11" x14ac:dyDescent="0.25">
      <c r="A308" s="2">
        <v>301</v>
      </c>
      <c r="B308" s="2">
        <v>207</v>
      </c>
      <c r="C308" s="26">
        <v>5.0590277777777776E-2</v>
      </c>
      <c r="D308" s="25" t="s">
        <v>417</v>
      </c>
      <c r="E308" s="19" t="s">
        <v>60</v>
      </c>
      <c r="F308" s="25" t="s">
        <v>61</v>
      </c>
      <c r="G308" s="25" t="s">
        <v>62</v>
      </c>
      <c r="H308" s="25" t="s">
        <v>184</v>
      </c>
      <c r="I308" s="25">
        <v>95</v>
      </c>
      <c r="J308" s="25" t="s">
        <v>52</v>
      </c>
      <c r="K308" s="25" t="s">
        <v>52</v>
      </c>
    </row>
    <row r="309" spans="1:11" x14ac:dyDescent="0.25">
      <c r="A309" s="2">
        <v>302</v>
      </c>
      <c r="B309" s="2">
        <v>201</v>
      </c>
      <c r="C309" s="26">
        <v>5.1006944444444445E-2</v>
      </c>
      <c r="D309" s="25" t="s">
        <v>418</v>
      </c>
      <c r="E309" s="19" t="s">
        <v>60</v>
      </c>
      <c r="F309" s="25" t="s">
        <v>61</v>
      </c>
      <c r="G309" s="25" t="s">
        <v>62</v>
      </c>
      <c r="H309" s="25" t="s">
        <v>158</v>
      </c>
      <c r="I309" s="25">
        <v>94</v>
      </c>
      <c r="J309" s="25" t="s">
        <v>52</v>
      </c>
      <c r="K309" s="25" t="s">
        <v>52</v>
      </c>
    </row>
    <row r="310" spans="1:11" x14ac:dyDescent="0.25">
      <c r="A310" s="2">
        <v>303</v>
      </c>
      <c r="B310" s="2">
        <v>690</v>
      </c>
      <c r="C310" s="26">
        <v>5.2002314814814814E-2</v>
      </c>
      <c r="D310" s="25" t="s">
        <v>419</v>
      </c>
      <c r="E310" s="19" t="s">
        <v>39</v>
      </c>
      <c r="F310" s="25" t="s">
        <v>40</v>
      </c>
      <c r="G310" s="25" t="s">
        <v>40</v>
      </c>
      <c r="H310" s="25" t="s">
        <v>190</v>
      </c>
      <c r="I310" s="25">
        <v>93</v>
      </c>
      <c r="J310" s="25" t="s">
        <v>253</v>
      </c>
      <c r="K310" s="25">
        <v>279</v>
      </c>
    </row>
    <row r="311" spans="1:11" x14ac:dyDescent="0.25">
      <c r="A311" s="2">
        <v>304</v>
      </c>
      <c r="B311" s="2">
        <v>16</v>
      </c>
      <c r="C311" s="26">
        <v>5.2604166666666667E-2</v>
      </c>
      <c r="D311" s="25" t="s">
        <v>420</v>
      </c>
      <c r="E311" s="19" t="s">
        <v>18</v>
      </c>
      <c r="F311" s="25" t="s">
        <v>19</v>
      </c>
      <c r="G311" s="25" t="s">
        <v>19</v>
      </c>
      <c r="H311" s="25" t="s">
        <v>122</v>
      </c>
      <c r="I311" s="25">
        <v>92</v>
      </c>
      <c r="J311" s="25" t="s">
        <v>123</v>
      </c>
      <c r="K311" s="25">
        <v>280</v>
      </c>
    </row>
    <row r="312" spans="1:11" x14ac:dyDescent="0.25">
      <c r="A312" s="2">
        <v>305</v>
      </c>
      <c r="B312" s="2">
        <v>628</v>
      </c>
      <c r="C312" s="26">
        <v>5.2962962962962962E-2</v>
      </c>
      <c r="D312" s="25" t="s">
        <v>421</v>
      </c>
      <c r="E312" s="19" t="s">
        <v>78</v>
      </c>
      <c r="F312" s="25" t="s">
        <v>79</v>
      </c>
      <c r="G312" s="25" t="s">
        <v>44</v>
      </c>
      <c r="H312" s="25" t="s">
        <v>308</v>
      </c>
      <c r="I312" s="25">
        <v>91</v>
      </c>
      <c r="J312" s="25" t="s">
        <v>303</v>
      </c>
      <c r="K312" s="25">
        <v>281</v>
      </c>
    </row>
    <row r="313" spans="1:11" x14ac:dyDescent="0.25">
      <c r="A313" s="2">
        <v>306</v>
      </c>
      <c r="B313" s="2">
        <v>623</v>
      </c>
      <c r="C313" s="26">
        <v>5.3240740740740734E-2</v>
      </c>
      <c r="D313" s="25" t="s">
        <v>422</v>
      </c>
      <c r="E313" s="19" t="s">
        <v>78</v>
      </c>
      <c r="F313" s="25" t="s">
        <v>79</v>
      </c>
      <c r="G313" s="25" t="s">
        <v>44</v>
      </c>
      <c r="H313" s="25" t="s">
        <v>163</v>
      </c>
      <c r="I313" s="25">
        <v>90</v>
      </c>
      <c r="J313" s="25" t="s">
        <v>337</v>
      </c>
      <c r="K313" s="25">
        <v>282</v>
      </c>
    </row>
    <row r="314" spans="1:11" x14ac:dyDescent="0.25">
      <c r="A314" s="2">
        <v>307</v>
      </c>
      <c r="B314" s="2">
        <v>636</v>
      </c>
      <c r="C314" s="26">
        <v>5.3275462962962962E-2</v>
      </c>
      <c r="D314" s="25" t="s">
        <v>423</v>
      </c>
      <c r="E314" s="19" t="s">
        <v>78</v>
      </c>
      <c r="F314" s="25" t="s">
        <v>79</v>
      </c>
      <c r="G314" s="25" t="s">
        <v>44</v>
      </c>
      <c r="H314" s="25" t="s">
        <v>190</v>
      </c>
      <c r="I314" s="25">
        <v>89</v>
      </c>
      <c r="J314" s="25" t="s">
        <v>362</v>
      </c>
      <c r="K314" s="25">
        <v>283</v>
      </c>
    </row>
    <row r="315" spans="1:11" x14ac:dyDescent="0.25">
      <c r="A315" s="2">
        <v>308</v>
      </c>
      <c r="B315" s="2">
        <v>166</v>
      </c>
      <c r="C315" s="26">
        <v>5.334490740740741E-2</v>
      </c>
      <c r="D315" s="25" t="s">
        <v>424</v>
      </c>
      <c r="E315" s="19" t="s">
        <v>161</v>
      </c>
      <c r="F315" s="25" t="s">
        <v>162</v>
      </c>
      <c r="G315" s="25" t="s">
        <v>162</v>
      </c>
      <c r="H315" s="25" t="s">
        <v>190</v>
      </c>
      <c r="I315" s="25">
        <v>88</v>
      </c>
      <c r="J315" s="25" t="s">
        <v>52</v>
      </c>
      <c r="K315" s="25" t="s">
        <v>52</v>
      </c>
    </row>
    <row r="316" spans="1:11" x14ac:dyDescent="0.25">
      <c r="A316" s="2">
        <v>309</v>
      </c>
      <c r="B316" s="2">
        <v>196</v>
      </c>
      <c r="C316" s="26">
        <v>5.4201388888888889E-2</v>
      </c>
      <c r="D316" s="25" t="s">
        <v>425</v>
      </c>
      <c r="E316" s="19" t="s">
        <v>161</v>
      </c>
      <c r="F316" s="25" t="s">
        <v>162</v>
      </c>
      <c r="G316" s="25" t="s">
        <v>162</v>
      </c>
      <c r="H316" s="25" t="s">
        <v>184</v>
      </c>
      <c r="I316" s="25">
        <v>87</v>
      </c>
      <c r="J316" s="25" t="s">
        <v>52</v>
      </c>
      <c r="K316" s="25" t="s">
        <v>52</v>
      </c>
    </row>
    <row r="317" spans="1:11" x14ac:dyDescent="0.25">
      <c r="A317" s="2">
        <v>310</v>
      </c>
      <c r="B317" s="2">
        <v>677</v>
      </c>
      <c r="C317" s="26">
        <v>5.5625000000000001E-2</v>
      </c>
      <c r="D317" s="25" t="s">
        <v>426</v>
      </c>
      <c r="E317" s="19" t="s">
        <v>66</v>
      </c>
      <c r="F317" s="25" t="s">
        <v>67</v>
      </c>
      <c r="G317" s="25" t="s">
        <v>68</v>
      </c>
      <c r="H317" s="25" t="s">
        <v>190</v>
      </c>
      <c r="I317" s="25">
        <v>86</v>
      </c>
      <c r="J317" s="25" t="s">
        <v>159</v>
      </c>
      <c r="K317" s="25">
        <v>284</v>
      </c>
    </row>
    <row r="318" spans="1:11" x14ac:dyDescent="0.25">
      <c r="A318" s="2">
        <v>311</v>
      </c>
      <c r="B318" s="2">
        <v>309</v>
      </c>
      <c r="C318" s="26">
        <v>5.5648148148148148E-2</v>
      </c>
      <c r="D318" s="25" t="s">
        <v>427</v>
      </c>
      <c r="E318" s="19" t="s">
        <v>39</v>
      </c>
      <c r="F318" s="25" t="s">
        <v>40</v>
      </c>
      <c r="G318" s="25" t="s">
        <v>40</v>
      </c>
      <c r="H318" s="25" t="s">
        <v>122</v>
      </c>
      <c r="I318" s="25">
        <v>85</v>
      </c>
      <c r="J318" s="25" t="s">
        <v>97</v>
      </c>
      <c r="K318" s="25">
        <v>285</v>
      </c>
    </row>
    <row r="319" spans="1:11" x14ac:dyDescent="0.25">
      <c r="A319" s="2">
        <v>312</v>
      </c>
      <c r="B319" s="2">
        <v>230</v>
      </c>
      <c r="C319" s="26">
        <v>5.5983796296296295E-2</v>
      </c>
      <c r="D319" s="25" t="s">
        <v>428</v>
      </c>
      <c r="E319" s="19" t="s">
        <v>60</v>
      </c>
      <c r="F319" s="25" t="s">
        <v>61</v>
      </c>
      <c r="G319" s="25" t="s">
        <v>62</v>
      </c>
      <c r="H319" s="25" t="s">
        <v>158</v>
      </c>
      <c r="I319" s="25">
        <v>84</v>
      </c>
      <c r="J319" s="25" t="s">
        <v>52</v>
      </c>
      <c r="K319" s="25" t="s">
        <v>52</v>
      </c>
    </row>
    <row r="320" spans="1:11" x14ac:dyDescent="0.25">
      <c r="A320" s="2">
        <v>313</v>
      </c>
      <c r="B320" s="2">
        <v>209</v>
      </c>
      <c r="C320" s="26">
        <v>5.603009259259259E-2</v>
      </c>
      <c r="D320" s="25" t="s">
        <v>429</v>
      </c>
      <c r="E320" s="19" t="s">
        <v>60</v>
      </c>
      <c r="F320" s="25" t="s">
        <v>61</v>
      </c>
      <c r="G320" s="25" t="s">
        <v>62</v>
      </c>
      <c r="H320" s="25" t="s">
        <v>122</v>
      </c>
      <c r="I320" s="25">
        <v>83</v>
      </c>
      <c r="J320" s="25" t="s">
        <v>123</v>
      </c>
      <c r="K320" s="25">
        <v>286</v>
      </c>
    </row>
    <row r="321" spans="1:11" x14ac:dyDescent="0.25">
      <c r="A321" s="2">
        <v>314</v>
      </c>
      <c r="B321" s="2">
        <v>216</v>
      </c>
      <c r="C321" s="26">
        <v>5.6041666666666663E-2</v>
      </c>
      <c r="D321" s="25" t="s">
        <v>430</v>
      </c>
      <c r="E321" s="19" t="s">
        <v>60</v>
      </c>
      <c r="F321" s="25" t="s">
        <v>61</v>
      </c>
      <c r="G321" s="25" t="s">
        <v>62</v>
      </c>
      <c r="H321" s="25" t="s">
        <v>308</v>
      </c>
      <c r="I321" s="25">
        <v>82</v>
      </c>
      <c r="J321" s="25" t="s">
        <v>298</v>
      </c>
      <c r="K321" s="25">
        <v>287</v>
      </c>
    </row>
    <row r="322" spans="1:11" x14ac:dyDescent="0.25">
      <c r="A322" s="2">
        <v>315</v>
      </c>
      <c r="B322" s="2">
        <v>666</v>
      </c>
      <c r="C322" s="26">
        <v>5.6099537037037038E-2</v>
      </c>
      <c r="D322" s="25" t="s">
        <v>431</v>
      </c>
      <c r="E322" s="19" t="s">
        <v>66</v>
      </c>
      <c r="F322" s="25" t="s">
        <v>67</v>
      </c>
      <c r="G322" s="25" t="s">
        <v>68</v>
      </c>
      <c r="H322" s="25" t="s">
        <v>122</v>
      </c>
      <c r="I322" s="25">
        <v>81</v>
      </c>
      <c r="J322" s="25" t="s">
        <v>246</v>
      </c>
      <c r="K322" s="25">
        <v>288</v>
      </c>
    </row>
    <row r="323" spans="1:11" x14ac:dyDescent="0.25">
      <c r="A323" s="2">
        <v>316</v>
      </c>
      <c r="B323" s="2">
        <v>395</v>
      </c>
      <c r="C323" s="26">
        <v>5.6296296296296296E-2</v>
      </c>
      <c r="D323" s="25" t="s">
        <v>432</v>
      </c>
      <c r="E323" s="19" t="s">
        <v>87</v>
      </c>
      <c r="F323" s="25" t="s">
        <v>88</v>
      </c>
      <c r="G323" s="25" t="s">
        <v>88</v>
      </c>
      <c r="H323" s="25" t="s">
        <v>308</v>
      </c>
      <c r="I323" s="25">
        <v>80</v>
      </c>
      <c r="J323" s="25" t="s">
        <v>123</v>
      </c>
      <c r="K323" s="25">
        <v>289</v>
      </c>
    </row>
    <row r="324" spans="1:11" x14ac:dyDescent="0.25">
      <c r="A324" s="2">
        <v>317</v>
      </c>
      <c r="B324" s="2">
        <v>394</v>
      </c>
      <c r="C324" s="26">
        <v>5.6307870370370362E-2</v>
      </c>
      <c r="D324" s="25" t="s">
        <v>433</v>
      </c>
      <c r="E324" s="19" t="s">
        <v>87</v>
      </c>
      <c r="F324" s="25" t="s">
        <v>88</v>
      </c>
      <c r="G324" s="25" t="s">
        <v>88</v>
      </c>
      <c r="H324" s="25" t="s">
        <v>223</v>
      </c>
      <c r="I324" s="25">
        <v>111</v>
      </c>
      <c r="J324" s="25" t="s">
        <v>137</v>
      </c>
      <c r="K324" s="25">
        <v>290</v>
      </c>
    </row>
    <row r="325" spans="1:11" x14ac:dyDescent="0.25">
      <c r="A325" s="2">
        <v>318</v>
      </c>
      <c r="B325" s="2">
        <v>674</v>
      </c>
      <c r="C325" s="26">
        <v>5.708333333333334E-2</v>
      </c>
      <c r="D325" s="25" t="s">
        <v>434</v>
      </c>
      <c r="E325" s="19" t="s">
        <v>66</v>
      </c>
      <c r="F325" s="25" t="s">
        <v>67</v>
      </c>
      <c r="G325" s="25" t="s">
        <v>68</v>
      </c>
      <c r="H325" s="25" t="s">
        <v>122</v>
      </c>
      <c r="I325" s="25">
        <v>79</v>
      </c>
      <c r="J325" s="25" t="s">
        <v>303</v>
      </c>
      <c r="K325" s="25">
        <v>291</v>
      </c>
    </row>
    <row r="326" spans="1:11" x14ac:dyDescent="0.25">
      <c r="A326" s="2">
        <v>319</v>
      </c>
      <c r="B326" s="2">
        <v>389</v>
      </c>
      <c r="C326" s="26">
        <v>5.8194444444444444E-2</v>
      </c>
      <c r="D326" s="25" t="s">
        <v>435</v>
      </c>
      <c r="E326" s="19" t="s">
        <v>87</v>
      </c>
      <c r="F326" s="25" t="s">
        <v>88</v>
      </c>
      <c r="G326" s="25" t="s">
        <v>88</v>
      </c>
      <c r="H326" s="25" t="s">
        <v>223</v>
      </c>
      <c r="I326" s="25">
        <v>110</v>
      </c>
      <c r="J326" s="25" t="s">
        <v>81</v>
      </c>
      <c r="K326" s="25">
        <v>292</v>
      </c>
    </row>
    <row r="327" spans="1:11" x14ac:dyDescent="0.25">
      <c r="A327" s="2">
        <v>320</v>
      </c>
      <c r="B327" s="2">
        <v>267</v>
      </c>
      <c r="C327" s="26">
        <v>6.0543981481481483E-2</v>
      </c>
      <c r="D327" s="25" t="s">
        <v>436</v>
      </c>
      <c r="E327" s="19" t="s">
        <v>152</v>
      </c>
      <c r="F327" s="25" t="s">
        <v>153</v>
      </c>
      <c r="G327" s="25" t="s">
        <v>68</v>
      </c>
      <c r="H327" s="25" t="s">
        <v>371</v>
      </c>
      <c r="I327" s="25">
        <v>78</v>
      </c>
      <c r="J327" s="25" t="s">
        <v>337</v>
      </c>
      <c r="K327" s="25">
        <v>293</v>
      </c>
    </row>
    <row r="328" spans="1:11" x14ac:dyDescent="0.25">
      <c r="A328" s="2">
        <v>321</v>
      </c>
      <c r="B328" s="2">
        <v>632</v>
      </c>
      <c r="C328" s="26">
        <v>6.0798611111111116E-2</v>
      </c>
      <c r="D328" s="25" t="s">
        <v>437</v>
      </c>
      <c r="E328" s="19" t="s">
        <v>78</v>
      </c>
      <c r="F328" s="25" t="s">
        <v>79</v>
      </c>
      <c r="G328" s="25" t="s">
        <v>44</v>
      </c>
      <c r="H328" s="25" t="s">
        <v>308</v>
      </c>
      <c r="I328" s="25">
        <v>77</v>
      </c>
      <c r="J328" s="25" t="s">
        <v>52</v>
      </c>
      <c r="K328" s="25" t="s">
        <v>52</v>
      </c>
    </row>
    <row r="329" spans="1:11" x14ac:dyDescent="0.25">
      <c r="A329" s="2">
        <v>322</v>
      </c>
      <c r="B329" s="2">
        <v>236</v>
      </c>
      <c r="C329" s="26">
        <v>6.0925925925925932E-2</v>
      </c>
      <c r="D329" s="25" t="s">
        <v>438</v>
      </c>
      <c r="E329" s="19" t="s">
        <v>60</v>
      </c>
      <c r="F329" s="25" t="s">
        <v>61</v>
      </c>
      <c r="G329" s="25" t="s">
        <v>62</v>
      </c>
      <c r="H329" s="25" t="s">
        <v>270</v>
      </c>
      <c r="I329" s="25">
        <v>76</v>
      </c>
      <c r="J329" s="25" t="s">
        <v>52</v>
      </c>
      <c r="K329" s="25" t="s">
        <v>52</v>
      </c>
    </row>
    <row r="330" spans="1:11" x14ac:dyDescent="0.25">
      <c r="A330" s="2">
        <v>323</v>
      </c>
      <c r="B330" s="2">
        <v>231</v>
      </c>
      <c r="C330" s="26">
        <v>6.0960648148148146E-2</v>
      </c>
      <c r="D330" s="25" t="s">
        <v>439</v>
      </c>
      <c r="E330" s="19" t="s">
        <v>60</v>
      </c>
      <c r="F330" s="25" t="s">
        <v>61</v>
      </c>
      <c r="G330" s="25" t="s">
        <v>62</v>
      </c>
      <c r="H330" s="25" t="s">
        <v>371</v>
      </c>
      <c r="I330" s="25">
        <v>75</v>
      </c>
      <c r="J330" s="25" t="s">
        <v>52</v>
      </c>
      <c r="K330" s="25" t="s">
        <v>52</v>
      </c>
    </row>
    <row r="331" spans="1:11" x14ac:dyDescent="0.25">
      <c r="A331" s="2">
        <v>324</v>
      </c>
      <c r="B331" s="2">
        <v>422</v>
      </c>
      <c r="C331" s="26">
        <v>6.1134259259259256E-2</v>
      </c>
      <c r="D331" s="25" t="s">
        <v>440</v>
      </c>
      <c r="E331" s="19" t="s">
        <v>23</v>
      </c>
      <c r="F331" s="25" t="s">
        <v>24</v>
      </c>
      <c r="G331" s="25" t="s">
        <v>24</v>
      </c>
      <c r="H331" s="25" t="s">
        <v>211</v>
      </c>
      <c r="I331" s="25">
        <v>109</v>
      </c>
      <c r="J331" s="25" t="s">
        <v>81</v>
      </c>
      <c r="K331" s="25">
        <v>294</v>
      </c>
    </row>
    <row r="332" spans="1:11" x14ac:dyDescent="0.25">
      <c r="A332" s="2">
        <v>325</v>
      </c>
      <c r="B332" s="2">
        <v>568</v>
      </c>
      <c r="C332" s="26">
        <v>6.5451388888888892E-2</v>
      </c>
      <c r="D332" s="25" t="s">
        <v>441</v>
      </c>
      <c r="E332" s="19" t="s">
        <v>27</v>
      </c>
      <c r="F332" s="25" t="s">
        <v>28</v>
      </c>
      <c r="G332" s="25" t="s">
        <v>28</v>
      </c>
      <c r="H332" s="25" t="s">
        <v>69</v>
      </c>
      <c r="I332" s="25">
        <v>108</v>
      </c>
      <c r="J332" s="25" t="s">
        <v>130</v>
      </c>
      <c r="K332" s="25">
        <v>295</v>
      </c>
    </row>
    <row r="334" spans="1:11" x14ac:dyDescent="0.25">
      <c r="A334" s="27" t="s">
        <v>442</v>
      </c>
    </row>
    <row r="335" spans="1:11" x14ac:dyDescent="0.25">
      <c r="B335" s="2" t="s">
        <v>443</v>
      </c>
    </row>
  </sheetData>
  <autoFilter ref="A7:K7"/>
  <pageMargins left="0.15748031496062992" right="0.19685039370078741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CumMen">
    <tabColor rgb="FF00B050"/>
  </sheetPr>
  <dimension ref="A1:AN338"/>
  <sheetViews>
    <sheetView topLeftCell="A4" workbookViewId="0">
      <pane xSplit="3" ySplit="3" topLeftCell="D132" activePane="bottomRight" state="frozen"/>
      <selection activeCell="A4" sqref="A4"/>
      <selection pane="topRight" activeCell="D4" sqref="D4"/>
      <selection pane="bottomLeft" activeCell="A7" sqref="A7"/>
      <selection pane="bottomRight" activeCell="P3" sqref="P3"/>
    </sheetView>
  </sheetViews>
  <sheetFormatPr defaultRowHeight="12.75" outlineLevelRow="1" outlineLevelCol="1" x14ac:dyDescent="0.2"/>
  <cols>
    <col min="1" max="1" width="7.28515625" style="2" customWidth="1"/>
    <col min="2" max="2" width="8.7109375" style="2" customWidth="1"/>
    <col min="3" max="3" width="22.5703125" style="2" customWidth="1"/>
    <col min="4" max="4" width="8.28515625" style="2" customWidth="1"/>
    <col min="5" max="10" width="7.140625" style="2" customWidth="1"/>
    <col min="11" max="11" width="8.7109375" style="2" customWidth="1"/>
    <col min="12" max="13" width="8.140625" style="2" customWidth="1"/>
    <col min="14" max="14" width="10.42578125" style="2" hidden="1" customWidth="1" outlineLevel="1"/>
    <col min="15" max="15" width="9.140625" style="2" collapsed="1"/>
    <col min="16" max="22" width="9.140625" style="2" customWidth="1"/>
    <col min="23" max="23" width="9.140625" style="2" collapsed="1"/>
    <col min="24" max="25" width="9.140625" style="2"/>
    <col min="26" max="26" width="8.85546875" style="2" customWidth="1"/>
    <col min="27" max="30" width="12.28515625" style="2" customWidth="1"/>
    <col min="31" max="32" width="8.85546875" style="2" customWidth="1"/>
    <col min="33" max="37" width="9.140625" style="2"/>
    <col min="38" max="38" width="1.7109375" style="2" customWidth="1"/>
    <col min="39" max="16384" width="9.140625" style="2"/>
  </cols>
  <sheetData>
    <row r="1" spans="1:38" hidden="1" outlineLevel="1" x14ac:dyDescent="0.2">
      <c r="Q1" s="28"/>
      <c r="R1" s="28"/>
      <c r="S1" s="29" t="s">
        <v>444</v>
      </c>
      <c r="T1" s="30" t="s">
        <v>445</v>
      </c>
      <c r="U1" s="28" t="str">
        <f>IF(ISBLANK(T1),"X",IF(AND(T1&lt;115,T1&gt;95),T1+1,T1))</f>
        <v xml:space="preserve">Formula to correct scores psoted </v>
      </c>
      <c r="V1" s="28" t="str">
        <f>IF(OR(V$6&gt;$D$5,V$6&gt;COUNT($E1:$J1)),"",LARGE($E1:$J1,V$6))</f>
        <v/>
      </c>
      <c r="W1" s="28" t="str">
        <f>IF(OR(W$6&gt;$D$5,W$6&gt;COUNT($E1:$J1)),"",LARGE($E1:$J1,W$6))</f>
        <v/>
      </c>
      <c r="X1" s="28" t="str">
        <f>IF(OR(X$6&gt;$D$5,X$6&gt;COUNT($E1:$J1)),"",LARGE($E1:$J1,X$6))</f>
        <v/>
      </c>
      <c r="Y1" s="28" t="str">
        <f>IF(OR(Y$6&gt;$D$5,Y$6&gt;COUNT($E1:$J1)),"",LARGE($E1:$J1,Y$6))</f>
        <v/>
      </c>
      <c r="Z1" s="1"/>
      <c r="AA1" s="1"/>
      <c r="AB1" s="1"/>
      <c r="AC1" s="1"/>
      <c r="AD1" s="1"/>
      <c r="AE1" s="1"/>
      <c r="AF1" s="1"/>
      <c r="AL1" s="31"/>
    </row>
    <row r="2" spans="1:38" hidden="1" outlineLevel="1" x14ac:dyDescent="0.2">
      <c r="A2" s="2" t="s">
        <v>446</v>
      </c>
      <c r="E2" s="32" t="s">
        <v>447</v>
      </c>
      <c r="F2" s="2" t="b">
        <f>SUM(F6:F225)&gt;0</f>
        <v>0</v>
      </c>
      <c r="J2" s="32" t="s">
        <v>448</v>
      </c>
      <c r="K2" s="33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3" t="s">
        <v>655</v>
      </c>
      <c r="M2" s="33"/>
      <c r="N2" s="33">
        <f>K2-(ROW(K2)-ROW(K$6))/10000</f>
        <v>4.0000000000000002E-4</v>
      </c>
      <c r="O2" s="33">
        <f>COUNT(E2:J2)</f>
        <v>0</v>
      </c>
      <c r="P2" s="33">
        <f ca="1">IF(AND(O2=1,OFFSET(D2,0,P$3)&gt;0),"Y",0)</f>
        <v>0</v>
      </c>
      <c r="Q2" s="34">
        <v>0</v>
      </c>
      <c r="R2" s="35">
        <f>1-(Q2=Q1)</f>
        <v>0</v>
      </c>
      <c r="S2" s="35">
        <f>N2+T2/1000+U2/10000+V2/100000+W2/1000000+X2/10000000+Y2/100000000</f>
        <v>4.0000000000000002E-4</v>
      </c>
      <c r="T2" s="30"/>
      <c r="U2" s="28"/>
      <c r="V2" s="28"/>
      <c r="W2" s="28"/>
      <c r="X2" s="28"/>
      <c r="Z2" s="32" t="s">
        <v>449</v>
      </c>
      <c r="AA2" s="36" t="e">
        <v>#N/A</v>
      </c>
      <c r="AB2" s="36" t="e">
        <f>IF($AA2="Query O/S",AI2,0)</f>
        <v>#N/A</v>
      </c>
      <c r="AC2" s="36" t="e">
        <f>IF($AA2="Query O/S",AJ2,0)</f>
        <v>#N/A</v>
      </c>
      <c r="AD2" s="36" t="e">
        <f>IF($AA2="Query O/S",AK2,0)</f>
        <v>#N/A</v>
      </c>
      <c r="AE2" s="37"/>
      <c r="AF2" s="38"/>
      <c r="AG2" s="39">
        <f>MAX(E2:J2)</f>
        <v>0</v>
      </c>
      <c r="AH2" s="33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1"/>
    </row>
    <row r="3" spans="1:38" hidden="1" outlineLevel="1" x14ac:dyDescent="0.2">
      <c r="E3" s="32"/>
      <c r="J3" s="32"/>
      <c r="K3" s="28"/>
      <c r="L3" s="28"/>
      <c r="N3" s="40"/>
      <c r="O3" s="28" t="s">
        <v>450</v>
      </c>
      <c r="P3" s="41">
        <v>1</v>
      </c>
      <c r="Q3" s="42" t="s">
        <v>451</v>
      </c>
      <c r="R3" s="43" t="s">
        <v>452</v>
      </c>
      <c r="T3" s="30"/>
      <c r="U3" s="28"/>
      <c r="V3" s="28"/>
      <c r="W3" s="28"/>
      <c r="X3" s="28"/>
      <c r="AG3" s="1" t="s">
        <v>453</v>
      </c>
      <c r="AH3" s="3">
        <f>$D$5-1</f>
        <v>2</v>
      </c>
      <c r="AI3" s="1" t="s">
        <v>454</v>
      </c>
      <c r="AL3" s="31"/>
    </row>
    <row r="4" spans="1:38" s="15" customFormat="1" ht="38.25" customHeight="1" collapsed="1" thickBot="1" x14ac:dyDescent="0.45">
      <c r="A4" s="15" t="s">
        <v>645</v>
      </c>
      <c r="Q4" s="44"/>
      <c r="R4" s="45">
        <f>SUM(R6:R225)</f>
        <v>0</v>
      </c>
      <c r="AH4" s="42" t="s">
        <v>455</v>
      </c>
      <c r="AL4" s="46" t="s">
        <v>456</v>
      </c>
    </row>
    <row r="5" spans="1:38" s="27" customFormat="1" x14ac:dyDescent="0.2">
      <c r="A5" s="27" t="s">
        <v>457</v>
      </c>
      <c r="D5" s="47">
        <v>3</v>
      </c>
      <c r="K5" s="48" t="str">
        <f>"Total is best " &amp;D5&amp;" races"</f>
        <v>Total is best 3 races</v>
      </c>
      <c r="Q5" s="27" t="s">
        <v>458</v>
      </c>
      <c r="T5" s="27" t="s">
        <v>459</v>
      </c>
      <c r="AB5" s="27" t="s">
        <v>460</v>
      </c>
      <c r="AE5" s="27" t="s">
        <v>461</v>
      </c>
      <c r="AI5" s="42" t="s">
        <v>462</v>
      </c>
      <c r="AL5" s="49"/>
    </row>
    <row r="6" spans="1:38" s="27" customFormat="1" ht="42" customHeight="1" x14ac:dyDescent="0.2">
      <c r="A6" s="27" t="s">
        <v>463</v>
      </c>
      <c r="B6" s="50" t="s">
        <v>464</v>
      </c>
      <c r="C6" s="27" t="s">
        <v>465</v>
      </c>
      <c r="D6" s="51" t="s">
        <v>466</v>
      </c>
      <c r="E6" s="51" t="s">
        <v>467</v>
      </c>
      <c r="F6" s="51" t="s">
        <v>468</v>
      </c>
      <c r="G6" s="51" t="s">
        <v>469</v>
      </c>
      <c r="H6" s="51" t="s">
        <v>470</v>
      </c>
      <c r="I6" s="51" t="s">
        <v>471</v>
      </c>
      <c r="J6" s="51" t="s">
        <v>472</v>
      </c>
      <c r="K6" s="51" t="s">
        <v>473</v>
      </c>
      <c r="L6" s="52" t="s">
        <v>474</v>
      </c>
      <c r="M6" s="52" t="s">
        <v>475</v>
      </c>
      <c r="N6" s="53" t="s">
        <v>476</v>
      </c>
      <c r="O6" s="20" t="s">
        <v>477</v>
      </c>
      <c r="P6" s="52" t="s">
        <v>478</v>
      </c>
      <c r="Q6" s="51" t="s">
        <v>479</v>
      </c>
      <c r="R6" s="51"/>
      <c r="S6" s="20" t="s">
        <v>480</v>
      </c>
      <c r="T6" s="51">
        <v>1</v>
      </c>
      <c r="U6" s="51">
        <v>2</v>
      </c>
      <c r="V6" s="51">
        <v>3</v>
      </c>
      <c r="W6" s="51">
        <v>4</v>
      </c>
      <c r="X6" s="51">
        <v>5</v>
      </c>
      <c r="Y6" s="51">
        <v>6</v>
      </c>
      <c r="Z6" s="54"/>
      <c r="AA6" s="54" t="s">
        <v>481</v>
      </c>
      <c r="AB6" s="22" t="s">
        <v>482</v>
      </c>
      <c r="AC6" s="22" t="s">
        <v>483</v>
      </c>
      <c r="AD6" s="22" t="s">
        <v>484</v>
      </c>
      <c r="AE6" s="54" t="s">
        <v>485</v>
      </c>
      <c r="AF6" s="54" t="s">
        <v>486</v>
      </c>
      <c r="AG6" s="22" t="s">
        <v>487</v>
      </c>
      <c r="AH6" s="22" t="s">
        <v>488</v>
      </c>
      <c r="AI6" s="22" t="s">
        <v>482</v>
      </c>
      <c r="AJ6" s="22" t="s">
        <v>483</v>
      </c>
      <c r="AK6" s="22" t="s">
        <v>484</v>
      </c>
      <c r="AL6" s="49"/>
    </row>
    <row r="7" spans="1:38" s="27" customFormat="1" x14ac:dyDescent="0.2">
      <c r="C7" s="27" t="s">
        <v>489</v>
      </c>
      <c r="D7" s="51"/>
      <c r="E7" s="51"/>
      <c r="F7" s="30"/>
      <c r="G7" s="51"/>
      <c r="H7" s="51"/>
      <c r="I7" s="51"/>
      <c r="J7" s="51"/>
      <c r="K7" s="51"/>
      <c r="L7" s="51"/>
      <c r="M7" s="51"/>
      <c r="N7" s="51"/>
      <c r="O7" s="51"/>
      <c r="P7" s="51"/>
      <c r="Q7" s="51" t="s">
        <v>25</v>
      </c>
      <c r="R7" s="51"/>
      <c r="S7" s="51"/>
      <c r="T7" s="51"/>
      <c r="U7" s="51"/>
      <c r="V7" s="51"/>
      <c r="W7" s="51"/>
      <c r="X7" s="51"/>
      <c r="Y7" s="51"/>
      <c r="AE7" s="55"/>
      <c r="AF7" s="55"/>
      <c r="AI7" s="39">
        <v>898</v>
      </c>
      <c r="AJ7" s="39">
        <v>895</v>
      </c>
      <c r="AK7" s="39">
        <v>874</v>
      </c>
      <c r="AL7" s="49"/>
    </row>
    <row r="8" spans="1:38" s="27" customFormat="1" x14ac:dyDescent="0.2">
      <c r="A8" s="1">
        <v>1</v>
      </c>
      <c r="B8" s="1" t="s">
        <v>52</v>
      </c>
      <c r="C8" s="1" t="s">
        <v>22</v>
      </c>
      <c r="D8" s="30" t="s">
        <v>24</v>
      </c>
      <c r="E8" s="30">
        <v>299</v>
      </c>
      <c r="F8" s="30"/>
      <c r="G8" s="51"/>
      <c r="H8" s="51"/>
      <c r="I8" s="51"/>
      <c r="J8" s="51"/>
      <c r="K8" s="33">
        <f>IFERROR(LARGE(E8:J8,1),0)+IF($D$5&gt;=2,IFERROR(LARGE(E8:J8,2),0),0)+IF($D$5&gt;=3,IFERROR(LARGE(E8:J8,3),0),0)+IF($D$5&gt;=4,IFERROR(LARGE(E8:J8,4),0),0)+IF($D$5&gt;=5,IFERROR(LARGE(E8:J8,5),0),0)+IF($D$5&gt;=6,IFERROR(LARGE(E8:J8,6),0),0)</f>
        <v>299</v>
      </c>
      <c r="L8" s="33" t="s">
        <v>656</v>
      </c>
      <c r="M8" s="33"/>
      <c r="N8" s="33">
        <f>K8-(ROW(K8)-ROW(K$6))/10000</f>
        <v>298.99979999999999</v>
      </c>
      <c r="O8" s="33">
        <f>COUNT(E8:J8)</f>
        <v>1</v>
      </c>
      <c r="P8" s="33" t="str">
        <f ca="1">IF(AND(O8=1,OFFSET(D8,0,P$3)&gt;0),"Y",0)</f>
        <v>Y</v>
      </c>
      <c r="Q8" s="34" t="s">
        <v>25</v>
      </c>
      <c r="R8" s="35">
        <f>1-(Q8=Q7)</f>
        <v>0</v>
      </c>
      <c r="S8" s="35">
        <f>N8+T8/1000+U8/10000+V8/100000+W8/1000000+X8/10000000+Y8/100000000</f>
        <v>299.29879999999997</v>
      </c>
      <c r="T8" s="30">
        <v>299</v>
      </c>
      <c r="U8" s="30"/>
      <c r="V8" s="51"/>
      <c r="W8" s="51"/>
      <c r="X8" s="51"/>
      <c r="Y8" s="51"/>
      <c r="AE8" s="55"/>
      <c r="AF8" s="55"/>
      <c r="AI8" s="39"/>
      <c r="AJ8" s="39"/>
      <c r="AK8" s="39"/>
      <c r="AL8" s="49"/>
    </row>
    <row r="9" spans="1:38" s="27" customFormat="1" x14ac:dyDescent="0.2">
      <c r="A9" s="1">
        <v>2</v>
      </c>
      <c r="B9" s="1">
        <v>1</v>
      </c>
      <c r="C9" s="1" t="s">
        <v>45</v>
      </c>
      <c r="D9" s="30" t="s">
        <v>47</v>
      </c>
      <c r="E9" s="30">
        <v>293</v>
      </c>
      <c r="F9" s="30"/>
      <c r="G9" s="51"/>
      <c r="H9" s="51"/>
      <c r="I9" s="51"/>
      <c r="J9" s="51"/>
      <c r="K9" s="33">
        <f>IFERROR(LARGE(E9:J9,1),0)+IF($D$5&gt;=2,IFERROR(LARGE(E9:J9,2),0),0)+IF($D$5&gt;=3,IFERROR(LARGE(E9:J9,3),0),0)+IF($D$5&gt;=4,IFERROR(LARGE(E9:J9,4),0),0)+IF($D$5&gt;=5,IFERROR(LARGE(E9:J9,5),0),0)+IF($D$5&gt;=6,IFERROR(LARGE(E9:J9,6),0),0)</f>
        <v>293</v>
      </c>
      <c r="L9" s="33" t="s">
        <v>657</v>
      </c>
      <c r="M9" s="33" t="s">
        <v>21</v>
      </c>
      <c r="N9" s="33">
        <f>K9-(ROW(K9)-ROW(K$6))/10000</f>
        <v>292.99970000000002</v>
      </c>
      <c r="O9" s="33">
        <f>COUNT(E9:J9)</f>
        <v>1</v>
      </c>
      <c r="P9" s="33" t="str">
        <f ca="1">IF(AND(O9=1,OFFSET(D9,0,P$3)&gt;0),"Y",0)</f>
        <v>Y</v>
      </c>
      <c r="Q9" s="34" t="s">
        <v>25</v>
      </c>
      <c r="R9" s="35">
        <f>1-(Q9=Q8)</f>
        <v>0</v>
      </c>
      <c r="S9" s="35">
        <f>N9+T9/1000+U9/10000+V9/100000+W9/1000000+X9/10000000+Y9/100000000</f>
        <v>293.29270000000002</v>
      </c>
      <c r="T9" s="30">
        <v>293</v>
      </c>
      <c r="U9" s="30"/>
      <c r="V9" s="51"/>
      <c r="W9" s="51"/>
      <c r="X9" s="51"/>
      <c r="Y9" s="51"/>
      <c r="AE9" s="55"/>
      <c r="AF9" s="55"/>
      <c r="AI9" s="39"/>
      <c r="AJ9" s="39"/>
      <c r="AK9" s="39"/>
      <c r="AL9" s="49"/>
    </row>
    <row r="10" spans="1:38" s="27" customFormat="1" x14ac:dyDescent="0.2">
      <c r="A10" s="1">
        <v>3</v>
      </c>
      <c r="B10" s="1">
        <v>2</v>
      </c>
      <c r="C10" s="1" t="s">
        <v>55</v>
      </c>
      <c r="D10" s="30" t="s">
        <v>31</v>
      </c>
      <c r="E10" s="30">
        <v>290</v>
      </c>
      <c r="F10" s="30"/>
      <c r="G10" s="51"/>
      <c r="H10" s="51"/>
      <c r="I10" s="51"/>
      <c r="J10" s="51"/>
      <c r="K10" s="33">
        <f>IFERROR(LARGE(E10:J10,1),0)+IF($D$5&gt;=2,IFERROR(LARGE(E10:J10,2),0),0)+IF($D$5&gt;=3,IFERROR(LARGE(E10:J10,3),0),0)+IF($D$5&gt;=4,IFERROR(LARGE(E10:J10,4),0),0)+IF($D$5&gt;=5,IFERROR(LARGE(E10:J10,5),0),0)+IF($D$5&gt;=6,IFERROR(LARGE(E10:J10,6),0),0)</f>
        <v>290</v>
      </c>
      <c r="L10" s="33" t="s">
        <v>657</v>
      </c>
      <c r="M10" s="33" t="s">
        <v>54</v>
      </c>
      <c r="N10" s="33">
        <f>K10-(ROW(K10)-ROW(K$6))/10000</f>
        <v>289.99959999999999</v>
      </c>
      <c r="O10" s="33">
        <f>COUNT(E10:J10)</f>
        <v>1</v>
      </c>
      <c r="P10" s="33" t="str">
        <f ca="1">IF(AND(O10=1,OFFSET(D10,0,P$3)&gt;0),"Y",0)</f>
        <v>Y</v>
      </c>
      <c r="Q10" s="34" t="s">
        <v>25</v>
      </c>
      <c r="R10" s="35">
        <f>1-(Q10=Q9)</f>
        <v>0</v>
      </c>
      <c r="S10" s="35">
        <f>N10+T10/1000+U10/10000+V10/100000+W10/1000000+X10/10000000+Y10/100000000</f>
        <v>290.28960000000001</v>
      </c>
      <c r="T10" s="30">
        <v>290</v>
      </c>
      <c r="U10" s="30"/>
      <c r="V10" s="51"/>
      <c r="W10" s="51"/>
      <c r="X10" s="51"/>
      <c r="Y10" s="51"/>
      <c r="AE10" s="55"/>
      <c r="AF10" s="55"/>
      <c r="AI10" s="39"/>
      <c r="AJ10" s="39"/>
      <c r="AK10" s="39"/>
      <c r="AL10" s="49"/>
    </row>
    <row r="11" spans="1:38" s="27" customFormat="1" x14ac:dyDescent="0.2">
      <c r="A11" s="1">
        <v>4</v>
      </c>
      <c r="B11" s="1">
        <v>3</v>
      </c>
      <c r="C11" s="1" t="s">
        <v>59</v>
      </c>
      <c r="D11" s="30" t="s">
        <v>61</v>
      </c>
      <c r="E11" s="30">
        <v>288</v>
      </c>
      <c r="F11" s="30"/>
      <c r="G11" s="51"/>
      <c r="H11" s="51"/>
      <c r="I11" s="51"/>
      <c r="J11" s="51"/>
      <c r="K11" s="33">
        <f>IFERROR(LARGE(E11:J11,1),0)+IF($D$5&gt;=2,IFERROR(LARGE(E11:J11,2),0),0)+IF($D$5&gt;=3,IFERROR(LARGE(E11:J11,3),0),0)+IF($D$5&gt;=4,IFERROR(LARGE(E11:J11,4),0),0)+IF($D$5&gt;=5,IFERROR(LARGE(E11:J11,5),0),0)+IF($D$5&gt;=6,IFERROR(LARGE(E11:J11,6),0),0)</f>
        <v>288</v>
      </c>
      <c r="L11" s="33" t="s">
        <v>657</v>
      </c>
      <c r="M11" s="33" t="s">
        <v>81</v>
      </c>
      <c r="N11" s="33">
        <f>K11-(ROW(K11)-ROW(K$6))/10000</f>
        <v>287.99950000000001</v>
      </c>
      <c r="O11" s="33">
        <f>COUNT(E11:J11)</f>
        <v>1</v>
      </c>
      <c r="P11" s="33" t="str">
        <f ca="1">IF(AND(O11=1,OFFSET(D11,0,P$3)&gt;0),"Y",0)</f>
        <v>Y</v>
      </c>
      <c r="Q11" s="34" t="s">
        <v>25</v>
      </c>
      <c r="R11" s="35">
        <f>1-(Q11=Q10)</f>
        <v>0</v>
      </c>
      <c r="S11" s="35">
        <f>N11+T11/1000+U11/10000+V11/100000+W11/1000000+X11/10000000+Y11/100000000</f>
        <v>288.28750000000002</v>
      </c>
      <c r="T11" s="30">
        <v>288</v>
      </c>
      <c r="U11" s="30"/>
      <c r="V11" s="51"/>
      <c r="W11" s="51"/>
      <c r="X11" s="51"/>
      <c r="Y11" s="51"/>
      <c r="AE11" s="55"/>
      <c r="AF11" s="55"/>
      <c r="AI11" s="39"/>
      <c r="AJ11" s="39"/>
      <c r="AK11" s="39"/>
      <c r="AL11" s="49"/>
    </row>
    <row r="12" spans="1:38" s="27" customFormat="1" x14ac:dyDescent="0.2">
      <c r="A12" s="1">
        <v>5</v>
      </c>
      <c r="B12" s="1">
        <v>4</v>
      </c>
      <c r="C12" s="1" t="s">
        <v>71</v>
      </c>
      <c r="D12" s="30" t="s">
        <v>31</v>
      </c>
      <c r="E12" s="30">
        <v>284</v>
      </c>
      <c r="F12" s="30"/>
      <c r="G12" s="51"/>
      <c r="H12" s="51"/>
      <c r="I12" s="51"/>
      <c r="J12" s="51"/>
      <c r="K12" s="33">
        <f>IFERROR(LARGE(E12:J12,1),0)+IF($D$5&gt;=2,IFERROR(LARGE(E12:J12,2),0),0)+IF($D$5&gt;=3,IFERROR(LARGE(E12:J12,3),0),0)+IF($D$5&gt;=4,IFERROR(LARGE(E12:J12,4),0),0)+IF($D$5&gt;=5,IFERROR(LARGE(E12:J12,5),0),0)+IF($D$5&gt;=6,IFERROR(LARGE(E12:J12,6),0),0)</f>
        <v>284</v>
      </c>
      <c r="L12" s="33" t="s">
        <v>657</v>
      </c>
      <c r="M12" s="33"/>
      <c r="N12" s="33">
        <f>K12-(ROW(K12)-ROW(K$6))/10000</f>
        <v>283.99939999999998</v>
      </c>
      <c r="O12" s="33">
        <f>COUNT(E12:J12)</f>
        <v>1</v>
      </c>
      <c r="P12" s="33" t="str">
        <f ca="1">IF(AND(O12=1,OFFSET(D12,0,P$3)&gt;0),"Y",0)</f>
        <v>Y</v>
      </c>
      <c r="Q12" s="34" t="s">
        <v>25</v>
      </c>
      <c r="R12" s="35">
        <f>1-(Q12=Q11)</f>
        <v>0</v>
      </c>
      <c r="S12" s="35">
        <f>N12+T12/1000+U12/10000+V12/100000+W12/1000000+X12/10000000+Y12/100000000</f>
        <v>284.28339999999997</v>
      </c>
      <c r="T12" s="30">
        <v>284</v>
      </c>
      <c r="U12" s="30"/>
      <c r="V12" s="51"/>
      <c r="W12" s="51"/>
      <c r="X12" s="51"/>
      <c r="Y12" s="51"/>
      <c r="AE12" s="55"/>
      <c r="AF12" s="55"/>
      <c r="AI12" s="39"/>
      <c r="AJ12" s="39"/>
      <c r="AK12" s="39"/>
      <c r="AL12" s="49"/>
    </row>
    <row r="13" spans="1:38" s="27" customFormat="1" x14ac:dyDescent="0.2">
      <c r="A13" s="1">
        <v>6</v>
      </c>
      <c r="B13" s="1">
        <v>5</v>
      </c>
      <c r="C13" s="1" t="s">
        <v>93</v>
      </c>
      <c r="D13" s="30" t="s">
        <v>47</v>
      </c>
      <c r="E13" s="30">
        <v>271</v>
      </c>
      <c r="F13" s="30"/>
      <c r="G13" s="51"/>
      <c r="H13" s="51"/>
      <c r="I13" s="51"/>
      <c r="J13" s="51"/>
      <c r="K13" s="33">
        <f>IFERROR(LARGE(E13:J13,1),0)+IF($D$5&gt;=2,IFERROR(LARGE(E13:J13,2),0),0)+IF($D$5&gt;=3,IFERROR(LARGE(E13:J13,3),0),0)+IF($D$5&gt;=4,IFERROR(LARGE(E13:J13,4),0),0)+IF($D$5&gt;=5,IFERROR(LARGE(E13:J13,5),0),0)+IF($D$5&gt;=6,IFERROR(LARGE(E13:J13,6),0),0)</f>
        <v>271</v>
      </c>
      <c r="L13" s="33" t="s">
        <v>657</v>
      </c>
      <c r="M13" s="33"/>
      <c r="N13" s="33">
        <f>K13-(ROW(K13)-ROW(K$6))/10000</f>
        <v>270.99930000000001</v>
      </c>
      <c r="O13" s="33">
        <f>COUNT(E13:J13)</f>
        <v>1</v>
      </c>
      <c r="P13" s="33" t="str">
        <f ca="1">IF(AND(O13=1,OFFSET(D13,0,P$3)&gt;0),"Y",0)</f>
        <v>Y</v>
      </c>
      <c r="Q13" s="34" t="s">
        <v>25</v>
      </c>
      <c r="R13" s="35">
        <f>1-(Q13=Q12)</f>
        <v>0</v>
      </c>
      <c r="S13" s="35">
        <f>N13+T13/1000+U13/10000+V13/100000+W13/1000000+X13/10000000+Y13/100000000</f>
        <v>271.27030000000002</v>
      </c>
      <c r="T13" s="30">
        <v>271</v>
      </c>
      <c r="U13" s="30"/>
      <c r="V13" s="51"/>
      <c r="W13" s="51"/>
      <c r="X13" s="51"/>
      <c r="Y13" s="51"/>
      <c r="AE13" s="55"/>
      <c r="AF13" s="55"/>
      <c r="AI13" s="39"/>
      <c r="AJ13" s="39"/>
      <c r="AK13" s="39"/>
      <c r="AL13" s="49"/>
    </row>
    <row r="14" spans="1:38" s="27" customFormat="1" x14ac:dyDescent="0.2">
      <c r="A14" s="1">
        <v>7</v>
      </c>
      <c r="B14" s="1">
        <v>6</v>
      </c>
      <c r="C14" s="1" t="s">
        <v>127</v>
      </c>
      <c r="D14" s="30" t="s">
        <v>58</v>
      </c>
      <c r="E14" s="30">
        <v>255</v>
      </c>
      <c r="F14" s="30"/>
      <c r="G14" s="51"/>
      <c r="H14" s="51"/>
      <c r="I14" s="51"/>
      <c r="J14" s="51"/>
      <c r="K14" s="33">
        <f>IFERROR(LARGE(E14:J14,1),0)+IF($D$5&gt;=2,IFERROR(LARGE(E14:J14,2),0),0)+IF($D$5&gt;=3,IFERROR(LARGE(E14:J14,3),0),0)+IF($D$5&gt;=4,IFERROR(LARGE(E14:J14,4),0),0)+IF($D$5&gt;=5,IFERROR(LARGE(E14:J14,5),0),0)+IF($D$5&gt;=6,IFERROR(LARGE(E14:J14,6),0),0)</f>
        <v>255</v>
      </c>
      <c r="L14" s="33" t="s">
        <v>657</v>
      </c>
      <c r="M14" s="33"/>
      <c r="N14" s="33">
        <f>K14-(ROW(K14)-ROW(K$6))/10000</f>
        <v>254.9992</v>
      </c>
      <c r="O14" s="33">
        <f>COUNT(E14:J14)</f>
        <v>1</v>
      </c>
      <c r="P14" s="33" t="str">
        <f ca="1">IF(AND(O14=1,OFFSET(D14,0,P$3)&gt;0),"Y",0)</f>
        <v>Y</v>
      </c>
      <c r="Q14" s="34" t="s">
        <v>25</v>
      </c>
      <c r="R14" s="35">
        <f>1-(Q14=Q13)</f>
        <v>0</v>
      </c>
      <c r="S14" s="35">
        <f>N14+T14/1000+U14/10000+V14/100000+W14/1000000+X14/10000000+Y14/100000000</f>
        <v>255.2542</v>
      </c>
      <c r="T14" s="30">
        <v>255</v>
      </c>
      <c r="U14" s="30"/>
      <c r="V14" s="51"/>
      <c r="W14" s="51"/>
      <c r="X14" s="51"/>
      <c r="Y14" s="51"/>
      <c r="AE14" s="55"/>
      <c r="AF14" s="55"/>
      <c r="AI14" s="39"/>
      <c r="AJ14" s="39"/>
      <c r="AK14" s="39"/>
      <c r="AL14" s="49"/>
    </row>
    <row r="15" spans="1:38" s="27" customFormat="1" x14ac:dyDescent="0.2">
      <c r="A15" s="1">
        <v>8</v>
      </c>
      <c r="B15" s="1">
        <v>7</v>
      </c>
      <c r="C15" s="1" t="s">
        <v>144</v>
      </c>
      <c r="D15" s="30" t="s">
        <v>36</v>
      </c>
      <c r="E15" s="30">
        <v>244</v>
      </c>
      <c r="F15" s="30"/>
      <c r="G15" s="51"/>
      <c r="H15" s="51"/>
      <c r="I15" s="51"/>
      <c r="J15" s="51"/>
      <c r="K15" s="33">
        <f>IFERROR(LARGE(E15:J15,1),0)+IF($D$5&gt;=2,IFERROR(LARGE(E15:J15,2),0),0)+IF($D$5&gt;=3,IFERROR(LARGE(E15:J15,3),0),0)+IF($D$5&gt;=4,IFERROR(LARGE(E15:J15,4),0),0)+IF($D$5&gt;=5,IFERROR(LARGE(E15:J15,5),0),0)+IF($D$5&gt;=6,IFERROR(LARGE(E15:J15,6),0),0)</f>
        <v>244</v>
      </c>
      <c r="L15" s="33" t="s">
        <v>657</v>
      </c>
      <c r="M15" s="33"/>
      <c r="N15" s="33">
        <f>K15-(ROW(K15)-ROW(K$6))/10000</f>
        <v>243.9991</v>
      </c>
      <c r="O15" s="33">
        <f>COUNT(E15:J15)</f>
        <v>1</v>
      </c>
      <c r="P15" s="33" t="str">
        <f ca="1">IF(AND(O15=1,OFFSET(D15,0,P$3)&gt;0),"Y",0)</f>
        <v>Y</v>
      </c>
      <c r="Q15" s="34" t="s">
        <v>25</v>
      </c>
      <c r="R15" s="35">
        <f>1-(Q15=Q14)</f>
        <v>0</v>
      </c>
      <c r="S15" s="35">
        <f>N15+T15/1000+U15/10000+V15/100000+W15/1000000+X15/10000000+Y15/100000000</f>
        <v>244.2431</v>
      </c>
      <c r="T15" s="30">
        <v>244</v>
      </c>
      <c r="U15" s="30"/>
      <c r="V15" s="51"/>
      <c r="W15" s="51"/>
      <c r="X15" s="51"/>
      <c r="Y15" s="51"/>
      <c r="AE15" s="55"/>
      <c r="AF15" s="55"/>
      <c r="AI15" s="39"/>
      <c r="AJ15" s="39"/>
      <c r="AK15" s="39"/>
      <c r="AL15" s="49"/>
    </row>
    <row r="16" spans="1:38" s="27" customFormat="1" x14ac:dyDescent="0.2">
      <c r="A16" s="1">
        <v>9</v>
      </c>
      <c r="B16" s="1">
        <v>8</v>
      </c>
      <c r="C16" s="1" t="s">
        <v>149</v>
      </c>
      <c r="D16" s="30" t="s">
        <v>31</v>
      </c>
      <c r="E16" s="30">
        <v>240</v>
      </c>
      <c r="F16" s="30"/>
      <c r="G16" s="51"/>
      <c r="H16" s="51"/>
      <c r="I16" s="51"/>
      <c r="J16" s="51"/>
      <c r="K16" s="33">
        <f>IFERROR(LARGE(E16:J16,1),0)+IF($D$5&gt;=2,IFERROR(LARGE(E16:J16,2),0),0)+IF($D$5&gt;=3,IFERROR(LARGE(E16:J16,3),0),0)+IF($D$5&gt;=4,IFERROR(LARGE(E16:J16,4),0),0)+IF($D$5&gt;=5,IFERROR(LARGE(E16:J16,5),0),0)+IF($D$5&gt;=6,IFERROR(LARGE(E16:J16,6),0),0)</f>
        <v>240</v>
      </c>
      <c r="L16" s="33" t="s">
        <v>657</v>
      </c>
      <c r="M16" s="33"/>
      <c r="N16" s="33">
        <f>K16-(ROW(K16)-ROW(K$6))/10000</f>
        <v>239.999</v>
      </c>
      <c r="O16" s="33">
        <f>COUNT(E16:J16)</f>
        <v>1</v>
      </c>
      <c r="P16" s="33" t="str">
        <f ca="1">IF(AND(O16=1,OFFSET(D16,0,P$3)&gt;0),"Y",0)</f>
        <v>Y</v>
      </c>
      <c r="Q16" s="34" t="s">
        <v>25</v>
      </c>
      <c r="R16" s="35">
        <f>1-(Q16=Q15)</f>
        <v>0</v>
      </c>
      <c r="S16" s="35">
        <f>N16+T16/1000+U16/10000+V16/100000+W16/1000000+X16/10000000+Y16/100000000</f>
        <v>240.239</v>
      </c>
      <c r="T16" s="30">
        <v>240</v>
      </c>
      <c r="U16" s="30"/>
      <c r="V16" s="51"/>
      <c r="W16" s="51"/>
      <c r="X16" s="51"/>
      <c r="Y16" s="51"/>
      <c r="AE16" s="55"/>
      <c r="AF16" s="55"/>
      <c r="AI16" s="39"/>
      <c r="AJ16" s="39"/>
      <c r="AK16" s="39"/>
      <c r="AL16" s="49"/>
    </row>
    <row r="17" spans="1:40" s="27" customFormat="1" x14ac:dyDescent="0.2">
      <c r="A17" s="1">
        <v>10</v>
      </c>
      <c r="B17" s="1">
        <v>9</v>
      </c>
      <c r="C17" s="1" t="s">
        <v>168</v>
      </c>
      <c r="D17" s="30" t="s">
        <v>40</v>
      </c>
      <c r="E17" s="30">
        <v>234</v>
      </c>
      <c r="F17" s="30"/>
      <c r="G17" s="51"/>
      <c r="H17" s="51"/>
      <c r="I17" s="51"/>
      <c r="J17" s="51"/>
      <c r="K17" s="33">
        <f>IFERROR(LARGE(E17:J17,1),0)+IF($D$5&gt;=2,IFERROR(LARGE(E17:J17,2),0),0)+IF($D$5&gt;=3,IFERROR(LARGE(E17:J17,3),0),0)+IF($D$5&gt;=4,IFERROR(LARGE(E17:J17,4),0),0)+IF($D$5&gt;=5,IFERROR(LARGE(E17:J17,5),0),0)+IF($D$5&gt;=6,IFERROR(LARGE(E17:J17,6),0),0)</f>
        <v>234</v>
      </c>
      <c r="L17" s="33" t="s">
        <v>657</v>
      </c>
      <c r="M17" s="33"/>
      <c r="N17" s="33">
        <f>K17-(ROW(K17)-ROW(K$6))/10000</f>
        <v>233.99889999999999</v>
      </c>
      <c r="O17" s="33">
        <f>COUNT(E17:J17)</f>
        <v>1</v>
      </c>
      <c r="P17" s="33" t="str">
        <f ca="1">IF(AND(O17=1,OFFSET(D17,0,P$3)&gt;0),"Y",0)</f>
        <v>Y</v>
      </c>
      <c r="Q17" s="34" t="s">
        <v>25</v>
      </c>
      <c r="R17" s="35">
        <f>1-(Q17=Q16)</f>
        <v>0</v>
      </c>
      <c r="S17" s="35">
        <f>N17+T17/1000+U17/10000+V17/100000+W17/1000000+X17/10000000+Y17/100000000</f>
        <v>234.2329</v>
      </c>
      <c r="T17" s="30">
        <v>234</v>
      </c>
      <c r="U17" s="30"/>
      <c r="V17" s="51"/>
      <c r="W17" s="51"/>
      <c r="X17" s="51"/>
      <c r="Y17" s="51"/>
      <c r="AE17" s="55"/>
      <c r="AF17" s="55"/>
      <c r="AI17" s="39"/>
      <c r="AJ17" s="39"/>
      <c r="AK17" s="39"/>
      <c r="AL17" s="49"/>
    </row>
    <row r="18" spans="1:40" s="27" customFormat="1" x14ac:dyDescent="0.2">
      <c r="A18" s="1">
        <v>11</v>
      </c>
      <c r="B18" s="1">
        <v>10</v>
      </c>
      <c r="C18" s="1" t="s">
        <v>205</v>
      </c>
      <c r="D18" s="30" t="s">
        <v>58</v>
      </c>
      <c r="E18" s="30">
        <v>209</v>
      </c>
      <c r="F18" s="30"/>
      <c r="G18" s="51"/>
      <c r="H18" s="51"/>
      <c r="I18" s="51"/>
      <c r="J18" s="51"/>
      <c r="K18" s="33">
        <f>IFERROR(LARGE(E18:J18,1),0)+IF($D$5&gt;=2,IFERROR(LARGE(E18:J18,2),0),0)+IF($D$5&gt;=3,IFERROR(LARGE(E18:J18,3),0),0)+IF($D$5&gt;=4,IFERROR(LARGE(E18:J18,4),0),0)+IF($D$5&gt;=5,IFERROR(LARGE(E18:J18,5),0),0)+IF($D$5&gt;=6,IFERROR(LARGE(E18:J18,6),0),0)</f>
        <v>209</v>
      </c>
      <c r="L18" s="33" t="s">
        <v>657</v>
      </c>
      <c r="M18" s="33"/>
      <c r="N18" s="33">
        <f>K18-(ROW(K18)-ROW(K$6))/10000</f>
        <v>208.99879999999999</v>
      </c>
      <c r="O18" s="33">
        <f>COUNT(E18:J18)</f>
        <v>1</v>
      </c>
      <c r="P18" s="33" t="str">
        <f ca="1">IF(AND(O18=1,OFFSET(D18,0,P$3)&gt;0),"Y",0)</f>
        <v>Y</v>
      </c>
      <c r="Q18" s="34" t="s">
        <v>25</v>
      </c>
      <c r="R18" s="35">
        <f>1-(Q18=Q17)</f>
        <v>0</v>
      </c>
      <c r="S18" s="35">
        <f>N18+T18/1000+U18/10000+V18/100000+W18/1000000+X18/10000000+Y18/100000000</f>
        <v>209.20779999999999</v>
      </c>
      <c r="T18" s="30">
        <v>209</v>
      </c>
      <c r="U18" s="30"/>
      <c r="V18" s="51"/>
      <c r="W18" s="51"/>
      <c r="X18" s="51"/>
      <c r="Y18" s="51"/>
      <c r="AE18" s="55"/>
      <c r="AF18" s="55"/>
      <c r="AI18" s="39"/>
      <c r="AJ18" s="39"/>
      <c r="AK18" s="39"/>
      <c r="AL18" s="49"/>
    </row>
    <row r="19" spans="1:40" s="27" customFormat="1" x14ac:dyDescent="0.2">
      <c r="A19" s="1">
        <v>12</v>
      </c>
      <c r="B19" s="1">
        <v>11</v>
      </c>
      <c r="C19" s="1" t="s">
        <v>206</v>
      </c>
      <c r="D19" s="30" t="s">
        <v>121</v>
      </c>
      <c r="E19" s="30">
        <v>208</v>
      </c>
      <c r="F19" s="30"/>
      <c r="G19" s="51"/>
      <c r="H19" s="51"/>
      <c r="I19" s="51"/>
      <c r="J19" s="51"/>
      <c r="K19" s="33">
        <f>IFERROR(LARGE(E19:J19,1),0)+IF($D$5&gt;=2,IFERROR(LARGE(E19:J19,2),0),0)+IF($D$5&gt;=3,IFERROR(LARGE(E19:J19,3),0),0)+IF($D$5&gt;=4,IFERROR(LARGE(E19:J19,4),0),0)+IF($D$5&gt;=5,IFERROR(LARGE(E19:J19,5),0),0)+IF($D$5&gt;=6,IFERROR(LARGE(E19:J19,6),0),0)</f>
        <v>208</v>
      </c>
      <c r="L19" s="33" t="s">
        <v>657</v>
      </c>
      <c r="M19" s="33"/>
      <c r="N19" s="33">
        <f>K19-(ROW(K19)-ROW(K$6))/10000</f>
        <v>207.99870000000001</v>
      </c>
      <c r="O19" s="33">
        <f>COUNT(E19:J19)</f>
        <v>1</v>
      </c>
      <c r="P19" s="33" t="str">
        <f ca="1">IF(AND(O19=1,OFFSET(D19,0,P$3)&gt;0),"Y",0)</f>
        <v>Y</v>
      </c>
      <c r="Q19" s="34" t="s">
        <v>25</v>
      </c>
      <c r="R19" s="35">
        <f>1-(Q19=Q18)</f>
        <v>0</v>
      </c>
      <c r="S19" s="35">
        <f>N19+T19/1000+U19/10000+V19/100000+W19/1000000+X19/10000000+Y19/100000000</f>
        <v>208.20670000000001</v>
      </c>
      <c r="T19" s="30">
        <v>208</v>
      </c>
      <c r="U19" s="30"/>
      <c r="V19" s="51"/>
      <c r="W19" s="51"/>
      <c r="X19" s="51"/>
      <c r="Y19" s="51"/>
      <c r="AE19" s="55"/>
      <c r="AF19" s="55"/>
      <c r="AI19" s="39"/>
      <c r="AJ19" s="39"/>
      <c r="AK19" s="39"/>
      <c r="AL19" s="49"/>
    </row>
    <row r="20" spans="1:40" s="27" customFormat="1" ht="3" customHeight="1" x14ac:dyDescent="0.2">
      <c r="A20" s="1"/>
      <c r="B20" s="1"/>
      <c r="C20" s="1"/>
      <c r="D20" s="30"/>
      <c r="E20" s="30"/>
      <c r="F20" s="30"/>
      <c r="G20" s="30"/>
      <c r="H20" s="30"/>
      <c r="I20" s="30"/>
      <c r="J20" s="30"/>
      <c r="K20" s="33"/>
      <c r="L20" s="28"/>
      <c r="M20" s="28"/>
      <c r="N20" s="33"/>
      <c r="O20" s="28"/>
      <c r="P20" s="28"/>
      <c r="R20" s="56"/>
      <c r="S20" s="35"/>
      <c r="T20" s="30"/>
      <c r="U20" s="30"/>
      <c r="V20" s="51"/>
      <c r="W20" s="51"/>
      <c r="X20" s="51"/>
      <c r="Y20" s="51"/>
      <c r="AE20" s="55"/>
      <c r="AF20" s="55"/>
      <c r="AI20" s="39"/>
      <c r="AJ20" s="39"/>
      <c r="AK20" s="39"/>
      <c r="AL20" s="49"/>
      <c r="AN20" s="1"/>
    </row>
    <row r="21" spans="1:40" s="27" customFormat="1" x14ac:dyDescent="0.2">
      <c r="A21" s="1"/>
      <c r="B21" s="1"/>
      <c r="C21" s="1"/>
      <c r="D21" s="30"/>
      <c r="E21" s="30"/>
      <c r="F21" s="30"/>
      <c r="G21" s="30"/>
      <c r="H21" s="30"/>
      <c r="I21" s="30"/>
      <c r="J21" s="30"/>
      <c r="K21" s="33"/>
      <c r="L21" s="28"/>
      <c r="M21" s="28"/>
      <c r="N21" s="33"/>
      <c r="O21" s="28"/>
      <c r="P21" s="28"/>
      <c r="R21" s="56"/>
      <c r="S21" s="35"/>
      <c r="T21" s="30"/>
      <c r="U21" s="30"/>
      <c r="V21" s="51"/>
      <c r="W21" s="51"/>
      <c r="X21" s="51"/>
      <c r="Y21" s="51"/>
      <c r="AE21" s="55"/>
      <c r="AF21" s="55"/>
      <c r="AI21" s="39"/>
      <c r="AJ21" s="39"/>
      <c r="AK21" s="39"/>
      <c r="AL21" s="49"/>
      <c r="AN21" s="1"/>
    </row>
    <row r="22" spans="1:40" s="27" customFormat="1" ht="15" x14ac:dyDescent="0.25">
      <c r="A22" s="1"/>
      <c r="B22" s="1"/>
      <c r="C22" s="57" t="s">
        <v>20</v>
      </c>
      <c r="D22" s="30"/>
      <c r="E22" s="30"/>
      <c r="F22" s="30"/>
      <c r="G22" s="30"/>
      <c r="H22" s="30"/>
      <c r="I22" s="30"/>
      <c r="J22" s="30"/>
      <c r="K22" s="33"/>
      <c r="L22" s="28"/>
      <c r="M22" s="28"/>
      <c r="N22" s="33"/>
      <c r="O22" s="28"/>
      <c r="P22" s="28"/>
      <c r="Q22" s="51" t="str">
        <f>C22</f>
        <v>M35</v>
      </c>
      <c r="R22" s="56"/>
      <c r="S22" s="35"/>
      <c r="T22" s="30"/>
      <c r="U22" s="30"/>
      <c r="V22" s="51"/>
      <c r="W22" s="51"/>
      <c r="X22" s="51"/>
      <c r="Y22" s="51"/>
      <c r="AE22" s="55"/>
      <c r="AF22" s="55"/>
      <c r="AI22" s="39">
        <v>879</v>
      </c>
      <c r="AJ22" s="39">
        <v>856</v>
      </c>
      <c r="AK22" s="39">
        <v>855</v>
      </c>
      <c r="AL22" s="49"/>
      <c r="AN22" s="1"/>
    </row>
    <row r="23" spans="1:40" s="27" customFormat="1" ht="15" x14ac:dyDescent="0.25">
      <c r="A23" s="1">
        <v>1</v>
      </c>
      <c r="B23" s="1">
        <v>1</v>
      </c>
      <c r="C23" s="58" t="s">
        <v>17</v>
      </c>
      <c r="D23" s="30" t="s">
        <v>19</v>
      </c>
      <c r="E23" s="30">
        <v>300</v>
      </c>
      <c r="F23" s="30"/>
      <c r="G23" s="30"/>
      <c r="H23" s="30"/>
      <c r="I23" s="30"/>
      <c r="J23" s="30"/>
      <c r="K23" s="33">
        <f>IFERROR(LARGE(E23:J23,1),0)+IF($D$5&gt;=2,IFERROR(LARGE(E23:J23,2),0),0)+IF($D$5&gt;=3,IFERROR(LARGE(E23:J23,3),0),0)+IF($D$5&gt;=4,IFERROR(LARGE(E23:J23,4),0),0)+IF($D$5&gt;=5,IFERROR(LARGE(E23:J23,5),0),0)+IF($D$5&gt;=6,IFERROR(LARGE(E23:J23,6),0),0)</f>
        <v>300</v>
      </c>
      <c r="L23" s="33" t="s">
        <v>657</v>
      </c>
      <c r="M23" s="33" t="s">
        <v>490</v>
      </c>
      <c r="N23" s="33">
        <f>K23-(ROW(K23)-ROW(K$6))/10000</f>
        <v>299.99829999999997</v>
      </c>
      <c r="O23" s="33">
        <f>COUNT(E23:J23)</f>
        <v>1</v>
      </c>
      <c r="P23" s="33" t="str">
        <f ca="1">IF(AND(O23=1,OFFSET(D23,0,P$3)&gt;0),"Y",0)</f>
        <v>Y</v>
      </c>
      <c r="Q23" s="34" t="s">
        <v>20</v>
      </c>
      <c r="R23" s="35">
        <f>1-(Q23=Q22)</f>
        <v>0</v>
      </c>
      <c r="S23" s="35">
        <f>N23+T23/1000+U23/10000+V23/100000+W23/1000000+X23/10000000+Y23/100000000</f>
        <v>300.29829999999998</v>
      </c>
      <c r="T23" s="30">
        <v>300</v>
      </c>
      <c r="U23" s="30"/>
      <c r="V23" s="30"/>
      <c r="W23" s="30"/>
      <c r="X23" s="30"/>
      <c r="Y23" s="30"/>
      <c r="AE23" s="55"/>
      <c r="AF23" s="55"/>
      <c r="AI23" s="39"/>
      <c r="AJ23" s="39"/>
      <c r="AK23" s="39"/>
      <c r="AL23" s="49"/>
      <c r="AN23" s="1"/>
    </row>
    <row r="24" spans="1:40" s="27" customFormat="1" ht="15" x14ac:dyDescent="0.25">
      <c r="A24" s="1">
        <v>2</v>
      </c>
      <c r="B24" s="1">
        <v>2</v>
      </c>
      <c r="C24" s="58" t="s">
        <v>26</v>
      </c>
      <c r="D24" s="30" t="s">
        <v>28</v>
      </c>
      <c r="E24" s="30">
        <v>298</v>
      </c>
      <c r="F24" s="30"/>
      <c r="G24" s="30"/>
      <c r="H24" s="30"/>
      <c r="I24" s="30"/>
      <c r="J24" s="30"/>
      <c r="K24" s="33">
        <f>IFERROR(LARGE(E24:J24,1),0)+IF($D$5&gt;=2,IFERROR(LARGE(E24:J24,2),0),0)+IF($D$5&gt;=3,IFERROR(LARGE(E24:J24,3),0),0)+IF($D$5&gt;=4,IFERROR(LARGE(E24:J24,4),0),0)+IF($D$5&gt;=5,IFERROR(LARGE(E24:J24,5),0),0)+IF($D$5&gt;=6,IFERROR(LARGE(E24:J24,6),0),0)</f>
        <v>298</v>
      </c>
      <c r="L24" s="33" t="s">
        <v>657</v>
      </c>
      <c r="M24" s="33" t="s">
        <v>491</v>
      </c>
      <c r="N24" s="33">
        <f>K24-(ROW(K24)-ROW(K$6))/10000</f>
        <v>297.9982</v>
      </c>
      <c r="O24" s="33">
        <f>COUNT(E24:J24)</f>
        <v>1</v>
      </c>
      <c r="P24" s="33" t="str">
        <f ca="1">IF(AND(O24=1,OFFSET(D24,0,P$3)&gt;0),"Y",0)</f>
        <v>Y</v>
      </c>
      <c r="Q24" s="34" t="s">
        <v>20</v>
      </c>
      <c r="R24" s="35">
        <f>1-(Q24=Q23)</f>
        <v>0</v>
      </c>
      <c r="S24" s="35">
        <f>N24+T24/1000+U24/10000+V24/100000+W24/1000000+X24/10000000+Y24/100000000</f>
        <v>298.2962</v>
      </c>
      <c r="T24" s="30">
        <v>298</v>
      </c>
      <c r="U24" s="30"/>
      <c r="V24" s="30"/>
      <c r="W24" s="30"/>
      <c r="X24" s="30"/>
      <c r="Y24" s="30"/>
      <c r="AE24" s="55"/>
      <c r="AF24" s="55"/>
      <c r="AI24" s="39"/>
      <c r="AJ24" s="39"/>
      <c r="AK24" s="39"/>
      <c r="AL24" s="49"/>
      <c r="AN24" s="1"/>
    </row>
    <row r="25" spans="1:40" s="27" customFormat="1" ht="15" x14ac:dyDescent="0.25">
      <c r="A25" s="1">
        <v>3</v>
      </c>
      <c r="B25" s="1">
        <v>3</v>
      </c>
      <c r="C25" s="58" t="s">
        <v>34</v>
      </c>
      <c r="D25" s="30" t="s">
        <v>36</v>
      </c>
      <c r="E25" s="30">
        <v>296</v>
      </c>
      <c r="F25" s="30"/>
      <c r="G25" s="30"/>
      <c r="H25" s="30"/>
      <c r="I25" s="30"/>
      <c r="J25" s="30"/>
      <c r="K25" s="33">
        <f>IFERROR(LARGE(E25:J25,1),0)+IF($D$5&gt;=2,IFERROR(LARGE(E25:J25,2),0),0)+IF($D$5&gt;=3,IFERROR(LARGE(E25:J25,3),0),0)+IF($D$5&gt;=4,IFERROR(LARGE(E25:J25,4),0),0)+IF($D$5&gt;=5,IFERROR(LARGE(E25:J25,5),0),0)+IF($D$5&gt;=6,IFERROR(LARGE(E25:J25,6),0),0)</f>
        <v>296</v>
      </c>
      <c r="L25" s="33" t="s">
        <v>657</v>
      </c>
      <c r="M25" s="33" t="s">
        <v>492</v>
      </c>
      <c r="N25" s="33">
        <f>K25-(ROW(K25)-ROW(K$6))/10000</f>
        <v>295.99810000000002</v>
      </c>
      <c r="O25" s="33">
        <f>COUNT(E25:J25)</f>
        <v>1</v>
      </c>
      <c r="P25" s="33" t="str">
        <f ca="1">IF(AND(O25=1,OFFSET(D25,0,P$3)&gt;0),"Y",0)</f>
        <v>Y</v>
      </c>
      <c r="Q25" s="34" t="s">
        <v>20</v>
      </c>
      <c r="R25" s="35">
        <f>1-(Q25=Q24)</f>
        <v>0</v>
      </c>
      <c r="S25" s="35">
        <f>N25+T25/1000+U25/10000+V25/100000+W25/1000000+X25/10000000+Y25/100000000</f>
        <v>296.29410000000001</v>
      </c>
      <c r="T25" s="30">
        <v>296</v>
      </c>
      <c r="U25" s="30"/>
      <c r="V25" s="30"/>
      <c r="W25" s="30"/>
      <c r="X25" s="30"/>
      <c r="Y25" s="30"/>
      <c r="AE25" s="55"/>
      <c r="AF25" s="55"/>
      <c r="AI25" s="39"/>
      <c r="AJ25" s="39"/>
      <c r="AK25" s="39"/>
      <c r="AL25" s="49"/>
      <c r="AN25" s="1"/>
    </row>
    <row r="26" spans="1:40" s="27" customFormat="1" ht="15" x14ac:dyDescent="0.25">
      <c r="A26" s="1">
        <v>4</v>
      </c>
      <c r="B26" s="1">
        <v>4</v>
      </c>
      <c r="C26" s="58" t="s">
        <v>41</v>
      </c>
      <c r="D26" s="30" t="s">
        <v>43</v>
      </c>
      <c r="E26" s="30">
        <v>294</v>
      </c>
      <c r="F26" s="30"/>
      <c r="G26" s="30"/>
      <c r="H26" s="30"/>
      <c r="I26" s="30"/>
      <c r="J26" s="30"/>
      <c r="K26" s="33">
        <f>IFERROR(LARGE(E26:J26,1),0)+IF($D$5&gt;=2,IFERROR(LARGE(E26:J26,2),0),0)+IF($D$5&gt;=3,IFERROR(LARGE(E26:J26,3),0),0)+IF($D$5&gt;=4,IFERROR(LARGE(E26:J26,4),0),0)+IF($D$5&gt;=5,IFERROR(LARGE(E26:J26,5),0),0)+IF($D$5&gt;=6,IFERROR(LARGE(E26:J26,6),0),0)</f>
        <v>294</v>
      </c>
      <c r="L26" s="33" t="s">
        <v>657</v>
      </c>
      <c r="M26" s="33"/>
      <c r="N26" s="33">
        <f>K26-(ROW(K26)-ROW(K$6))/10000</f>
        <v>293.99799999999999</v>
      </c>
      <c r="O26" s="33">
        <f>COUNT(E26:J26)</f>
        <v>1</v>
      </c>
      <c r="P26" s="33" t="str">
        <f ca="1">IF(AND(O26=1,OFFSET(D26,0,P$3)&gt;0),"Y",0)</f>
        <v>Y</v>
      </c>
      <c r="Q26" s="34" t="s">
        <v>20</v>
      </c>
      <c r="R26" s="35">
        <f>1-(Q26=Q25)</f>
        <v>0</v>
      </c>
      <c r="S26" s="35">
        <f>N26+T26/1000+U26/10000+V26/100000+W26/1000000+X26/10000000+Y26/100000000</f>
        <v>294.29199999999997</v>
      </c>
      <c r="T26" s="30">
        <v>294</v>
      </c>
      <c r="U26" s="30"/>
      <c r="V26" s="30"/>
      <c r="W26" s="30"/>
      <c r="X26" s="30"/>
      <c r="Y26" s="30"/>
      <c r="AE26" s="55"/>
      <c r="AF26" s="55"/>
      <c r="AI26" s="39"/>
      <c r="AJ26" s="39"/>
      <c r="AK26" s="39"/>
      <c r="AL26" s="49"/>
      <c r="AN26" s="1"/>
    </row>
    <row r="27" spans="1:40" s="27" customFormat="1" ht="15" x14ac:dyDescent="0.25">
      <c r="A27" s="1">
        <v>5</v>
      </c>
      <c r="B27" s="1">
        <v>5</v>
      </c>
      <c r="C27" s="58" t="s">
        <v>53</v>
      </c>
      <c r="D27" s="30" t="s">
        <v>47</v>
      </c>
      <c r="E27" s="30">
        <v>291</v>
      </c>
      <c r="F27" s="30"/>
      <c r="G27" s="30"/>
      <c r="H27" s="30"/>
      <c r="I27" s="30"/>
      <c r="J27" s="30"/>
      <c r="K27" s="33">
        <f>IFERROR(LARGE(E27:J27,1),0)+IF($D$5&gt;=2,IFERROR(LARGE(E27:J27,2),0),0)+IF($D$5&gt;=3,IFERROR(LARGE(E27:J27,3),0),0)+IF($D$5&gt;=4,IFERROR(LARGE(E27:J27,4),0),0)+IF($D$5&gt;=5,IFERROR(LARGE(E27:J27,5),0),0)+IF($D$5&gt;=6,IFERROR(LARGE(E27:J27,6),0),0)</f>
        <v>291</v>
      </c>
      <c r="L27" s="33" t="s">
        <v>657</v>
      </c>
      <c r="M27" s="33"/>
      <c r="N27" s="33">
        <f>K27-(ROW(K27)-ROW(K$6))/10000</f>
        <v>290.99790000000002</v>
      </c>
      <c r="O27" s="33">
        <f>COUNT(E27:J27)</f>
        <v>1</v>
      </c>
      <c r="P27" s="33" t="str">
        <f ca="1">IF(AND(O27=1,OFFSET(D27,0,P$3)&gt;0),"Y",0)</f>
        <v>Y</v>
      </c>
      <c r="Q27" s="34" t="s">
        <v>20</v>
      </c>
      <c r="R27" s="35">
        <f>1-(Q27=Q26)</f>
        <v>0</v>
      </c>
      <c r="S27" s="35">
        <f>N27+T27/1000+U27/10000+V27/100000+W27/1000000+X27/10000000+Y27/100000000</f>
        <v>291.28890000000001</v>
      </c>
      <c r="T27" s="30">
        <v>291</v>
      </c>
      <c r="U27" s="30"/>
      <c r="V27" s="30"/>
      <c r="W27" s="30"/>
      <c r="X27" s="30"/>
      <c r="Y27" s="30"/>
      <c r="AE27" s="55"/>
      <c r="AF27" s="55"/>
      <c r="AI27" s="39"/>
      <c r="AJ27" s="39"/>
      <c r="AK27" s="39"/>
      <c r="AL27" s="49"/>
      <c r="AN27" s="1"/>
    </row>
    <row r="28" spans="1:40" s="27" customFormat="1" ht="15" x14ac:dyDescent="0.25">
      <c r="A28" s="1">
        <v>6</v>
      </c>
      <c r="B28" s="1">
        <v>6</v>
      </c>
      <c r="C28" s="58" t="s">
        <v>63</v>
      </c>
      <c r="D28" s="30" t="s">
        <v>61</v>
      </c>
      <c r="E28" s="30">
        <v>287</v>
      </c>
      <c r="F28" s="30"/>
      <c r="G28" s="30"/>
      <c r="H28" s="30"/>
      <c r="I28" s="30"/>
      <c r="J28" s="30"/>
      <c r="K28" s="33">
        <f>IFERROR(LARGE(E28:J28,1),0)+IF($D$5&gt;=2,IFERROR(LARGE(E28:J28,2),0),0)+IF($D$5&gt;=3,IFERROR(LARGE(E28:J28,3),0),0)+IF($D$5&gt;=4,IFERROR(LARGE(E28:J28,4),0),0)+IF($D$5&gt;=5,IFERROR(LARGE(E28:J28,5),0),0)+IF($D$5&gt;=6,IFERROR(LARGE(E28:J28,6),0),0)</f>
        <v>287</v>
      </c>
      <c r="L28" s="33" t="s">
        <v>657</v>
      </c>
      <c r="M28" s="33"/>
      <c r="N28" s="33">
        <f>K28-(ROW(K28)-ROW(K$6))/10000</f>
        <v>286.99779999999998</v>
      </c>
      <c r="O28" s="33">
        <f>COUNT(E28:J28)</f>
        <v>1</v>
      </c>
      <c r="P28" s="33" t="str">
        <f ca="1">IF(AND(O28=1,OFFSET(D28,0,P$3)&gt;0),"Y",0)</f>
        <v>Y</v>
      </c>
      <c r="Q28" s="34" t="s">
        <v>20</v>
      </c>
      <c r="R28" s="35">
        <f>1-(Q28=Q27)</f>
        <v>0</v>
      </c>
      <c r="S28" s="35">
        <f>N28+T28/1000+U28/10000+V28/100000+W28/1000000+X28/10000000+Y28/100000000</f>
        <v>287.28479999999996</v>
      </c>
      <c r="T28" s="30">
        <v>287</v>
      </c>
      <c r="U28" s="30"/>
      <c r="V28" s="30"/>
      <c r="W28" s="30"/>
      <c r="X28" s="30"/>
      <c r="Y28" s="30"/>
      <c r="AE28" s="55"/>
      <c r="AF28" s="55"/>
      <c r="AI28" s="39"/>
      <c r="AJ28" s="39"/>
      <c r="AK28" s="39"/>
      <c r="AL28" s="49"/>
      <c r="AN28" s="1"/>
    </row>
    <row r="29" spans="1:40" s="27" customFormat="1" ht="15" x14ac:dyDescent="0.25">
      <c r="A29" s="1">
        <v>7</v>
      </c>
      <c r="B29" s="1">
        <v>7</v>
      </c>
      <c r="C29" s="58" t="s">
        <v>77</v>
      </c>
      <c r="D29" s="30" t="s">
        <v>79</v>
      </c>
      <c r="E29" s="30">
        <v>279</v>
      </c>
      <c r="F29" s="30"/>
      <c r="G29" s="30"/>
      <c r="H29" s="30"/>
      <c r="I29" s="30"/>
      <c r="J29" s="30"/>
      <c r="K29" s="33">
        <f>IFERROR(LARGE(E29:J29,1),0)+IF($D$5&gt;=2,IFERROR(LARGE(E29:J29,2),0),0)+IF($D$5&gt;=3,IFERROR(LARGE(E29:J29,3),0),0)+IF($D$5&gt;=4,IFERROR(LARGE(E29:J29,4),0),0)+IF($D$5&gt;=5,IFERROR(LARGE(E29:J29,5),0),0)+IF($D$5&gt;=6,IFERROR(LARGE(E29:J29,6),0),0)</f>
        <v>279</v>
      </c>
      <c r="L29" s="33" t="s">
        <v>657</v>
      </c>
      <c r="M29" s="33"/>
      <c r="N29" s="33">
        <f>K29-(ROW(K29)-ROW(K$6))/10000</f>
        <v>278.99770000000001</v>
      </c>
      <c r="O29" s="33">
        <f>COUNT(E29:J29)</f>
        <v>1</v>
      </c>
      <c r="P29" s="33" t="str">
        <f ca="1">IF(AND(O29=1,OFFSET(D29,0,P$3)&gt;0),"Y",0)</f>
        <v>Y</v>
      </c>
      <c r="Q29" s="34" t="s">
        <v>20</v>
      </c>
      <c r="R29" s="35">
        <f>1-(Q29=Q28)</f>
        <v>0</v>
      </c>
      <c r="S29" s="35">
        <f>N29+T29/1000+U29/10000+V29/100000+W29/1000000+X29/10000000+Y29/100000000</f>
        <v>279.27670000000001</v>
      </c>
      <c r="T29" s="30">
        <v>279</v>
      </c>
      <c r="U29" s="30"/>
      <c r="V29" s="30"/>
      <c r="W29" s="30"/>
      <c r="X29" s="30"/>
      <c r="Y29" s="30"/>
      <c r="AE29" s="55"/>
      <c r="AF29" s="55"/>
      <c r="AI29" s="39"/>
      <c r="AJ29" s="39"/>
      <c r="AK29" s="39"/>
      <c r="AL29" s="49"/>
      <c r="AN29" s="1"/>
    </row>
    <row r="30" spans="1:40" s="27" customFormat="1" ht="15" x14ac:dyDescent="0.25">
      <c r="A30" s="1">
        <v>8</v>
      </c>
      <c r="B30" s="1">
        <v>8</v>
      </c>
      <c r="C30" s="58" t="s">
        <v>80</v>
      </c>
      <c r="D30" s="30" t="s">
        <v>47</v>
      </c>
      <c r="E30" s="30">
        <v>278</v>
      </c>
      <c r="F30" s="30"/>
      <c r="G30" s="30"/>
      <c r="H30" s="30"/>
      <c r="I30" s="30"/>
      <c r="J30" s="30"/>
      <c r="K30" s="33">
        <f>IFERROR(LARGE(E30:J30,1),0)+IF($D$5&gt;=2,IFERROR(LARGE(E30:J30,2),0),0)+IF($D$5&gt;=3,IFERROR(LARGE(E30:J30,3),0),0)+IF($D$5&gt;=4,IFERROR(LARGE(E30:J30,4),0),0)+IF($D$5&gt;=5,IFERROR(LARGE(E30:J30,5),0),0)+IF($D$5&gt;=6,IFERROR(LARGE(E30:J30,6),0),0)</f>
        <v>278</v>
      </c>
      <c r="L30" s="33" t="s">
        <v>657</v>
      </c>
      <c r="M30" s="33"/>
      <c r="N30" s="33">
        <f>K30-(ROW(K30)-ROW(K$6))/10000</f>
        <v>277.99759999999998</v>
      </c>
      <c r="O30" s="33">
        <f>COUNT(E30:J30)</f>
        <v>1</v>
      </c>
      <c r="P30" s="33" t="str">
        <f ca="1">IF(AND(O30=1,OFFSET(D30,0,P$3)&gt;0),"Y",0)</f>
        <v>Y</v>
      </c>
      <c r="Q30" s="34" t="s">
        <v>20</v>
      </c>
      <c r="R30" s="35">
        <f>1-(Q30=Q29)</f>
        <v>0</v>
      </c>
      <c r="S30" s="35">
        <f>N30+T30/1000+U30/10000+V30/100000+W30/1000000+X30/10000000+Y30/100000000</f>
        <v>278.2756</v>
      </c>
      <c r="T30" s="30">
        <v>278</v>
      </c>
      <c r="U30" s="30"/>
      <c r="V30" s="30"/>
      <c r="W30" s="30"/>
      <c r="X30" s="30"/>
      <c r="Y30" s="30"/>
      <c r="AE30" s="55"/>
      <c r="AF30" s="55"/>
      <c r="AI30" s="39"/>
      <c r="AJ30" s="39"/>
      <c r="AK30" s="39"/>
      <c r="AL30" s="49"/>
      <c r="AN30" s="1"/>
    </row>
    <row r="31" spans="1:40" s="27" customFormat="1" ht="15" x14ac:dyDescent="0.25">
      <c r="A31" s="1">
        <v>9</v>
      </c>
      <c r="B31" s="1">
        <v>9</v>
      </c>
      <c r="C31" s="58" t="s">
        <v>94</v>
      </c>
      <c r="D31" s="30" t="s">
        <v>36</v>
      </c>
      <c r="E31" s="30">
        <v>270</v>
      </c>
      <c r="F31" s="30"/>
      <c r="G31" s="30"/>
      <c r="H31" s="30"/>
      <c r="I31" s="30"/>
      <c r="J31" s="30"/>
      <c r="K31" s="33">
        <f>IFERROR(LARGE(E31:J31,1),0)+IF($D$5&gt;=2,IFERROR(LARGE(E31:J31,2),0),0)+IF($D$5&gt;=3,IFERROR(LARGE(E31:J31,3),0),0)+IF($D$5&gt;=4,IFERROR(LARGE(E31:J31,4),0),0)+IF($D$5&gt;=5,IFERROR(LARGE(E31:J31,5),0),0)+IF($D$5&gt;=6,IFERROR(LARGE(E31:J31,6),0),0)</f>
        <v>270</v>
      </c>
      <c r="L31" s="33" t="s">
        <v>657</v>
      </c>
      <c r="M31" s="33"/>
      <c r="N31" s="33">
        <f>K31-(ROW(K31)-ROW(K$6))/10000</f>
        <v>269.9975</v>
      </c>
      <c r="O31" s="33">
        <f>COUNT(E31:J31)</f>
        <v>1</v>
      </c>
      <c r="P31" s="33" t="str">
        <f ca="1">IF(AND(O31=1,OFFSET(D31,0,P$3)&gt;0),"Y",0)</f>
        <v>Y</v>
      </c>
      <c r="Q31" s="34" t="s">
        <v>20</v>
      </c>
      <c r="R31" s="35">
        <f>1-(Q31=Q30)</f>
        <v>0</v>
      </c>
      <c r="S31" s="35">
        <f>N31+T31/1000+U31/10000+V31/100000+W31/1000000+X31/10000000+Y31/100000000</f>
        <v>270.26749999999998</v>
      </c>
      <c r="T31" s="30">
        <v>270</v>
      </c>
      <c r="U31" s="30"/>
      <c r="V31" s="30"/>
      <c r="W31" s="30"/>
      <c r="X31" s="30"/>
      <c r="Y31" s="30"/>
      <c r="AE31" s="55"/>
      <c r="AF31" s="55"/>
      <c r="AI31" s="39"/>
      <c r="AJ31" s="39"/>
      <c r="AK31" s="39"/>
      <c r="AL31" s="49"/>
      <c r="AN31" s="1"/>
    </row>
    <row r="32" spans="1:40" s="27" customFormat="1" ht="15" x14ac:dyDescent="0.25">
      <c r="A32" s="1">
        <v>10</v>
      </c>
      <c r="B32" s="1">
        <v>10</v>
      </c>
      <c r="C32" s="58" t="s">
        <v>111</v>
      </c>
      <c r="D32" s="30" t="s">
        <v>61</v>
      </c>
      <c r="E32" s="30">
        <v>262</v>
      </c>
      <c r="F32" s="30"/>
      <c r="G32" s="30"/>
      <c r="H32" s="30"/>
      <c r="I32" s="30"/>
      <c r="J32" s="30"/>
      <c r="K32" s="33">
        <f>IFERROR(LARGE(E32:J32,1),0)+IF($D$5&gt;=2,IFERROR(LARGE(E32:J32,2),0),0)+IF($D$5&gt;=3,IFERROR(LARGE(E32:J32,3),0),0)+IF($D$5&gt;=4,IFERROR(LARGE(E32:J32,4),0),0)+IF($D$5&gt;=5,IFERROR(LARGE(E32:J32,5),0),0)+IF($D$5&gt;=6,IFERROR(LARGE(E32:J32,6),0),0)</f>
        <v>262</v>
      </c>
      <c r="L32" s="33" t="s">
        <v>657</v>
      </c>
      <c r="M32" s="33"/>
      <c r="N32" s="33">
        <f>K32-(ROW(K32)-ROW(K$6))/10000</f>
        <v>261.99740000000003</v>
      </c>
      <c r="O32" s="33">
        <f>COUNT(E32:J32)</f>
        <v>1</v>
      </c>
      <c r="P32" s="33" t="str">
        <f ca="1">IF(AND(O32=1,OFFSET(D32,0,P$3)&gt;0),"Y",0)</f>
        <v>Y</v>
      </c>
      <c r="Q32" s="34" t="s">
        <v>20</v>
      </c>
      <c r="R32" s="35">
        <f>1-(Q32=Q31)</f>
        <v>0</v>
      </c>
      <c r="S32" s="35">
        <f>N32+T32/1000+U32/10000+V32/100000+W32/1000000+X32/10000000+Y32/100000000</f>
        <v>262.25940000000003</v>
      </c>
      <c r="T32" s="30">
        <v>262</v>
      </c>
      <c r="U32" s="30"/>
      <c r="V32" s="30"/>
      <c r="W32" s="30"/>
      <c r="X32" s="30"/>
      <c r="Y32" s="30"/>
      <c r="AE32" s="55"/>
      <c r="AF32" s="55"/>
      <c r="AI32" s="39"/>
      <c r="AJ32" s="39"/>
      <c r="AK32" s="39"/>
      <c r="AL32" s="49"/>
      <c r="AN32" s="1"/>
    </row>
    <row r="33" spans="1:40" s="27" customFormat="1" ht="15" x14ac:dyDescent="0.25">
      <c r="A33" s="1">
        <v>11</v>
      </c>
      <c r="B33" s="1">
        <v>11</v>
      </c>
      <c r="C33" s="58" t="s">
        <v>115</v>
      </c>
      <c r="D33" s="30" t="s">
        <v>28</v>
      </c>
      <c r="E33" s="30">
        <v>260</v>
      </c>
      <c r="F33" s="30"/>
      <c r="G33" s="30"/>
      <c r="H33" s="30"/>
      <c r="I33" s="30"/>
      <c r="J33" s="30"/>
      <c r="K33" s="33">
        <f>IFERROR(LARGE(E33:J33,1),0)+IF($D$5&gt;=2,IFERROR(LARGE(E33:J33,2),0),0)+IF($D$5&gt;=3,IFERROR(LARGE(E33:J33,3),0),0)+IF($D$5&gt;=4,IFERROR(LARGE(E33:J33,4),0),0)+IF($D$5&gt;=5,IFERROR(LARGE(E33:J33,5),0),0)+IF($D$5&gt;=6,IFERROR(LARGE(E33:J33,6),0),0)</f>
        <v>260</v>
      </c>
      <c r="L33" s="33" t="s">
        <v>657</v>
      </c>
      <c r="M33" s="33"/>
      <c r="N33" s="33">
        <f>K33-(ROW(K33)-ROW(K$6))/10000</f>
        <v>259.9973</v>
      </c>
      <c r="O33" s="33">
        <f>COUNT(E33:J33)</f>
        <v>1</v>
      </c>
      <c r="P33" s="33" t="str">
        <f ca="1">IF(AND(O33=1,OFFSET(D33,0,P$3)&gt;0),"Y",0)</f>
        <v>Y</v>
      </c>
      <c r="Q33" s="34" t="s">
        <v>20</v>
      </c>
      <c r="R33" s="35">
        <f>1-(Q33=Q32)</f>
        <v>0</v>
      </c>
      <c r="S33" s="35">
        <f>N33+T33/1000+U33/10000+V33/100000+W33/1000000+X33/10000000+Y33/100000000</f>
        <v>260.25729999999999</v>
      </c>
      <c r="T33" s="30">
        <v>260</v>
      </c>
      <c r="U33" s="30"/>
      <c r="V33" s="30"/>
      <c r="W33" s="30"/>
      <c r="X33" s="30"/>
      <c r="Y33" s="30"/>
      <c r="AE33" s="55"/>
      <c r="AF33" s="55"/>
      <c r="AI33" s="39"/>
      <c r="AJ33" s="39"/>
      <c r="AK33" s="39"/>
      <c r="AL33" s="49"/>
      <c r="AN33" s="1"/>
    </row>
    <row r="34" spans="1:40" s="27" customFormat="1" ht="15" x14ac:dyDescent="0.25">
      <c r="A34" s="1">
        <v>12</v>
      </c>
      <c r="B34" s="1">
        <v>12</v>
      </c>
      <c r="C34" s="58" t="s">
        <v>116</v>
      </c>
      <c r="D34" s="30" t="s">
        <v>36</v>
      </c>
      <c r="E34" s="30">
        <v>259</v>
      </c>
      <c r="F34" s="30"/>
      <c r="G34" s="30"/>
      <c r="H34" s="30"/>
      <c r="I34" s="30"/>
      <c r="J34" s="30"/>
      <c r="K34" s="33">
        <f>IFERROR(LARGE(E34:J34,1),0)+IF($D$5&gt;=2,IFERROR(LARGE(E34:J34,2),0),0)+IF($D$5&gt;=3,IFERROR(LARGE(E34:J34,3),0),0)+IF($D$5&gt;=4,IFERROR(LARGE(E34:J34,4),0),0)+IF($D$5&gt;=5,IFERROR(LARGE(E34:J34,5),0),0)+IF($D$5&gt;=6,IFERROR(LARGE(E34:J34,6),0),0)</f>
        <v>259</v>
      </c>
      <c r="L34" s="33" t="s">
        <v>657</v>
      </c>
      <c r="M34" s="33"/>
      <c r="N34" s="33">
        <f>K34-(ROW(K34)-ROW(K$6))/10000</f>
        <v>258.99720000000002</v>
      </c>
      <c r="O34" s="33">
        <f>COUNT(E34:J34)</f>
        <v>1</v>
      </c>
      <c r="P34" s="33" t="str">
        <f ca="1">IF(AND(O34=1,OFFSET(D34,0,P$3)&gt;0),"Y",0)</f>
        <v>Y</v>
      </c>
      <c r="Q34" s="34" t="s">
        <v>20</v>
      </c>
      <c r="R34" s="35">
        <f>1-(Q34=Q33)</f>
        <v>0</v>
      </c>
      <c r="S34" s="35">
        <f>N34+T34/1000+U34/10000+V34/100000+W34/1000000+X34/10000000+Y34/100000000</f>
        <v>259.25620000000004</v>
      </c>
      <c r="T34" s="30">
        <v>259</v>
      </c>
      <c r="U34" s="30"/>
      <c r="V34" s="30"/>
      <c r="W34" s="30"/>
      <c r="X34" s="30"/>
      <c r="Y34" s="30"/>
      <c r="AE34" s="55"/>
      <c r="AF34" s="55"/>
      <c r="AI34" s="39"/>
      <c r="AJ34" s="39"/>
      <c r="AK34" s="39"/>
      <c r="AL34" s="49"/>
      <c r="AN34" s="1"/>
    </row>
    <row r="35" spans="1:40" s="27" customFormat="1" ht="15" x14ac:dyDescent="0.25">
      <c r="A35" s="1">
        <v>13</v>
      </c>
      <c r="B35" s="1">
        <v>13</v>
      </c>
      <c r="C35" s="58" t="s">
        <v>141</v>
      </c>
      <c r="D35" s="30" t="s">
        <v>47</v>
      </c>
      <c r="E35" s="30">
        <v>246</v>
      </c>
      <c r="F35" s="30"/>
      <c r="G35" s="30"/>
      <c r="H35" s="30"/>
      <c r="I35" s="30"/>
      <c r="J35" s="30"/>
      <c r="K35" s="33">
        <f>IFERROR(LARGE(E35:J35,1),0)+IF($D$5&gt;=2,IFERROR(LARGE(E35:J35,2),0),0)+IF($D$5&gt;=3,IFERROR(LARGE(E35:J35,3),0),0)+IF($D$5&gt;=4,IFERROR(LARGE(E35:J35,4),0),0)+IF($D$5&gt;=5,IFERROR(LARGE(E35:J35,5),0),0)+IF($D$5&gt;=6,IFERROR(LARGE(E35:J35,6),0),0)</f>
        <v>246</v>
      </c>
      <c r="L35" s="33" t="s">
        <v>657</v>
      </c>
      <c r="M35" s="33"/>
      <c r="N35" s="33">
        <f>K35-(ROW(K35)-ROW(K$6))/10000</f>
        <v>245.99709999999999</v>
      </c>
      <c r="O35" s="33">
        <f>COUNT(E35:J35)</f>
        <v>1</v>
      </c>
      <c r="P35" s="33" t="str">
        <f ca="1">IF(AND(O35=1,OFFSET(D35,0,P$3)&gt;0),"Y",0)</f>
        <v>Y</v>
      </c>
      <c r="Q35" s="34" t="s">
        <v>20</v>
      </c>
      <c r="R35" s="35">
        <f>1-(Q35=Q34)</f>
        <v>0</v>
      </c>
      <c r="S35" s="35">
        <f>N35+T35/1000+U35/10000+V35/100000+W35/1000000+X35/10000000+Y35/100000000</f>
        <v>246.2431</v>
      </c>
      <c r="T35" s="30">
        <v>246</v>
      </c>
      <c r="U35" s="30"/>
      <c r="V35" s="30"/>
      <c r="W35" s="30"/>
      <c r="X35" s="30"/>
      <c r="Y35" s="30"/>
      <c r="AE35" s="55"/>
      <c r="AF35" s="55"/>
      <c r="AI35" s="39"/>
      <c r="AJ35" s="39"/>
      <c r="AK35" s="39"/>
      <c r="AL35" s="49"/>
      <c r="AN35" s="1"/>
    </row>
    <row r="36" spans="1:40" s="27" customFormat="1" ht="15" x14ac:dyDescent="0.25">
      <c r="A36" s="1">
        <v>14</v>
      </c>
      <c r="B36" s="1">
        <v>14</v>
      </c>
      <c r="C36" s="58" t="s">
        <v>173</v>
      </c>
      <c r="D36" s="30" t="s">
        <v>58</v>
      </c>
      <c r="E36" s="30">
        <v>229</v>
      </c>
      <c r="F36" s="30"/>
      <c r="G36" s="30"/>
      <c r="H36" s="30"/>
      <c r="I36" s="30"/>
      <c r="J36" s="30"/>
      <c r="K36" s="33">
        <f>IFERROR(LARGE(E36:J36,1),0)+IF($D$5&gt;=2,IFERROR(LARGE(E36:J36,2),0),0)+IF($D$5&gt;=3,IFERROR(LARGE(E36:J36,3),0),0)+IF($D$5&gt;=4,IFERROR(LARGE(E36:J36,4),0),0)+IF($D$5&gt;=5,IFERROR(LARGE(E36:J36,5),0),0)+IF($D$5&gt;=6,IFERROR(LARGE(E36:J36,6),0),0)</f>
        <v>229</v>
      </c>
      <c r="L36" s="33" t="s">
        <v>657</v>
      </c>
      <c r="M36" s="33"/>
      <c r="N36" s="33">
        <f>K36-(ROW(K36)-ROW(K$6))/10000</f>
        <v>228.99700000000001</v>
      </c>
      <c r="O36" s="33">
        <f>COUNT(E36:J36)</f>
        <v>1</v>
      </c>
      <c r="P36" s="33" t="str">
        <f ca="1">IF(AND(O36=1,OFFSET(D36,0,P$3)&gt;0),"Y",0)</f>
        <v>Y</v>
      </c>
      <c r="Q36" s="34" t="s">
        <v>20</v>
      </c>
      <c r="R36" s="35">
        <f>1-(Q36=Q35)</f>
        <v>0</v>
      </c>
      <c r="S36" s="35">
        <f>N36+T36/1000+U36/10000+V36/100000+W36/1000000+X36/10000000+Y36/100000000</f>
        <v>229.22600000000003</v>
      </c>
      <c r="T36" s="30">
        <v>229</v>
      </c>
      <c r="U36" s="30"/>
      <c r="V36" s="30"/>
      <c r="W36" s="30"/>
      <c r="X36" s="30"/>
      <c r="Y36" s="30"/>
      <c r="AE36" s="55"/>
      <c r="AF36" s="55"/>
      <c r="AI36" s="39"/>
      <c r="AJ36" s="39"/>
      <c r="AK36" s="39"/>
      <c r="AL36" s="49"/>
      <c r="AN36" s="1"/>
    </row>
    <row r="37" spans="1:40" s="27" customFormat="1" ht="15" x14ac:dyDescent="0.25">
      <c r="A37" s="1">
        <v>15</v>
      </c>
      <c r="B37" s="1">
        <v>15</v>
      </c>
      <c r="C37" s="58" t="s">
        <v>188</v>
      </c>
      <c r="D37" s="30" t="s">
        <v>162</v>
      </c>
      <c r="E37" s="30">
        <v>219</v>
      </c>
      <c r="F37" s="30"/>
      <c r="G37" s="30"/>
      <c r="H37" s="30"/>
      <c r="I37" s="30"/>
      <c r="J37" s="30"/>
      <c r="K37" s="33">
        <f>IFERROR(LARGE(E37:J37,1),0)+IF($D$5&gt;=2,IFERROR(LARGE(E37:J37,2),0),0)+IF($D$5&gt;=3,IFERROR(LARGE(E37:J37,3),0),0)+IF($D$5&gt;=4,IFERROR(LARGE(E37:J37,4),0),0)+IF($D$5&gt;=5,IFERROR(LARGE(E37:J37,5),0),0)+IF($D$5&gt;=6,IFERROR(LARGE(E37:J37,6),0),0)</f>
        <v>219</v>
      </c>
      <c r="L37" s="33" t="s">
        <v>657</v>
      </c>
      <c r="M37" s="33"/>
      <c r="N37" s="33">
        <f>K37-(ROW(K37)-ROW(K$6))/10000</f>
        <v>218.99690000000001</v>
      </c>
      <c r="O37" s="33">
        <f>COUNT(E37:J37)</f>
        <v>1</v>
      </c>
      <c r="P37" s="33" t="str">
        <f ca="1">IF(AND(O37=1,OFFSET(D37,0,P$3)&gt;0),"Y",0)</f>
        <v>Y</v>
      </c>
      <c r="Q37" s="34" t="s">
        <v>20</v>
      </c>
      <c r="R37" s="35">
        <f>1-(Q37=Q36)</f>
        <v>0</v>
      </c>
      <c r="S37" s="35">
        <f>N37+T37/1000+U37/10000+V37/100000+W37/1000000+X37/10000000+Y37/100000000</f>
        <v>219.2159</v>
      </c>
      <c r="T37" s="30">
        <v>219</v>
      </c>
      <c r="U37" s="30"/>
      <c r="V37" s="30"/>
      <c r="W37" s="30"/>
      <c r="X37" s="30"/>
      <c r="Y37" s="30"/>
      <c r="AE37" s="55"/>
      <c r="AF37" s="55"/>
      <c r="AI37" s="39"/>
      <c r="AJ37" s="39"/>
      <c r="AK37" s="39"/>
      <c r="AL37" s="49"/>
      <c r="AN37" s="1"/>
    </row>
    <row r="38" spans="1:40" s="27" customFormat="1" ht="15" x14ac:dyDescent="0.25">
      <c r="A38" s="1">
        <v>16</v>
      </c>
      <c r="B38" s="1">
        <v>16</v>
      </c>
      <c r="C38" s="58" t="s">
        <v>196</v>
      </c>
      <c r="D38" s="30" t="s">
        <v>88</v>
      </c>
      <c r="E38" s="30">
        <v>215</v>
      </c>
      <c r="F38" s="30"/>
      <c r="G38" s="30"/>
      <c r="H38" s="30"/>
      <c r="I38" s="30"/>
      <c r="J38" s="30"/>
      <c r="K38" s="33">
        <f>IFERROR(LARGE(E38:J38,1),0)+IF($D$5&gt;=2,IFERROR(LARGE(E38:J38,2),0),0)+IF($D$5&gt;=3,IFERROR(LARGE(E38:J38,3),0),0)+IF($D$5&gt;=4,IFERROR(LARGE(E38:J38,4),0),0)+IF($D$5&gt;=5,IFERROR(LARGE(E38:J38,5),0),0)+IF($D$5&gt;=6,IFERROR(LARGE(E38:J38,6),0),0)</f>
        <v>215</v>
      </c>
      <c r="L38" s="33" t="s">
        <v>657</v>
      </c>
      <c r="M38" s="33"/>
      <c r="N38" s="33">
        <f>K38-(ROW(K38)-ROW(K$6))/10000</f>
        <v>214.99680000000001</v>
      </c>
      <c r="O38" s="33">
        <f>COUNT(E38:J38)</f>
        <v>1</v>
      </c>
      <c r="P38" s="33" t="str">
        <f ca="1">IF(AND(O38=1,OFFSET(D38,0,P$3)&gt;0),"Y",0)</f>
        <v>Y</v>
      </c>
      <c r="Q38" s="34" t="s">
        <v>20</v>
      </c>
      <c r="R38" s="35">
        <f>1-(Q38=Q37)</f>
        <v>0</v>
      </c>
      <c r="S38" s="35">
        <f>N38+T38/1000+U38/10000+V38/100000+W38/1000000+X38/10000000+Y38/100000000</f>
        <v>215.21180000000001</v>
      </c>
      <c r="T38" s="30">
        <v>215</v>
      </c>
      <c r="U38" s="30"/>
      <c r="V38" s="30"/>
      <c r="W38" s="30"/>
      <c r="X38" s="30"/>
      <c r="Y38" s="30"/>
      <c r="AE38" s="55"/>
      <c r="AF38" s="55"/>
      <c r="AI38" s="39"/>
      <c r="AJ38" s="39"/>
      <c r="AK38" s="39"/>
      <c r="AL38" s="49"/>
      <c r="AN38" s="1"/>
    </row>
    <row r="39" spans="1:40" s="27" customFormat="1" ht="15" x14ac:dyDescent="0.25">
      <c r="A39" s="1">
        <v>17</v>
      </c>
      <c r="B39" s="1">
        <v>17</v>
      </c>
      <c r="C39" s="58" t="s">
        <v>218</v>
      </c>
      <c r="D39" s="30" t="s">
        <v>162</v>
      </c>
      <c r="E39" s="30">
        <v>200</v>
      </c>
      <c r="F39" s="30"/>
      <c r="G39" s="30"/>
      <c r="H39" s="30"/>
      <c r="I39" s="30"/>
      <c r="J39" s="30"/>
      <c r="K39" s="33">
        <f>IFERROR(LARGE(E39:J39,1),0)+IF($D$5&gt;=2,IFERROR(LARGE(E39:J39,2),0),0)+IF($D$5&gt;=3,IFERROR(LARGE(E39:J39,3),0),0)+IF($D$5&gt;=4,IFERROR(LARGE(E39:J39,4),0),0)+IF($D$5&gt;=5,IFERROR(LARGE(E39:J39,5),0),0)+IF($D$5&gt;=6,IFERROR(LARGE(E39:J39,6),0),0)</f>
        <v>200</v>
      </c>
      <c r="L39" s="33" t="s">
        <v>657</v>
      </c>
      <c r="M39" s="33"/>
      <c r="N39" s="33">
        <f>K39-(ROW(K39)-ROW(K$6))/10000</f>
        <v>199.9967</v>
      </c>
      <c r="O39" s="33">
        <f>COUNT(E39:J39)</f>
        <v>1</v>
      </c>
      <c r="P39" s="33" t="str">
        <f ca="1">IF(AND(O39=1,OFFSET(D39,0,P$3)&gt;0),"Y",0)</f>
        <v>Y</v>
      </c>
      <c r="Q39" s="34" t="s">
        <v>20</v>
      </c>
      <c r="R39" s="35">
        <f>1-(Q39=Q38)</f>
        <v>0</v>
      </c>
      <c r="S39" s="35">
        <f>N39+T39/1000+U39/10000+V39/100000+W39/1000000+X39/10000000+Y39/100000000</f>
        <v>200.19669999999999</v>
      </c>
      <c r="T39" s="30">
        <v>200</v>
      </c>
      <c r="U39" s="30"/>
      <c r="V39" s="30"/>
      <c r="W39" s="30"/>
      <c r="X39" s="30"/>
      <c r="Y39" s="30"/>
      <c r="AE39" s="55"/>
      <c r="AF39" s="55"/>
      <c r="AI39" s="39"/>
      <c r="AJ39" s="39"/>
      <c r="AK39" s="39"/>
      <c r="AL39" s="49"/>
      <c r="AN39" s="1"/>
    </row>
    <row r="40" spans="1:40" s="27" customFormat="1" ht="15" x14ac:dyDescent="0.25">
      <c r="A40" s="1">
        <v>18</v>
      </c>
      <c r="B40" s="1">
        <v>18</v>
      </c>
      <c r="C40" s="58" t="s">
        <v>220</v>
      </c>
      <c r="D40" s="30" t="s">
        <v>19</v>
      </c>
      <c r="E40" s="30">
        <v>198</v>
      </c>
      <c r="F40" s="30"/>
      <c r="G40" s="30"/>
      <c r="H40" s="30"/>
      <c r="I40" s="30"/>
      <c r="J40" s="30"/>
      <c r="K40" s="33">
        <f>IFERROR(LARGE(E40:J40,1),0)+IF($D$5&gt;=2,IFERROR(LARGE(E40:J40,2),0),0)+IF($D$5&gt;=3,IFERROR(LARGE(E40:J40,3),0),0)+IF($D$5&gt;=4,IFERROR(LARGE(E40:J40,4),0),0)+IF($D$5&gt;=5,IFERROR(LARGE(E40:J40,5),0),0)+IF($D$5&gt;=6,IFERROR(LARGE(E40:J40,6),0),0)</f>
        <v>198</v>
      </c>
      <c r="L40" s="33" t="s">
        <v>657</v>
      </c>
      <c r="M40" s="33"/>
      <c r="N40" s="33">
        <f>K40-(ROW(K40)-ROW(K$6))/10000</f>
        <v>197.9966</v>
      </c>
      <c r="O40" s="33">
        <f>COUNT(E40:J40)</f>
        <v>1</v>
      </c>
      <c r="P40" s="33" t="str">
        <f ca="1">IF(AND(O40=1,OFFSET(D40,0,P$3)&gt;0),"Y",0)</f>
        <v>Y</v>
      </c>
      <c r="Q40" s="34" t="s">
        <v>20</v>
      </c>
      <c r="R40" s="35">
        <f>1-(Q40=Q39)</f>
        <v>0</v>
      </c>
      <c r="S40" s="35">
        <f>N40+T40/1000+U40/10000+V40/100000+W40/1000000+X40/10000000+Y40/100000000</f>
        <v>198.19460000000001</v>
      </c>
      <c r="T40" s="30">
        <v>198</v>
      </c>
      <c r="U40" s="30"/>
      <c r="V40" s="30"/>
      <c r="W40" s="30"/>
      <c r="X40" s="30"/>
      <c r="Y40" s="30"/>
      <c r="AE40" s="55"/>
      <c r="AF40" s="55"/>
      <c r="AI40" s="39"/>
      <c r="AJ40" s="39"/>
      <c r="AK40" s="39"/>
      <c r="AL40" s="49"/>
      <c r="AN40" s="1"/>
    </row>
    <row r="41" spans="1:40" s="27" customFormat="1" ht="15" x14ac:dyDescent="0.25">
      <c r="A41" s="1">
        <v>19</v>
      </c>
      <c r="B41" s="1">
        <v>19</v>
      </c>
      <c r="C41" s="58" t="s">
        <v>254</v>
      </c>
      <c r="D41" s="30" t="s">
        <v>28</v>
      </c>
      <c r="E41" s="30">
        <v>179</v>
      </c>
      <c r="F41" s="30"/>
      <c r="G41" s="30"/>
      <c r="H41" s="30"/>
      <c r="I41" s="30"/>
      <c r="J41" s="30"/>
      <c r="K41" s="33">
        <f>IFERROR(LARGE(E41:J41,1),0)+IF($D$5&gt;=2,IFERROR(LARGE(E41:J41,2),0),0)+IF($D$5&gt;=3,IFERROR(LARGE(E41:J41,3),0),0)+IF($D$5&gt;=4,IFERROR(LARGE(E41:J41,4),0),0)+IF($D$5&gt;=5,IFERROR(LARGE(E41:J41,5),0),0)+IF($D$5&gt;=6,IFERROR(LARGE(E41:J41,6),0),0)</f>
        <v>179</v>
      </c>
      <c r="L41" s="33" t="s">
        <v>657</v>
      </c>
      <c r="M41" s="33"/>
      <c r="N41" s="33">
        <f>K41-(ROW(K41)-ROW(K$6))/10000</f>
        <v>178.9965</v>
      </c>
      <c r="O41" s="33">
        <f>COUNT(E41:J41)</f>
        <v>1</v>
      </c>
      <c r="P41" s="33" t="str">
        <f ca="1">IF(AND(O41=1,OFFSET(D41,0,P$3)&gt;0),"Y",0)</f>
        <v>Y</v>
      </c>
      <c r="Q41" s="34" t="s">
        <v>20</v>
      </c>
      <c r="R41" s="35">
        <f>1-(Q41=Q40)</f>
        <v>0</v>
      </c>
      <c r="S41" s="35">
        <f>N41+T41/1000+U41/10000+V41/100000+W41/1000000+X41/10000000+Y41/100000000</f>
        <v>179.1755</v>
      </c>
      <c r="T41" s="30">
        <v>179</v>
      </c>
      <c r="U41" s="30"/>
      <c r="V41" s="30"/>
      <c r="W41" s="30"/>
      <c r="X41" s="30"/>
      <c r="Y41" s="30"/>
      <c r="AE41" s="55"/>
      <c r="AF41" s="55"/>
      <c r="AI41" s="39"/>
      <c r="AJ41" s="39"/>
      <c r="AK41" s="39"/>
      <c r="AL41" s="49"/>
      <c r="AN41" s="1"/>
    </row>
    <row r="42" spans="1:40" s="27" customFormat="1" ht="15" x14ac:dyDescent="0.25">
      <c r="A42" s="1">
        <v>20</v>
      </c>
      <c r="B42" s="1" t="s">
        <v>52</v>
      </c>
      <c r="C42" s="58" t="s">
        <v>265</v>
      </c>
      <c r="D42" s="30" t="s">
        <v>24</v>
      </c>
      <c r="E42" s="30">
        <v>174</v>
      </c>
      <c r="F42" s="30"/>
      <c r="G42" s="30"/>
      <c r="H42" s="30"/>
      <c r="I42" s="30"/>
      <c r="J42" s="30"/>
      <c r="K42" s="33">
        <f>IFERROR(LARGE(E42:J42,1),0)+IF($D$5&gt;=2,IFERROR(LARGE(E42:J42,2),0),0)+IF($D$5&gt;=3,IFERROR(LARGE(E42:J42,3),0),0)+IF($D$5&gt;=4,IFERROR(LARGE(E42:J42,4),0),0)+IF($D$5&gt;=5,IFERROR(LARGE(E42:J42,5),0),0)+IF($D$5&gt;=6,IFERROR(LARGE(E42:J42,6),0),0)</f>
        <v>174</v>
      </c>
      <c r="L42" s="33" t="s">
        <v>656</v>
      </c>
      <c r="M42" s="33"/>
      <c r="N42" s="33">
        <f>K42-(ROW(K42)-ROW(K$6))/10000</f>
        <v>173.99639999999999</v>
      </c>
      <c r="O42" s="33">
        <f>COUNT(E42:J42)</f>
        <v>1</v>
      </c>
      <c r="P42" s="33" t="str">
        <f ca="1">IF(AND(O42=1,OFFSET(D42,0,P$3)&gt;0),"Y",0)</f>
        <v>Y</v>
      </c>
      <c r="Q42" s="34" t="s">
        <v>20</v>
      </c>
      <c r="R42" s="35">
        <f>1-(Q42=Q41)</f>
        <v>0</v>
      </c>
      <c r="S42" s="35">
        <f>N42+T42/1000+U42/10000+V42/100000+W42/1000000+X42/10000000+Y42/100000000</f>
        <v>174.1704</v>
      </c>
      <c r="T42" s="30">
        <v>174</v>
      </c>
      <c r="U42" s="30"/>
      <c r="V42" s="30"/>
      <c r="W42" s="30"/>
      <c r="X42" s="30"/>
      <c r="Y42" s="30"/>
      <c r="AE42" s="55"/>
      <c r="AF42" s="55"/>
      <c r="AI42" s="39"/>
      <c r="AJ42" s="39"/>
      <c r="AK42" s="39"/>
      <c r="AL42" s="49"/>
      <c r="AN42" s="1"/>
    </row>
    <row r="43" spans="1:40" s="27" customFormat="1" ht="3" customHeight="1" x14ac:dyDescent="0.2">
      <c r="A43" s="1"/>
      <c r="B43" s="1"/>
      <c r="C43" s="1"/>
      <c r="D43" s="30"/>
      <c r="E43" s="30"/>
      <c r="F43" s="30"/>
      <c r="G43" s="30"/>
      <c r="H43" s="30"/>
      <c r="I43" s="30"/>
      <c r="J43" s="30"/>
      <c r="K43" s="33"/>
      <c r="L43" s="28"/>
      <c r="M43" s="28"/>
      <c r="N43" s="33"/>
      <c r="O43" s="28"/>
      <c r="P43" s="28"/>
      <c r="R43" s="56"/>
      <c r="S43" s="35"/>
      <c r="T43" s="30"/>
      <c r="U43" s="30"/>
      <c r="V43" s="51"/>
      <c r="W43" s="51"/>
      <c r="X43" s="51"/>
      <c r="Y43" s="51"/>
      <c r="AE43" s="55"/>
      <c r="AF43" s="55"/>
      <c r="AI43" s="39"/>
      <c r="AJ43" s="39"/>
      <c r="AK43" s="39"/>
      <c r="AL43" s="49"/>
      <c r="AN43" s="1"/>
    </row>
    <row r="44" spans="1:40" s="27" customFormat="1" x14ac:dyDescent="0.2">
      <c r="A44" s="1"/>
      <c r="B44" s="1"/>
      <c r="C44" s="1"/>
      <c r="D44" s="30"/>
      <c r="E44" s="30"/>
      <c r="F44" s="30"/>
      <c r="G44" s="30"/>
      <c r="H44" s="30"/>
      <c r="I44" s="30"/>
      <c r="J44" s="30"/>
      <c r="K44" s="33"/>
      <c r="L44" s="28"/>
      <c r="M44" s="28"/>
      <c r="N44" s="33"/>
      <c r="O44" s="28"/>
      <c r="P44" s="28"/>
      <c r="R44" s="56"/>
      <c r="S44" s="35"/>
      <c r="T44" s="30"/>
      <c r="U44" s="30"/>
      <c r="V44" s="51"/>
      <c r="W44" s="51"/>
      <c r="X44" s="51"/>
      <c r="Y44" s="51"/>
      <c r="AE44" s="55"/>
      <c r="AF44" s="55"/>
      <c r="AI44" s="39"/>
      <c r="AJ44" s="39"/>
      <c r="AK44" s="39"/>
      <c r="AL44" s="49"/>
      <c r="AN44" s="1"/>
    </row>
    <row r="45" spans="1:40" s="27" customFormat="1" ht="15" x14ac:dyDescent="0.25">
      <c r="A45" s="1"/>
      <c r="B45" s="1"/>
      <c r="C45" s="57" t="s">
        <v>32</v>
      </c>
      <c r="D45" s="30"/>
      <c r="E45" s="30"/>
      <c r="F45" s="30"/>
      <c r="G45" s="30"/>
      <c r="H45" s="30"/>
      <c r="I45" s="30"/>
      <c r="J45" s="30"/>
      <c r="K45" s="33"/>
      <c r="L45" s="28"/>
      <c r="M45" s="28"/>
      <c r="N45" s="33"/>
      <c r="O45" s="28"/>
      <c r="P45" s="28"/>
      <c r="Q45" s="51" t="str">
        <f>C45</f>
        <v>M40</v>
      </c>
      <c r="R45" s="56"/>
      <c r="S45" s="35"/>
      <c r="T45" s="30"/>
      <c r="U45" s="30"/>
      <c r="V45" s="51"/>
      <c r="W45" s="51"/>
      <c r="X45" s="51"/>
      <c r="Y45" s="51"/>
      <c r="AE45" s="55"/>
      <c r="AF45" s="55"/>
      <c r="AI45" s="39">
        <v>890</v>
      </c>
      <c r="AJ45" s="39">
        <v>865</v>
      </c>
      <c r="AK45" s="39">
        <v>865</v>
      </c>
      <c r="AL45" s="49"/>
      <c r="AN45" s="1"/>
    </row>
    <row r="46" spans="1:40" s="27" customFormat="1" ht="15" x14ac:dyDescent="0.25">
      <c r="A46" s="1">
        <v>1</v>
      </c>
      <c r="B46" s="1">
        <v>1</v>
      </c>
      <c r="C46" s="58" t="s">
        <v>29</v>
      </c>
      <c r="D46" s="30" t="s">
        <v>31</v>
      </c>
      <c r="E46" s="30">
        <v>297</v>
      </c>
      <c r="F46" s="30"/>
      <c r="G46" s="30"/>
      <c r="H46" s="30"/>
      <c r="I46" s="30"/>
      <c r="J46" s="30"/>
      <c r="K46" s="33">
        <f>IFERROR(LARGE(E46:J46,1),0)+IF($D$5&gt;=2,IFERROR(LARGE(E46:J46,2),0),0)+IF($D$5&gt;=3,IFERROR(LARGE(E46:J46,3),0),0)+IF($D$5&gt;=4,IFERROR(LARGE(E46:J46,4),0),0)+IF($D$5&gt;=5,IFERROR(LARGE(E46:J46,5),0),0)+IF($D$5&gt;=6,IFERROR(LARGE(E46:J46,6),0),0)</f>
        <v>297</v>
      </c>
      <c r="L46" s="33" t="s">
        <v>657</v>
      </c>
      <c r="M46" s="33" t="s">
        <v>33</v>
      </c>
      <c r="N46" s="33">
        <f>K46-(ROW(K46)-ROW(K$6))/10000</f>
        <v>296.99599999999998</v>
      </c>
      <c r="O46" s="33">
        <f>COUNT(E46:J46)</f>
        <v>1</v>
      </c>
      <c r="P46" s="33" t="str">
        <f ca="1">IF(AND(O46=1,OFFSET(D46,0,P$3)&gt;0),"Y",0)</f>
        <v>Y</v>
      </c>
      <c r="Q46" s="34" t="s">
        <v>32</v>
      </c>
      <c r="R46" s="35">
        <f>1-(Q46=Q45)</f>
        <v>0</v>
      </c>
      <c r="S46" s="35">
        <f>N46+T46/1000+U46/10000+V46/100000+W46/1000000+X46/10000000+Y46/100000000</f>
        <v>297.29300000000001</v>
      </c>
      <c r="T46" s="30">
        <v>297</v>
      </c>
      <c r="U46" s="30"/>
      <c r="V46" s="30"/>
      <c r="W46" s="30"/>
      <c r="X46" s="30"/>
      <c r="Y46" s="30"/>
      <c r="AE46" s="55"/>
      <c r="AF46" s="55"/>
      <c r="AI46" s="39"/>
      <c r="AJ46" s="39"/>
      <c r="AK46" s="39"/>
      <c r="AL46" s="49"/>
      <c r="AN46" s="1"/>
    </row>
    <row r="47" spans="1:40" s="27" customFormat="1" ht="15" x14ac:dyDescent="0.25">
      <c r="A47" s="1">
        <v>2</v>
      </c>
      <c r="B47" s="1">
        <v>2</v>
      </c>
      <c r="C47" s="58" t="s">
        <v>38</v>
      </c>
      <c r="D47" s="30" t="s">
        <v>40</v>
      </c>
      <c r="E47" s="30">
        <v>295</v>
      </c>
      <c r="F47" s="30"/>
      <c r="G47" s="30"/>
      <c r="H47" s="30"/>
      <c r="I47" s="30"/>
      <c r="J47" s="30"/>
      <c r="K47" s="33">
        <f>IFERROR(LARGE(E47:J47,1),0)+IF($D$5&gt;=2,IFERROR(LARGE(E47:J47,2),0),0)+IF($D$5&gt;=3,IFERROR(LARGE(E47:J47,3),0),0)+IF($D$5&gt;=4,IFERROR(LARGE(E47:J47,4),0),0)+IF($D$5&gt;=5,IFERROR(LARGE(E47:J47,5),0),0)+IF($D$5&gt;=6,IFERROR(LARGE(E47:J47,6),0),0)</f>
        <v>295</v>
      </c>
      <c r="L47" s="33" t="s">
        <v>657</v>
      </c>
      <c r="M47" s="33" t="s">
        <v>50</v>
      </c>
      <c r="N47" s="33">
        <f>K47-(ROW(K47)-ROW(K$6))/10000</f>
        <v>294.99590000000001</v>
      </c>
      <c r="O47" s="33">
        <f>COUNT(E47:J47)</f>
        <v>1</v>
      </c>
      <c r="P47" s="33" t="str">
        <f ca="1">IF(AND(O47=1,OFFSET(D47,0,P$3)&gt;0),"Y",0)</f>
        <v>Y</v>
      </c>
      <c r="Q47" s="34" t="s">
        <v>32</v>
      </c>
      <c r="R47" s="35">
        <f>1-(Q47=Q46)</f>
        <v>0</v>
      </c>
      <c r="S47" s="35">
        <f>N47+T47/1000+U47/10000+V47/100000+W47/1000000+X47/10000000+Y47/100000000</f>
        <v>295.29090000000002</v>
      </c>
      <c r="T47" s="30">
        <v>295</v>
      </c>
      <c r="U47" s="30"/>
      <c r="V47" s="30"/>
      <c r="W47" s="30"/>
      <c r="X47" s="30"/>
      <c r="Y47" s="30"/>
      <c r="AE47" s="55"/>
      <c r="AF47" s="55"/>
      <c r="AI47" s="39"/>
      <c r="AJ47" s="39"/>
      <c r="AK47" s="39"/>
      <c r="AL47" s="49"/>
      <c r="AN47" s="1"/>
    </row>
    <row r="48" spans="1:40" s="27" customFormat="1" ht="15" x14ac:dyDescent="0.25">
      <c r="A48" s="1">
        <v>3</v>
      </c>
      <c r="B48" s="1">
        <v>3</v>
      </c>
      <c r="C48" s="58" t="s">
        <v>56</v>
      </c>
      <c r="D48" s="30" t="s">
        <v>58</v>
      </c>
      <c r="E48" s="30">
        <v>289</v>
      </c>
      <c r="F48" s="30"/>
      <c r="G48" s="30"/>
      <c r="H48" s="30"/>
      <c r="I48" s="30"/>
      <c r="J48" s="30"/>
      <c r="K48" s="33">
        <f>IFERROR(LARGE(E48:J48,1),0)+IF($D$5&gt;=2,IFERROR(LARGE(E48:J48,2),0),0)+IF($D$5&gt;=3,IFERROR(LARGE(E48:J48,3),0),0)+IF($D$5&gt;=4,IFERROR(LARGE(E48:J48,4),0),0)+IF($D$5&gt;=5,IFERROR(LARGE(E48:J48,5),0),0)+IF($D$5&gt;=6,IFERROR(LARGE(E48:J48,6),0),0)</f>
        <v>289</v>
      </c>
      <c r="L48" s="33" t="s">
        <v>657</v>
      </c>
      <c r="M48" s="33" t="s">
        <v>74</v>
      </c>
      <c r="N48" s="33">
        <f>K48-(ROW(K48)-ROW(K$6))/10000</f>
        <v>288.99579999999997</v>
      </c>
      <c r="O48" s="33">
        <f>COUNT(E48:J48)</f>
        <v>1</v>
      </c>
      <c r="P48" s="33" t="str">
        <f ca="1">IF(AND(O48=1,OFFSET(D48,0,P$3)&gt;0),"Y",0)</f>
        <v>Y</v>
      </c>
      <c r="Q48" s="34" t="s">
        <v>32</v>
      </c>
      <c r="R48" s="35">
        <f>1-(Q48=Q47)</f>
        <v>0</v>
      </c>
      <c r="S48" s="35">
        <f>N48+T48/1000+U48/10000+V48/100000+W48/1000000+X48/10000000+Y48/100000000</f>
        <v>289.28479999999996</v>
      </c>
      <c r="T48" s="30">
        <v>289</v>
      </c>
      <c r="U48" s="30"/>
      <c r="V48" s="30"/>
      <c r="W48" s="30"/>
      <c r="X48" s="30"/>
      <c r="Y48" s="30"/>
      <c r="AE48" s="55"/>
      <c r="AF48" s="55"/>
      <c r="AI48" s="39"/>
      <c r="AJ48" s="39"/>
      <c r="AK48" s="39"/>
      <c r="AL48" s="49"/>
      <c r="AN48" s="1"/>
    </row>
    <row r="49" spans="1:40" s="27" customFormat="1" ht="15" x14ac:dyDescent="0.25">
      <c r="A49" s="1">
        <v>4</v>
      </c>
      <c r="B49" s="1">
        <v>4</v>
      </c>
      <c r="C49" s="58" t="s">
        <v>64</v>
      </c>
      <c r="D49" s="30" t="s">
        <v>28</v>
      </c>
      <c r="E49" s="30">
        <v>286</v>
      </c>
      <c r="F49" s="30"/>
      <c r="G49" s="30"/>
      <c r="H49" s="30"/>
      <c r="I49" s="30"/>
      <c r="J49" s="30"/>
      <c r="K49" s="33">
        <f>IFERROR(LARGE(E49:J49,1),0)+IF($D$5&gt;=2,IFERROR(LARGE(E49:J49,2),0),0)+IF($D$5&gt;=3,IFERROR(LARGE(E49:J49,3),0),0)+IF($D$5&gt;=4,IFERROR(LARGE(E49:J49,4),0),0)+IF($D$5&gt;=5,IFERROR(LARGE(E49:J49,5),0),0)+IF($D$5&gt;=6,IFERROR(LARGE(E49:J49,6),0),0)</f>
        <v>286</v>
      </c>
      <c r="L49" s="33" t="s">
        <v>657</v>
      </c>
      <c r="M49" s="33"/>
      <c r="N49" s="33">
        <f>K49-(ROW(K49)-ROW(K$6))/10000</f>
        <v>285.9957</v>
      </c>
      <c r="O49" s="33">
        <f>COUNT(E49:J49)</f>
        <v>1</v>
      </c>
      <c r="P49" s="33" t="str">
        <f ca="1">IF(AND(O49=1,OFFSET(D49,0,P$3)&gt;0),"Y",0)</f>
        <v>Y</v>
      </c>
      <c r="Q49" s="34" t="s">
        <v>32</v>
      </c>
      <c r="R49" s="35">
        <f>1-(Q49=Q48)</f>
        <v>0</v>
      </c>
      <c r="S49" s="35">
        <f>N49+T49/1000+U49/10000+V49/100000+W49/1000000+X49/10000000+Y49/100000000</f>
        <v>286.2817</v>
      </c>
      <c r="T49" s="30">
        <v>286</v>
      </c>
      <c r="U49" s="30"/>
      <c r="V49" s="30"/>
      <c r="W49" s="30"/>
      <c r="X49" s="30"/>
      <c r="Y49" s="30"/>
      <c r="AE49" s="55"/>
      <c r="AF49" s="55"/>
      <c r="AI49" s="39"/>
      <c r="AJ49" s="39"/>
      <c r="AK49" s="39"/>
      <c r="AL49" s="49"/>
      <c r="AN49" s="1"/>
    </row>
    <row r="50" spans="1:40" s="27" customFormat="1" ht="15" x14ac:dyDescent="0.25">
      <c r="A50" s="1">
        <v>5</v>
      </c>
      <c r="B50" s="1">
        <v>5</v>
      </c>
      <c r="C50" s="58" t="s">
        <v>73</v>
      </c>
      <c r="D50" s="30" t="s">
        <v>31</v>
      </c>
      <c r="E50" s="30">
        <v>282</v>
      </c>
      <c r="F50" s="30"/>
      <c r="G50" s="30"/>
      <c r="H50" s="30"/>
      <c r="I50" s="30"/>
      <c r="J50" s="30"/>
      <c r="K50" s="33">
        <f>IFERROR(LARGE(E50:J50,1),0)+IF($D$5&gt;=2,IFERROR(LARGE(E50:J50,2),0),0)+IF($D$5&gt;=3,IFERROR(LARGE(E50:J50,3),0),0)+IF($D$5&gt;=4,IFERROR(LARGE(E50:J50,4),0),0)+IF($D$5&gt;=5,IFERROR(LARGE(E50:J50,5),0),0)+IF($D$5&gt;=6,IFERROR(LARGE(E50:J50,6),0),0)</f>
        <v>282</v>
      </c>
      <c r="L50" s="33" t="s">
        <v>657</v>
      </c>
      <c r="M50" s="33"/>
      <c r="N50" s="33">
        <f>K50-(ROW(K50)-ROW(K$6))/10000</f>
        <v>281.99560000000002</v>
      </c>
      <c r="O50" s="33">
        <f>COUNT(E50:J50)</f>
        <v>1</v>
      </c>
      <c r="P50" s="33" t="str">
        <f ca="1">IF(AND(O50=1,OFFSET(D50,0,P$3)&gt;0),"Y",0)</f>
        <v>Y</v>
      </c>
      <c r="Q50" s="34" t="s">
        <v>32</v>
      </c>
      <c r="R50" s="35">
        <f>1-(Q50=Q49)</f>
        <v>0</v>
      </c>
      <c r="S50" s="35">
        <f>N50+T50/1000+U50/10000+V50/100000+W50/1000000+X50/10000000+Y50/100000000</f>
        <v>282.27760000000001</v>
      </c>
      <c r="T50" s="30">
        <v>282</v>
      </c>
      <c r="U50" s="30"/>
      <c r="V50" s="30"/>
      <c r="W50" s="30"/>
      <c r="X50" s="30"/>
      <c r="Y50" s="30"/>
      <c r="AE50" s="55"/>
      <c r="AF50" s="55"/>
      <c r="AI50" s="39"/>
      <c r="AJ50" s="39"/>
      <c r="AK50" s="39"/>
      <c r="AL50" s="49"/>
      <c r="AN50" s="1"/>
    </row>
    <row r="51" spans="1:40" s="27" customFormat="1" ht="15" x14ac:dyDescent="0.25">
      <c r="A51" s="1">
        <v>6</v>
      </c>
      <c r="B51" s="1">
        <v>6</v>
      </c>
      <c r="C51" s="58" t="s">
        <v>75</v>
      </c>
      <c r="D51" s="30" t="s">
        <v>19</v>
      </c>
      <c r="E51" s="30">
        <v>281</v>
      </c>
      <c r="F51" s="30"/>
      <c r="G51" s="30"/>
      <c r="H51" s="30"/>
      <c r="I51" s="30"/>
      <c r="J51" s="30"/>
      <c r="K51" s="33">
        <f>IFERROR(LARGE(E51:J51,1),0)+IF($D$5&gt;=2,IFERROR(LARGE(E51:J51,2),0),0)+IF($D$5&gt;=3,IFERROR(LARGE(E51:J51,3),0),0)+IF($D$5&gt;=4,IFERROR(LARGE(E51:J51,4),0),0)+IF($D$5&gt;=5,IFERROR(LARGE(E51:J51,5),0),0)+IF($D$5&gt;=6,IFERROR(LARGE(E51:J51,6),0),0)</f>
        <v>281</v>
      </c>
      <c r="L51" s="33" t="s">
        <v>657</v>
      </c>
      <c r="M51" s="33"/>
      <c r="N51" s="33">
        <f>K51-(ROW(K51)-ROW(K$6))/10000</f>
        <v>280.99549999999999</v>
      </c>
      <c r="O51" s="33">
        <f>COUNT(E51:J51)</f>
        <v>1</v>
      </c>
      <c r="P51" s="33" t="str">
        <f ca="1">IF(AND(O51=1,OFFSET(D51,0,P$3)&gt;0),"Y",0)</f>
        <v>Y</v>
      </c>
      <c r="Q51" s="34" t="s">
        <v>32</v>
      </c>
      <c r="R51" s="35">
        <f>1-(Q51=Q50)</f>
        <v>0</v>
      </c>
      <c r="S51" s="35">
        <f>N51+T51/1000+U51/10000+V51/100000+W51/1000000+X51/10000000+Y51/100000000</f>
        <v>281.2765</v>
      </c>
      <c r="T51" s="30">
        <v>281</v>
      </c>
      <c r="U51" s="30"/>
      <c r="V51" s="30"/>
      <c r="W51" s="30"/>
      <c r="X51" s="30"/>
      <c r="Y51" s="30"/>
      <c r="AE51" s="55"/>
      <c r="AF51" s="55"/>
      <c r="AI51" s="39"/>
      <c r="AJ51" s="39"/>
      <c r="AK51" s="39"/>
      <c r="AL51" s="49"/>
      <c r="AN51" s="1"/>
    </row>
    <row r="52" spans="1:40" s="27" customFormat="1" ht="15" x14ac:dyDescent="0.25">
      <c r="A52" s="1">
        <v>7</v>
      </c>
      <c r="B52" s="1">
        <v>7</v>
      </c>
      <c r="C52" s="58" t="s">
        <v>82</v>
      </c>
      <c r="D52" s="30" t="s">
        <v>31</v>
      </c>
      <c r="E52" s="30">
        <v>277</v>
      </c>
      <c r="F52" s="30"/>
      <c r="G52" s="30"/>
      <c r="H52" s="30"/>
      <c r="I52" s="30"/>
      <c r="J52" s="30"/>
      <c r="K52" s="33">
        <f>IFERROR(LARGE(E52:J52,1),0)+IF($D$5&gt;=2,IFERROR(LARGE(E52:J52,2),0),0)+IF($D$5&gt;=3,IFERROR(LARGE(E52:J52,3),0),0)+IF($D$5&gt;=4,IFERROR(LARGE(E52:J52,4),0),0)+IF($D$5&gt;=5,IFERROR(LARGE(E52:J52,5),0),0)+IF($D$5&gt;=6,IFERROR(LARGE(E52:J52,6),0),0)</f>
        <v>277</v>
      </c>
      <c r="L52" s="33" t="s">
        <v>657</v>
      </c>
      <c r="M52" s="33"/>
      <c r="N52" s="33">
        <f>K52-(ROW(K52)-ROW(K$6))/10000</f>
        <v>276.99540000000002</v>
      </c>
      <c r="O52" s="33">
        <f>COUNT(E52:J52)</f>
        <v>1</v>
      </c>
      <c r="P52" s="33" t="str">
        <f ca="1">IF(AND(O52=1,OFFSET(D52,0,P$3)&gt;0),"Y",0)</f>
        <v>Y</v>
      </c>
      <c r="Q52" s="34" t="s">
        <v>32</v>
      </c>
      <c r="R52" s="35">
        <f>1-(Q52=Q51)</f>
        <v>0</v>
      </c>
      <c r="S52" s="35">
        <f>N52+T52/1000+U52/10000+V52/100000+W52/1000000+X52/10000000+Y52/100000000</f>
        <v>277.2724</v>
      </c>
      <c r="T52" s="30">
        <v>277</v>
      </c>
      <c r="U52" s="30"/>
      <c r="V52" s="30"/>
      <c r="W52" s="30"/>
      <c r="X52" s="30"/>
      <c r="Y52" s="30"/>
      <c r="AE52" s="55"/>
      <c r="AF52" s="55"/>
      <c r="AI52" s="39"/>
      <c r="AJ52" s="39"/>
      <c r="AK52" s="39"/>
      <c r="AL52" s="49"/>
      <c r="AN52" s="1"/>
    </row>
    <row r="53" spans="1:40" s="27" customFormat="1" ht="15" x14ac:dyDescent="0.25">
      <c r="A53" s="1">
        <v>8</v>
      </c>
      <c r="B53" s="1">
        <v>8</v>
      </c>
      <c r="C53" s="58" t="s">
        <v>89</v>
      </c>
      <c r="D53" s="30" t="s">
        <v>79</v>
      </c>
      <c r="E53" s="30">
        <v>274</v>
      </c>
      <c r="F53" s="30"/>
      <c r="G53" s="30"/>
      <c r="H53" s="30"/>
      <c r="I53" s="30"/>
      <c r="J53" s="30"/>
      <c r="K53" s="33">
        <f>IFERROR(LARGE(E53:J53,1),0)+IF($D$5&gt;=2,IFERROR(LARGE(E53:J53,2),0),0)+IF($D$5&gt;=3,IFERROR(LARGE(E53:J53,3),0),0)+IF($D$5&gt;=4,IFERROR(LARGE(E53:J53,4),0),0)+IF($D$5&gt;=5,IFERROR(LARGE(E53:J53,5),0),0)+IF($D$5&gt;=6,IFERROR(LARGE(E53:J53,6),0),0)</f>
        <v>274</v>
      </c>
      <c r="L53" s="33" t="s">
        <v>657</v>
      </c>
      <c r="M53" s="33"/>
      <c r="N53" s="33">
        <f>K53-(ROW(K53)-ROW(K$6))/10000</f>
        <v>273.99529999999999</v>
      </c>
      <c r="O53" s="33">
        <f>COUNT(E53:J53)</f>
        <v>1</v>
      </c>
      <c r="P53" s="33" t="str">
        <f ca="1">IF(AND(O53=1,OFFSET(D53,0,P$3)&gt;0),"Y",0)</f>
        <v>Y</v>
      </c>
      <c r="Q53" s="34" t="s">
        <v>32</v>
      </c>
      <c r="R53" s="35">
        <f>1-(Q53=Q52)</f>
        <v>0</v>
      </c>
      <c r="S53" s="35">
        <f>N53+T53/1000+U53/10000+V53/100000+W53/1000000+X53/10000000+Y53/100000000</f>
        <v>274.26929999999999</v>
      </c>
      <c r="T53" s="30">
        <v>274</v>
      </c>
      <c r="U53" s="30"/>
      <c r="V53" s="30"/>
      <c r="W53" s="30"/>
      <c r="X53" s="30"/>
      <c r="Y53" s="30"/>
      <c r="AE53" s="55"/>
      <c r="AF53" s="55"/>
      <c r="AI53" s="39"/>
      <c r="AJ53" s="39"/>
      <c r="AK53" s="39"/>
      <c r="AL53" s="49"/>
      <c r="AN53" s="1"/>
    </row>
    <row r="54" spans="1:40" s="27" customFormat="1" ht="15" x14ac:dyDescent="0.25">
      <c r="A54" s="1">
        <v>9</v>
      </c>
      <c r="B54" s="1">
        <v>9</v>
      </c>
      <c r="C54" s="58" t="s">
        <v>102</v>
      </c>
      <c r="D54" s="30" t="s">
        <v>19</v>
      </c>
      <c r="E54" s="30">
        <v>267</v>
      </c>
      <c r="F54" s="30"/>
      <c r="G54" s="30"/>
      <c r="H54" s="30"/>
      <c r="I54" s="30"/>
      <c r="J54" s="30"/>
      <c r="K54" s="33">
        <f>IFERROR(LARGE(E54:J54,1),0)+IF($D$5&gt;=2,IFERROR(LARGE(E54:J54,2),0),0)+IF($D$5&gt;=3,IFERROR(LARGE(E54:J54,3),0),0)+IF($D$5&gt;=4,IFERROR(LARGE(E54:J54,4),0),0)+IF($D$5&gt;=5,IFERROR(LARGE(E54:J54,5),0),0)+IF($D$5&gt;=6,IFERROR(LARGE(E54:J54,6),0),0)</f>
        <v>267</v>
      </c>
      <c r="L54" s="33" t="s">
        <v>657</v>
      </c>
      <c r="M54" s="33"/>
      <c r="N54" s="33">
        <f>K54-(ROW(K54)-ROW(K$6))/10000</f>
        <v>266.99520000000001</v>
      </c>
      <c r="O54" s="33">
        <f>COUNT(E54:J54)</f>
        <v>1</v>
      </c>
      <c r="P54" s="33" t="str">
        <f ca="1">IF(AND(O54=1,OFFSET(D54,0,P$3)&gt;0),"Y",0)</f>
        <v>Y</v>
      </c>
      <c r="Q54" s="34" t="s">
        <v>32</v>
      </c>
      <c r="R54" s="35">
        <f>1-(Q54=Q53)</f>
        <v>0</v>
      </c>
      <c r="S54" s="35">
        <f>N54+T54/1000+U54/10000+V54/100000+W54/1000000+X54/10000000+Y54/100000000</f>
        <v>267.26220000000001</v>
      </c>
      <c r="T54" s="30">
        <v>267</v>
      </c>
      <c r="U54" s="30"/>
      <c r="V54" s="30"/>
      <c r="W54" s="30"/>
      <c r="X54" s="30"/>
      <c r="Y54" s="30"/>
      <c r="AE54" s="55"/>
      <c r="AF54" s="55"/>
      <c r="AI54" s="39"/>
      <c r="AJ54" s="39"/>
      <c r="AK54" s="39"/>
      <c r="AL54" s="49"/>
      <c r="AN54" s="1"/>
    </row>
    <row r="55" spans="1:40" s="27" customFormat="1" ht="15" x14ac:dyDescent="0.25">
      <c r="A55" s="1">
        <v>10</v>
      </c>
      <c r="B55" s="1">
        <v>10</v>
      </c>
      <c r="C55" s="58" t="s">
        <v>103</v>
      </c>
      <c r="D55" s="30" t="s">
        <v>58</v>
      </c>
      <c r="E55" s="30">
        <v>266</v>
      </c>
      <c r="F55" s="30"/>
      <c r="G55" s="30"/>
      <c r="H55" s="30"/>
      <c r="I55" s="30"/>
      <c r="J55" s="30"/>
      <c r="K55" s="33">
        <f>IFERROR(LARGE(E55:J55,1),0)+IF($D$5&gt;=2,IFERROR(LARGE(E55:J55,2),0),0)+IF($D$5&gt;=3,IFERROR(LARGE(E55:J55,3),0),0)+IF($D$5&gt;=4,IFERROR(LARGE(E55:J55,4),0),0)+IF($D$5&gt;=5,IFERROR(LARGE(E55:J55,5),0),0)+IF($D$5&gt;=6,IFERROR(LARGE(E55:J55,6),0),0)</f>
        <v>266</v>
      </c>
      <c r="L55" s="33" t="s">
        <v>657</v>
      </c>
      <c r="M55" s="33"/>
      <c r="N55" s="33">
        <f>K55-(ROW(K55)-ROW(K$6))/10000</f>
        <v>265.99509999999998</v>
      </c>
      <c r="O55" s="33">
        <f>COUNT(E55:J55)</f>
        <v>1</v>
      </c>
      <c r="P55" s="33" t="str">
        <f ca="1">IF(AND(O55=1,OFFSET(D55,0,P$3)&gt;0),"Y",0)</f>
        <v>Y</v>
      </c>
      <c r="Q55" s="34" t="s">
        <v>32</v>
      </c>
      <c r="R55" s="35">
        <f>1-(Q55=Q54)</f>
        <v>0</v>
      </c>
      <c r="S55" s="35">
        <f>N55+T55/1000+U55/10000+V55/100000+W55/1000000+X55/10000000+Y55/100000000</f>
        <v>266.2611</v>
      </c>
      <c r="T55" s="30">
        <v>266</v>
      </c>
      <c r="U55" s="30"/>
      <c r="V55" s="30"/>
      <c r="W55" s="30"/>
      <c r="X55" s="30"/>
      <c r="Y55" s="30"/>
      <c r="AE55" s="55"/>
      <c r="AF55" s="55"/>
      <c r="AI55" s="39"/>
      <c r="AJ55" s="39"/>
      <c r="AK55" s="39"/>
      <c r="AL55" s="49"/>
      <c r="AN55" s="1"/>
    </row>
    <row r="56" spans="1:40" s="27" customFormat="1" ht="15" x14ac:dyDescent="0.25">
      <c r="A56" s="1">
        <v>11</v>
      </c>
      <c r="B56" s="1">
        <v>11</v>
      </c>
      <c r="C56" s="58" t="s">
        <v>104</v>
      </c>
      <c r="D56" s="30" t="s">
        <v>31</v>
      </c>
      <c r="E56" s="30">
        <v>265</v>
      </c>
      <c r="F56" s="30"/>
      <c r="G56" s="30"/>
      <c r="H56" s="30"/>
      <c r="I56" s="30"/>
      <c r="J56" s="30"/>
      <c r="K56" s="33">
        <f>IFERROR(LARGE(E56:J56,1),0)+IF($D$5&gt;=2,IFERROR(LARGE(E56:J56,2),0),0)+IF($D$5&gt;=3,IFERROR(LARGE(E56:J56,3),0),0)+IF($D$5&gt;=4,IFERROR(LARGE(E56:J56,4),0),0)+IF($D$5&gt;=5,IFERROR(LARGE(E56:J56,5),0),0)+IF($D$5&gt;=6,IFERROR(LARGE(E56:J56,6),0),0)</f>
        <v>265</v>
      </c>
      <c r="L56" s="33" t="s">
        <v>657</v>
      </c>
      <c r="M56" s="33"/>
      <c r="N56" s="33">
        <f>K56-(ROW(K56)-ROW(K$6))/10000</f>
        <v>264.995</v>
      </c>
      <c r="O56" s="33">
        <f>COUNT(E56:J56)</f>
        <v>1</v>
      </c>
      <c r="P56" s="33" t="str">
        <f ca="1">IF(AND(O56=1,OFFSET(D56,0,P$3)&gt;0),"Y",0)</f>
        <v>Y</v>
      </c>
      <c r="Q56" s="34" t="s">
        <v>32</v>
      </c>
      <c r="R56" s="35">
        <f>1-(Q56=Q55)</f>
        <v>0</v>
      </c>
      <c r="S56" s="35">
        <f>N56+T56/1000+U56/10000+V56/100000+W56/1000000+X56/10000000+Y56/100000000</f>
        <v>265.26</v>
      </c>
      <c r="T56" s="30">
        <v>265</v>
      </c>
      <c r="U56" s="30"/>
      <c r="V56" s="30"/>
      <c r="W56" s="30"/>
      <c r="X56" s="30"/>
      <c r="Y56" s="30"/>
      <c r="AE56" s="55"/>
      <c r="AF56" s="55"/>
      <c r="AI56" s="39"/>
      <c r="AJ56" s="39"/>
      <c r="AK56" s="39"/>
      <c r="AL56" s="49"/>
      <c r="AN56" s="1"/>
    </row>
    <row r="57" spans="1:40" s="27" customFormat="1" ht="15" x14ac:dyDescent="0.25">
      <c r="A57" s="1">
        <v>12</v>
      </c>
      <c r="B57" s="1">
        <v>12</v>
      </c>
      <c r="C57" s="58" t="s">
        <v>128</v>
      </c>
      <c r="D57" s="30" t="s">
        <v>61</v>
      </c>
      <c r="E57" s="30">
        <v>254</v>
      </c>
      <c r="F57" s="30"/>
      <c r="G57" s="30"/>
      <c r="H57" s="30"/>
      <c r="I57" s="30"/>
      <c r="J57" s="30"/>
      <c r="K57" s="33">
        <f>IFERROR(LARGE(E57:J57,1),0)+IF($D$5&gt;=2,IFERROR(LARGE(E57:J57,2),0),0)+IF($D$5&gt;=3,IFERROR(LARGE(E57:J57,3),0),0)+IF($D$5&gt;=4,IFERROR(LARGE(E57:J57,4),0),0)+IF($D$5&gt;=5,IFERROR(LARGE(E57:J57,5),0),0)+IF($D$5&gt;=6,IFERROR(LARGE(E57:J57,6),0),0)</f>
        <v>254</v>
      </c>
      <c r="L57" s="33" t="s">
        <v>657</v>
      </c>
      <c r="M57" s="33"/>
      <c r="N57" s="33">
        <f>K57-(ROW(K57)-ROW(K$6))/10000</f>
        <v>253.9949</v>
      </c>
      <c r="O57" s="33">
        <f>COUNT(E57:J57)</f>
        <v>1</v>
      </c>
      <c r="P57" s="33" t="str">
        <f ca="1">IF(AND(O57=1,OFFSET(D57,0,P$3)&gt;0),"Y",0)</f>
        <v>Y</v>
      </c>
      <c r="Q57" s="34" t="s">
        <v>32</v>
      </c>
      <c r="R57" s="35">
        <f>1-(Q57=Q56)</f>
        <v>0</v>
      </c>
      <c r="S57" s="35">
        <f>N57+T57/1000+U57/10000+V57/100000+W57/1000000+X57/10000000+Y57/100000000</f>
        <v>254.24889999999999</v>
      </c>
      <c r="T57" s="30">
        <v>254</v>
      </c>
      <c r="U57" s="30"/>
      <c r="V57" s="30"/>
      <c r="W57" s="30"/>
      <c r="X57" s="30"/>
      <c r="Y57" s="30"/>
      <c r="AE57" s="55"/>
      <c r="AF57" s="55"/>
      <c r="AI57" s="39"/>
      <c r="AJ57" s="39"/>
      <c r="AK57" s="39"/>
      <c r="AL57" s="49"/>
      <c r="AN57" s="1"/>
    </row>
    <row r="58" spans="1:40" s="27" customFormat="1" ht="15" x14ac:dyDescent="0.25">
      <c r="A58" s="1">
        <v>13</v>
      </c>
      <c r="B58" s="1">
        <v>13</v>
      </c>
      <c r="C58" s="58" t="s">
        <v>131</v>
      </c>
      <c r="D58" s="30" t="s">
        <v>133</v>
      </c>
      <c r="E58" s="30">
        <v>252</v>
      </c>
      <c r="F58" s="30"/>
      <c r="G58" s="30"/>
      <c r="H58" s="30"/>
      <c r="I58" s="30"/>
      <c r="J58" s="30"/>
      <c r="K58" s="33">
        <f>IFERROR(LARGE(E58:J58,1),0)+IF($D$5&gt;=2,IFERROR(LARGE(E58:J58,2),0),0)+IF($D$5&gt;=3,IFERROR(LARGE(E58:J58,3),0),0)+IF($D$5&gt;=4,IFERROR(LARGE(E58:J58,4),0),0)+IF($D$5&gt;=5,IFERROR(LARGE(E58:J58,5),0),0)+IF($D$5&gt;=6,IFERROR(LARGE(E58:J58,6),0),0)</f>
        <v>252</v>
      </c>
      <c r="L58" s="33" t="s">
        <v>657</v>
      </c>
      <c r="M58" s="33"/>
      <c r="N58" s="33">
        <f>K58-(ROW(K58)-ROW(K$6))/10000</f>
        <v>251.9948</v>
      </c>
      <c r="O58" s="33">
        <f>COUNT(E58:J58)</f>
        <v>1</v>
      </c>
      <c r="P58" s="33" t="str">
        <f ca="1">IF(AND(O58=1,OFFSET(D58,0,P$3)&gt;0),"Y",0)</f>
        <v>Y</v>
      </c>
      <c r="Q58" s="34" t="s">
        <v>32</v>
      </c>
      <c r="R58" s="35">
        <f>1-(Q58=Q57)</f>
        <v>0</v>
      </c>
      <c r="S58" s="35">
        <f>N58+T58/1000+U58/10000+V58/100000+W58/1000000+X58/10000000+Y58/100000000</f>
        <v>252.24680000000001</v>
      </c>
      <c r="T58" s="30">
        <v>252</v>
      </c>
      <c r="U58" s="30"/>
      <c r="V58" s="30"/>
      <c r="W58" s="30"/>
      <c r="X58" s="30"/>
      <c r="Y58" s="30"/>
      <c r="AE58" s="55"/>
      <c r="AF58" s="55"/>
      <c r="AI58" s="39"/>
      <c r="AJ58" s="39"/>
      <c r="AK58" s="39"/>
      <c r="AL58" s="49"/>
      <c r="AN58" s="1"/>
    </row>
    <row r="59" spans="1:40" s="27" customFormat="1" ht="15" x14ac:dyDescent="0.25">
      <c r="A59" s="1">
        <v>14</v>
      </c>
      <c r="B59" s="1">
        <v>14</v>
      </c>
      <c r="C59" s="58" t="s">
        <v>138</v>
      </c>
      <c r="D59" s="30" t="s">
        <v>47</v>
      </c>
      <c r="E59" s="30">
        <v>248</v>
      </c>
      <c r="F59" s="30"/>
      <c r="G59" s="30"/>
      <c r="H59" s="30"/>
      <c r="I59" s="30"/>
      <c r="J59" s="30"/>
      <c r="K59" s="33">
        <f>IFERROR(LARGE(E59:J59,1),0)+IF($D$5&gt;=2,IFERROR(LARGE(E59:J59,2),0),0)+IF($D$5&gt;=3,IFERROR(LARGE(E59:J59,3),0),0)+IF($D$5&gt;=4,IFERROR(LARGE(E59:J59,4),0),0)+IF($D$5&gt;=5,IFERROR(LARGE(E59:J59,5),0),0)+IF($D$5&gt;=6,IFERROR(LARGE(E59:J59,6),0),0)</f>
        <v>248</v>
      </c>
      <c r="L59" s="33" t="s">
        <v>657</v>
      </c>
      <c r="M59" s="33"/>
      <c r="N59" s="33">
        <f>K59-(ROW(K59)-ROW(K$6))/10000</f>
        <v>247.99469999999999</v>
      </c>
      <c r="O59" s="33">
        <f>COUNT(E59:J59)</f>
        <v>1</v>
      </c>
      <c r="P59" s="33" t="str">
        <f ca="1">IF(AND(O59=1,OFFSET(D59,0,P$3)&gt;0),"Y",0)</f>
        <v>Y</v>
      </c>
      <c r="Q59" s="34" t="s">
        <v>32</v>
      </c>
      <c r="R59" s="35">
        <f>1-(Q59=Q58)</f>
        <v>0</v>
      </c>
      <c r="S59" s="35">
        <f>N59+T59/1000+U59/10000+V59/100000+W59/1000000+X59/10000000+Y59/100000000</f>
        <v>248.24269999999999</v>
      </c>
      <c r="T59" s="30">
        <v>248</v>
      </c>
      <c r="U59" s="30"/>
      <c r="V59" s="30"/>
      <c r="W59" s="30"/>
      <c r="X59" s="30"/>
      <c r="Y59" s="30"/>
      <c r="AE59" s="55"/>
      <c r="AF59" s="55"/>
      <c r="AI59" s="39"/>
      <c r="AJ59" s="39"/>
      <c r="AK59" s="39"/>
      <c r="AL59" s="49"/>
      <c r="AN59" s="1"/>
    </row>
    <row r="60" spans="1:40" s="27" customFormat="1" ht="15" x14ac:dyDescent="0.25">
      <c r="A60" s="1">
        <v>15</v>
      </c>
      <c r="B60" s="1">
        <v>15</v>
      </c>
      <c r="C60" s="58" t="s">
        <v>140</v>
      </c>
      <c r="D60" s="30" t="s">
        <v>28</v>
      </c>
      <c r="E60" s="30">
        <v>247</v>
      </c>
      <c r="F60" s="30"/>
      <c r="G60" s="30"/>
      <c r="H60" s="30"/>
      <c r="I60" s="30"/>
      <c r="J60" s="30"/>
      <c r="K60" s="33">
        <f>IFERROR(LARGE(E60:J60,1),0)+IF($D$5&gt;=2,IFERROR(LARGE(E60:J60,2),0),0)+IF($D$5&gt;=3,IFERROR(LARGE(E60:J60,3),0),0)+IF($D$5&gt;=4,IFERROR(LARGE(E60:J60,4),0),0)+IF($D$5&gt;=5,IFERROR(LARGE(E60:J60,5),0),0)+IF($D$5&gt;=6,IFERROR(LARGE(E60:J60,6),0),0)</f>
        <v>247</v>
      </c>
      <c r="L60" s="33" t="s">
        <v>657</v>
      </c>
      <c r="M60" s="33"/>
      <c r="N60" s="33">
        <f>K60-(ROW(K60)-ROW(K$6))/10000</f>
        <v>246.99459999999999</v>
      </c>
      <c r="O60" s="33">
        <f>COUNT(E60:J60)</f>
        <v>1</v>
      </c>
      <c r="P60" s="33" t="str">
        <f ca="1">IF(AND(O60=1,OFFSET(D60,0,P$3)&gt;0),"Y",0)</f>
        <v>Y</v>
      </c>
      <c r="Q60" s="34" t="s">
        <v>32</v>
      </c>
      <c r="R60" s="35">
        <f>1-(Q60=Q59)</f>
        <v>0</v>
      </c>
      <c r="S60" s="35">
        <f>N60+T60/1000+U60/10000+V60/100000+W60/1000000+X60/10000000+Y60/100000000</f>
        <v>247.24160000000001</v>
      </c>
      <c r="T60" s="30">
        <v>247</v>
      </c>
      <c r="U60" s="30"/>
      <c r="V60" s="30"/>
      <c r="W60" s="30"/>
      <c r="X60" s="30"/>
      <c r="Y60" s="30"/>
      <c r="AE60" s="55"/>
      <c r="AF60" s="55"/>
      <c r="AI60" s="39"/>
      <c r="AJ60" s="39"/>
      <c r="AK60" s="39"/>
      <c r="AL60" s="49"/>
      <c r="AN60" s="1"/>
    </row>
    <row r="61" spans="1:40" s="27" customFormat="1" ht="15" x14ac:dyDescent="0.25">
      <c r="A61" s="1">
        <v>16</v>
      </c>
      <c r="B61" s="1">
        <v>16</v>
      </c>
      <c r="C61" s="58" t="s">
        <v>214</v>
      </c>
      <c r="D61" s="30" t="s">
        <v>162</v>
      </c>
      <c r="E61" s="30">
        <v>204</v>
      </c>
      <c r="F61" s="30"/>
      <c r="G61" s="30"/>
      <c r="H61" s="30"/>
      <c r="I61" s="30"/>
      <c r="J61" s="30"/>
      <c r="K61" s="33">
        <f>IFERROR(LARGE(E61:J61,1),0)+IF($D$5&gt;=2,IFERROR(LARGE(E61:J61,2),0),0)+IF($D$5&gt;=3,IFERROR(LARGE(E61:J61,3),0),0)+IF($D$5&gt;=4,IFERROR(LARGE(E61:J61,4),0),0)+IF($D$5&gt;=5,IFERROR(LARGE(E61:J61,5),0),0)+IF($D$5&gt;=6,IFERROR(LARGE(E61:J61,6),0),0)</f>
        <v>204</v>
      </c>
      <c r="L61" s="33" t="s">
        <v>657</v>
      </c>
      <c r="M61" s="33"/>
      <c r="N61" s="33">
        <f>K61-(ROW(K61)-ROW(K$6))/10000</f>
        <v>203.99449999999999</v>
      </c>
      <c r="O61" s="33">
        <f>COUNT(E61:J61)</f>
        <v>1</v>
      </c>
      <c r="P61" s="33" t="str">
        <f ca="1">IF(AND(O61=1,OFFSET(D61,0,P$3)&gt;0),"Y",0)</f>
        <v>Y</v>
      </c>
      <c r="Q61" s="34" t="s">
        <v>32</v>
      </c>
      <c r="R61" s="35">
        <f>1-(Q61=Q60)</f>
        <v>0</v>
      </c>
      <c r="S61" s="35">
        <f>N61+T61/1000+U61/10000+V61/100000+W61/1000000+X61/10000000+Y61/100000000</f>
        <v>204.1985</v>
      </c>
      <c r="T61" s="30">
        <v>204</v>
      </c>
      <c r="U61" s="30"/>
      <c r="V61" s="30"/>
      <c r="W61" s="30"/>
      <c r="X61" s="30"/>
      <c r="Y61" s="30"/>
      <c r="AE61" s="55"/>
      <c r="AF61" s="55"/>
      <c r="AI61" s="39"/>
      <c r="AJ61" s="39"/>
      <c r="AK61" s="39"/>
      <c r="AL61" s="49"/>
      <c r="AN61" s="1"/>
    </row>
    <row r="62" spans="1:40" s="27" customFormat="1" ht="15" x14ac:dyDescent="0.25">
      <c r="A62" s="1">
        <v>17</v>
      </c>
      <c r="B62" s="1">
        <v>17</v>
      </c>
      <c r="C62" s="58" t="s">
        <v>226</v>
      </c>
      <c r="D62" s="30" t="s">
        <v>202</v>
      </c>
      <c r="E62" s="30">
        <v>194</v>
      </c>
      <c r="F62" s="30"/>
      <c r="G62" s="30"/>
      <c r="H62" s="30"/>
      <c r="I62" s="30"/>
      <c r="J62" s="30"/>
      <c r="K62" s="33">
        <f>IFERROR(LARGE(E62:J62,1),0)+IF($D$5&gt;=2,IFERROR(LARGE(E62:J62,2),0),0)+IF($D$5&gt;=3,IFERROR(LARGE(E62:J62,3),0),0)+IF($D$5&gt;=4,IFERROR(LARGE(E62:J62,4),0),0)+IF($D$5&gt;=5,IFERROR(LARGE(E62:J62,5),0),0)+IF($D$5&gt;=6,IFERROR(LARGE(E62:J62,6),0),0)</f>
        <v>194</v>
      </c>
      <c r="L62" s="33" t="s">
        <v>657</v>
      </c>
      <c r="M62" s="33"/>
      <c r="N62" s="33">
        <f>K62-(ROW(K62)-ROW(K$6))/10000</f>
        <v>193.99440000000001</v>
      </c>
      <c r="O62" s="33">
        <f>COUNT(E62:J62)</f>
        <v>1</v>
      </c>
      <c r="P62" s="33" t="str">
        <f ca="1">IF(AND(O62=1,OFFSET(D62,0,P$3)&gt;0),"Y",0)</f>
        <v>Y</v>
      </c>
      <c r="Q62" s="34" t="s">
        <v>32</v>
      </c>
      <c r="R62" s="35">
        <f>1-(Q62=Q61)</f>
        <v>0</v>
      </c>
      <c r="S62" s="35">
        <f>N62+T62/1000+U62/10000+V62/100000+W62/1000000+X62/10000000+Y62/100000000</f>
        <v>194.1884</v>
      </c>
      <c r="T62" s="30">
        <v>194</v>
      </c>
      <c r="U62" s="30"/>
      <c r="V62" s="30"/>
      <c r="W62" s="30"/>
      <c r="X62" s="30"/>
      <c r="Y62" s="30"/>
      <c r="AE62" s="55"/>
      <c r="AF62" s="55"/>
      <c r="AI62" s="39"/>
      <c r="AJ62" s="39"/>
      <c r="AK62" s="39"/>
      <c r="AL62" s="49"/>
      <c r="AN62" s="1"/>
    </row>
    <row r="63" spans="1:40" s="27" customFormat="1" ht="15" x14ac:dyDescent="0.25">
      <c r="A63" s="1">
        <v>18</v>
      </c>
      <c r="B63" s="1">
        <v>18</v>
      </c>
      <c r="C63" s="58" t="s">
        <v>234</v>
      </c>
      <c r="D63" s="30" t="s">
        <v>67</v>
      </c>
      <c r="E63" s="30">
        <v>188</v>
      </c>
      <c r="F63" s="30"/>
      <c r="G63" s="30"/>
      <c r="H63" s="30"/>
      <c r="I63" s="30"/>
      <c r="J63" s="30"/>
      <c r="K63" s="33">
        <f>IFERROR(LARGE(E63:J63,1),0)+IF($D$5&gt;=2,IFERROR(LARGE(E63:J63,2),0),0)+IF($D$5&gt;=3,IFERROR(LARGE(E63:J63,3),0),0)+IF($D$5&gt;=4,IFERROR(LARGE(E63:J63,4),0),0)+IF($D$5&gt;=5,IFERROR(LARGE(E63:J63,5),0),0)+IF($D$5&gt;=6,IFERROR(LARGE(E63:J63,6),0),0)</f>
        <v>188</v>
      </c>
      <c r="L63" s="33" t="s">
        <v>657</v>
      </c>
      <c r="M63" s="33"/>
      <c r="N63" s="33">
        <f>K63-(ROW(K63)-ROW(K$6))/10000</f>
        <v>187.99430000000001</v>
      </c>
      <c r="O63" s="33">
        <f>COUNT(E63:J63)</f>
        <v>1</v>
      </c>
      <c r="P63" s="33" t="str">
        <f ca="1">IF(AND(O63=1,OFFSET(D63,0,P$3)&gt;0),"Y",0)</f>
        <v>Y</v>
      </c>
      <c r="Q63" s="34" t="s">
        <v>32</v>
      </c>
      <c r="R63" s="35">
        <f>1-(Q63=Q62)</f>
        <v>0</v>
      </c>
      <c r="S63" s="35">
        <f>N63+T63/1000+U63/10000+V63/100000+W63/1000000+X63/10000000+Y63/100000000</f>
        <v>188.1823</v>
      </c>
      <c r="T63" s="30">
        <v>188</v>
      </c>
      <c r="U63" s="30"/>
      <c r="V63" s="30"/>
      <c r="W63" s="30"/>
      <c r="X63" s="30"/>
      <c r="Y63" s="30"/>
      <c r="AE63" s="55"/>
      <c r="AF63" s="55"/>
      <c r="AI63" s="39"/>
      <c r="AJ63" s="39"/>
      <c r="AK63" s="39"/>
      <c r="AL63" s="49"/>
      <c r="AN63" s="1"/>
    </row>
    <row r="64" spans="1:40" s="27" customFormat="1" ht="15" x14ac:dyDescent="0.25">
      <c r="A64" s="1">
        <v>19</v>
      </c>
      <c r="B64" s="1">
        <v>19</v>
      </c>
      <c r="C64" s="58" t="s">
        <v>250</v>
      </c>
      <c r="D64" s="30" t="s">
        <v>79</v>
      </c>
      <c r="E64" s="30">
        <v>181</v>
      </c>
      <c r="F64" s="30"/>
      <c r="G64" s="30"/>
      <c r="H64" s="30"/>
      <c r="I64" s="30"/>
      <c r="J64" s="30"/>
      <c r="K64" s="33">
        <f>IFERROR(LARGE(E64:J64,1),0)+IF($D$5&gt;=2,IFERROR(LARGE(E64:J64,2),0),0)+IF($D$5&gt;=3,IFERROR(LARGE(E64:J64,3),0),0)+IF($D$5&gt;=4,IFERROR(LARGE(E64:J64,4),0),0)+IF($D$5&gt;=5,IFERROR(LARGE(E64:J64,5),0),0)+IF($D$5&gt;=6,IFERROR(LARGE(E64:J64,6),0),0)</f>
        <v>181</v>
      </c>
      <c r="L64" s="33" t="s">
        <v>657</v>
      </c>
      <c r="M64" s="33"/>
      <c r="N64" s="33">
        <f>K64-(ROW(K64)-ROW(K$6))/10000</f>
        <v>180.99420000000001</v>
      </c>
      <c r="O64" s="33">
        <f>COUNT(E64:J64)</f>
        <v>1</v>
      </c>
      <c r="P64" s="33" t="str">
        <f ca="1">IF(AND(O64=1,OFFSET(D64,0,P$3)&gt;0),"Y",0)</f>
        <v>Y</v>
      </c>
      <c r="Q64" s="34" t="s">
        <v>32</v>
      </c>
      <c r="R64" s="35">
        <f>1-(Q64=Q63)</f>
        <v>0</v>
      </c>
      <c r="S64" s="35">
        <f>N64+T64/1000+U64/10000+V64/100000+W64/1000000+X64/10000000+Y64/100000000</f>
        <v>181.17520000000002</v>
      </c>
      <c r="T64" s="30">
        <v>181</v>
      </c>
      <c r="U64" s="30"/>
      <c r="V64" s="30"/>
      <c r="W64" s="30"/>
      <c r="X64" s="30"/>
      <c r="Y64" s="30"/>
      <c r="AE64" s="55"/>
      <c r="AF64" s="55"/>
      <c r="AI64" s="39"/>
      <c r="AJ64" s="39"/>
      <c r="AK64" s="39"/>
      <c r="AL64" s="49"/>
      <c r="AN64" s="1"/>
    </row>
    <row r="65" spans="1:40" s="27" customFormat="1" ht="15" x14ac:dyDescent="0.25">
      <c r="A65" s="1">
        <v>20</v>
      </c>
      <c r="B65" s="1">
        <v>20</v>
      </c>
      <c r="C65" s="58" t="s">
        <v>304</v>
      </c>
      <c r="D65" s="30" t="s">
        <v>43</v>
      </c>
      <c r="E65" s="30">
        <v>158</v>
      </c>
      <c r="F65" s="30"/>
      <c r="G65" s="30"/>
      <c r="H65" s="30"/>
      <c r="I65" s="30"/>
      <c r="J65" s="30"/>
      <c r="K65" s="33">
        <f>IFERROR(LARGE(E65:J65,1),0)+IF($D$5&gt;=2,IFERROR(LARGE(E65:J65,2),0),0)+IF($D$5&gt;=3,IFERROR(LARGE(E65:J65,3),0),0)+IF($D$5&gt;=4,IFERROR(LARGE(E65:J65,4),0),0)+IF($D$5&gt;=5,IFERROR(LARGE(E65:J65,5),0),0)+IF($D$5&gt;=6,IFERROR(LARGE(E65:J65,6),0),0)</f>
        <v>158</v>
      </c>
      <c r="L65" s="33" t="s">
        <v>657</v>
      </c>
      <c r="M65" s="33"/>
      <c r="N65" s="33">
        <f>K65-(ROW(K65)-ROW(K$6))/10000</f>
        <v>157.9941</v>
      </c>
      <c r="O65" s="33">
        <f>COUNT(E65:J65)</f>
        <v>1</v>
      </c>
      <c r="P65" s="33" t="str">
        <f ca="1">IF(AND(O65=1,OFFSET(D65,0,P$3)&gt;0),"Y",0)</f>
        <v>Y</v>
      </c>
      <c r="Q65" s="34" t="s">
        <v>32</v>
      </c>
      <c r="R65" s="35">
        <f>1-(Q65=Q64)</f>
        <v>0</v>
      </c>
      <c r="S65" s="35">
        <f>N65+T65/1000+U65/10000+V65/100000+W65/1000000+X65/10000000+Y65/100000000</f>
        <v>158.15209999999999</v>
      </c>
      <c r="T65" s="30">
        <v>158</v>
      </c>
      <c r="U65" s="30"/>
      <c r="V65" s="30"/>
      <c r="W65" s="30"/>
      <c r="X65" s="30"/>
      <c r="Y65" s="30"/>
      <c r="AE65" s="55"/>
      <c r="AF65" s="55"/>
      <c r="AI65" s="39"/>
      <c r="AJ65" s="39"/>
      <c r="AK65" s="39"/>
      <c r="AL65" s="49"/>
      <c r="AN65" s="1"/>
    </row>
    <row r="66" spans="1:40" s="27" customFormat="1" ht="15" x14ac:dyDescent="0.25">
      <c r="A66" s="1">
        <v>21</v>
      </c>
      <c r="B66" s="1">
        <v>21</v>
      </c>
      <c r="C66" s="58" t="s">
        <v>329</v>
      </c>
      <c r="D66" s="30" t="s">
        <v>259</v>
      </c>
      <c r="E66" s="30">
        <v>146</v>
      </c>
      <c r="F66" s="30"/>
      <c r="G66" s="30"/>
      <c r="H66" s="30"/>
      <c r="I66" s="30"/>
      <c r="J66" s="30"/>
      <c r="K66" s="33">
        <f>IFERROR(LARGE(E66:J66,1),0)+IF($D$5&gt;=2,IFERROR(LARGE(E66:J66,2),0),0)+IF($D$5&gt;=3,IFERROR(LARGE(E66:J66,3),0),0)+IF($D$5&gt;=4,IFERROR(LARGE(E66:J66,4),0),0)+IF($D$5&gt;=5,IFERROR(LARGE(E66:J66,5),0),0)+IF($D$5&gt;=6,IFERROR(LARGE(E66:J66,6),0),0)</f>
        <v>146</v>
      </c>
      <c r="L66" s="33" t="s">
        <v>657</v>
      </c>
      <c r="M66" s="33"/>
      <c r="N66" s="33">
        <f>K66-(ROW(K66)-ROW(K$6))/10000</f>
        <v>145.994</v>
      </c>
      <c r="O66" s="33">
        <f>COUNT(E66:J66)</f>
        <v>1</v>
      </c>
      <c r="P66" s="33" t="str">
        <f ca="1">IF(AND(O66=1,OFFSET(D66,0,P$3)&gt;0),"Y",0)</f>
        <v>Y</v>
      </c>
      <c r="Q66" s="34" t="s">
        <v>32</v>
      </c>
      <c r="R66" s="35">
        <f>1-(Q66=Q65)</f>
        <v>0</v>
      </c>
      <c r="S66" s="35">
        <f>N66+T66/1000+U66/10000+V66/100000+W66/1000000+X66/10000000+Y66/100000000</f>
        <v>146.13999999999999</v>
      </c>
      <c r="T66" s="30">
        <v>146</v>
      </c>
      <c r="U66" s="30"/>
      <c r="V66" s="30"/>
      <c r="W66" s="30"/>
      <c r="X66" s="30"/>
      <c r="Y66" s="30"/>
      <c r="AE66" s="55"/>
      <c r="AF66" s="55"/>
      <c r="AI66" s="39"/>
      <c r="AJ66" s="39"/>
      <c r="AK66" s="39"/>
      <c r="AL66" s="49"/>
      <c r="AN66" s="1"/>
    </row>
    <row r="67" spans="1:40" s="27" customFormat="1" ht="15" x14ac:dyDescent="0.25">
      <c r="A67" s="1">
        <v>22</v>
      </c>
      <c r="B67" s="1">
        <v>22</v>
      </c>
      <c r="C67" s="58" t="s">
        <v>352</v>
      </c>
      <c r="D67" s="30" t="s">
        <v>40</v>
      </c>
      <c r="E67" s="30">
        <v>135</v>
      </c>
      <c r="F67" s="30"/>
      <c r="G67" s="30"/>
      <c r="H67" s="30"/>
      <c r="I67" s="30"/>
      <c r="J67" s="30"/>
      <c r="K67" s="33">
        <f>IFERROR(LARGE(E67:J67,1),0)+IF($D$5&gt;=2,IFERROR(LARGE(E67:J67,2),0),0)+IF($D$5&gt;=3,IFERROR(LARGE(E67:J67,3),0),0)+IF($D$5&gt;=4,IFERROR(LARGE(E67:J67,4),0),0)+IF($D$5&gt;=5,IFERROR(LARGE(E67:J67,5),0),0)+IF($D$5&gt;=6,IFERROR(LARGE(E67:J67,6),0),0)</f>
        <v>135</v>
      </c>
      <c r="L67" s="33" t="s">
        <v>657</v>
      </c>
      <c r="M67" s="33"/>
      <c r="N67" s="33">
        <f>K67-(ROW(K67)-ROW(K$6))/10000</f>
        <v>134.9939</v>
      </c>
      <c r="O67" s="33">
        <f>COUNT(E67:J67)</f>
        <v>1</v>
      </c>
      <c r="P67" s="33" t="str">
        <f ca="1">IF(AND(O67=1,OFFSET(D67,0,P$3)&gt;0),"Y",0)</f>
        <v>Y</v>
      </c>
      <c r="Q67" s="34" t="s">
        <v>32</v>
      </c>
      <c r="R67" s="35">
        <f>1-(Q67=Q66)</f>
        <v>0</v>
      </c>
      <c r="S67" s="35">
        <f>N67+T67/1000+U67/10000+V67/100000+W67/1000000+X67/10000000+Y67/100000000</f>
        <v>135.12889999999999</v>
      </c>
      <c r="T67" s="30">
        <v>135</v>
      </c>
      <c r="U67" s="30"/>
      <c r="V67" s="30"/>
      <c r="W67" s="30"/>
      <c r="X67" s="30"/>
      <c r="Y67" s="30"/>
      <c r="AE67" s="55"/>
      <c r="AF67" s="55"/>
      <c r="AI67" s="39"/>
      <c r="AJ67" s="39"/>
      <c r="AK67" s="39"/>
      <c r="AL67" s="49"/>
      <c r="AN67" s="1"/>
    </row>
    <row r="68" spans="1:40" s="27" customFormat="1" ht="15" x14ac:dyDescent="0.25">
      <c r="A68" s="1">
        <v>23</v>
      </c>
      <c r="B68" s="1">
        <v>23</v>
      </c>
      <c r="C68" s="58" t="s">
        <v>360</v>
      </c>
      <c r="D68" s="30" t="s">
        <v>259</v>
      </c>
      <c r="E68" s="30">
        <v>134</v>
      </c>
      <c r="F68" s="30"/>
      <c r="G68" s="30"/>
      <c r="H68" s="30"/>
      <c r="I68" s="30"/>
      <c r="J68" s="30"/>
      <c r="K68" s="33">
        <f>IFERROR(LARGE(E68:J68,1),0)+IF($D$5&gt;=2,IFERROR(LARGE(E68:J68,2),0),0)+IF($D$5&gt;=3,IFERROR(LARGE(E68:J68,3),0),0)+IF($D$5&gt;=4,IFERROR(LARGE(E68:J68,4),0),0)+IF($D$5&gt;=5,IFERROR(LARGE(E68:J68,5),0),0)+IF($D$5&gt;=6,IFERROR(LARGE(E68:J68,6),0),0)</f>
        <v>134</v>
      </c>
      <c r="L68" s="33" t="s">
        <v>657</v>
      </c>
      <c r="M68" s="33"/>
      <c r="N68" s="33">
        <f>K68-(ROW(K68)-ROW(K$6))/10000</f>
        <v>133.99379999999999</v>
      </c>
      <c r="O68" s="33">
        <f>COUNT(E68:J68)</f>
        <v>1</v>
      </c>
      <c r="P68" s="33" t="str">
        <f ca="1">IF(AND(O68=1,OFFSET(D68,0,P$3)&gt;0),"Y",0)</f>
        <v>Y</v>
      </c>
      <c r="Q68" s="34" t="s">
        <v>32</v>
      </c>
      <c r="R68" s="35">
        <f>1-(Q68=Q67)</f>
        <v>0</v>
      </c>
      <c r="S68" s="35">
        <f>N68+T68/1000+U68/10000+V68/100000+W68/1000000+X68/10000000+Y68/100000000</f>
        <v>134.12779999999998</v>
      </c>
      <c r="T68" s="30">
        <v>134</v>
      </c>
      <c r="U68" s="30"/>
      <c r="V68" s="30"/>
      <c r="W68" s="30"/>
      <c r="X68" s="30"/>
      <c r="Y68" s="30"/>
      <c r="AE68" s="55"/>
      <c r="AF68" s="55"/>
      <c r="AI68" s="39"/>
      <c r="AJ68" s="39"/>
      <c r="AK68" s="39"/>
      <c r="AL68" s="49"/>
      <c r="AN68" s="1"/>
    </row>
    <row r="69" spans="1:40" ht="5.0999999999999996" customHeight="1" x14ac:dyDescent="0.25">
      <c r="A69" s="58"/>
      <c r="B69" s="1"/>
      <c r="C69" s="58"/>
      <c r="D69" s="30"/>
      <c r="E69" s="30"/>
      <c r="F69" s="30"/>
      <c r="G69" s="30"/>
      <c r="H69" s="30"/>
      <c r="I69" s="30"/>
      <c r="J69" s="30"/>
      <c r="K69" s="33"/>
      <c r="L69" s="28"/>
      <c r="M69" s="28"/>
      <c r="N69" s="33"/>
      <c r="O69" s="28"/>
      <c r="P69" s="28"/>
      <c r="R69" s="59"/>
      <c r="S69" s="35"/>
      <c r="T69" s="30"/>
      <c r="U69" s="30"/>
      <c r="V69" s="28"/>
      <c r="W69" s="28"/>
      <c r="X69" s="28"/>
      <c r="Y69" s="28"/>
      <c r="AE69" s="60"/>
      <c r="AF69" s="60"/>
      <c r="AG69" s="27"/>
      <c r="AH69" s="27"/>
      <c r="AI69" s="39"/>
      <c r="AJ69" s="39"/>
      <c r="AK69" s="39"/>
      <c r="AL69" s="31"/>
      <c r="AM69" s="27"/>
      <c r="AN69" s="1"/>
    </row>
    <row r="70" spans="1:40" ht="15" x14ac:dyDescent="0.25">
      <c r="A70" s="58"/>
      <c r="B70" s="1"/>
      <c r="C70" s="58"/>
      <c r="D70" s="30"/>
      <c r="E70" s="30"/>
      <c r="F70" s="28"/>
      <c r="G70" s="28"/>
      <c r="H70" s="28"/>
      <c r="I70" s="28"/>
      <c r="J70" s="28"/>
      <c r="K70" s="33"/>
      <c r="L70" s="28"/>
      <c r="M70" s="28"/>
      <c r="N70" s="33"/>
      <c r="O70" s="28"/>
      <c r="P70" s="28"/>
      <c r="R70" s="59"/>
      <c r="S70" s="35"/>
      <c r="T70" s="30"/>
      <c r="U70" s="30"/>
      <c r="V70" s="28"/>
      <c r="W70" s="28"/>
      <c r="X70" s="28"/>
      <c r="Y70" s="28"/>
      <c r="AE70" s="60"/>
      <c r="AF70" s="60"/>
      <c r="AG70" s="27"/>
      <c r="AH70" s="27"/>
      <c r="AI70" s="39"/>
      <c r="AJ70" s="39"/>
      <c r="AK70" s="39"/>
      <c r="AL70" s="31"/>
      <c r="AM70" s="27"/>
      <c r="AN70" s="1"/>
    </row>
    <row r="71" spans="1:40" ht="15" x14ac:dyDescent="0.25">
      <c r="A71" s="1"/>
      <c r="B71" s="1"/>
      <c r="C71" s="57" t="s">
        <v>49</v>
      </c>
      <c r="D71" s="30"/>
      <c r="E71" s="30"/>
      <c r="F71" s="28"/>
      <c r="G71" s="28"/>
      <c r="H71" s="28"/>
      <c r="I71" s="28"/>
      <c r="J71" s="28"/>
      <c r="K71" s="33"/>
      <c r="L71" s="28"/>
      <c r="M71" s="28"/>
      <c r="N71" s="33"/>
      <c r="O71" s="28"/>
      <c r="P71" s="28"/>
      <c r="Q71" s="51" t="str">
        <f>C71</f>
        <v>M45</v>
      </c>
      <c r="R71" s="59"/>
      <c r="S71" s="35"/>
      <c r="T71" s="30"/>
      <c r="U71" s="30"/>
      <c r="V71" s="28"/>
      <c r="W71" s="28"/>
      <c r="X71" s="28"/>
      <c r="Y71" s="28"/>
      <c r="AE71" s="60"/>
      <c r="AF71" s="60"/>
      <c r="AG71" s="27"/>
      <c r="AH71" s="27"/>
      <c r="AI71" s="39">
        <v>828</v>
      </c>
      <c r="AJ71" s="39">
        <v>806</v>
      </c>
      <c r="AK71" s="39">
        <v>783</v>
      </c>
      <c r="AL71" s="31"/>
      <c r="AM71" s="27"/>
      <c r="AN71" s="1"/>
    </row>
    <row r="72" spans="1:40" ht="15" x14ac:dyDescent="0.25">
      <c r="A72" s="1">
        <v>1</v>
      </c>
      <c r="B72" s="1">
        <v>1</v>
      </c>
      <c r="C72" s="58" t="s">
        <v>48</v>
      </c>
      <c r="D72" s="30" t="s">
        <v>31</v>
      </c>
      <c r="E72" s="30">
        <v>292</v>
      </c>
      <c r="F72" s="28"/>
      <c r="G72" s="28"/>
      <c r="H72" s="28"/>
      <c r="I72" s="28"/>
      <c r="J72" s="28"/>
      <c r="K72" s="33">
        <f>IFERROR(LARGE(E72:J72,1),0)+IF($D$5&gt;=2,IFERROR(LARGE(E72:J72,2),0),0)+IF($D$5&gt;=3,IFERROR(LARGE(E72:J72,3),0),0)+IF($D$5&gt;=4,IFERROR(LARGE(E72:J72,4),0),0)+IF($D$5&gt;=5,IFERROR(LARGE(E72:J72,5),0),0)+IF($D$5&gt;=6,IFERROR(LARGE(E72:J72,6),0),0)</f>
        <v>292</v>
      </c>
      <c r="L72" s="33" t="s">
        <v>657</v>
      </c>
      <c r="M72" s="33" t="s">
        <v>493</v>
      </c>
      <c r="N72" s="33">
        <f>K72-(ROW(K72)-ROW(K$6))/10000</f>
        <v>291.99340000000001</v>
      </c>
      <c r="O72" s="33">
        <f>COUNT(E72:J72)</f>
        <v>1</v>
      </c>
      <c r="P72" s="33" t="str">
        <f ca="1">IF(AND(O72=1,OFFSET(D72,0,P$3)&gt;0),"Y",0)</f>
        <v>Y</v>
      </c>
      <c r="Q72" s="34" t="s">
        <v>49</v>
      </c>
      <c r="R72" s="35">
        <f>1-(Q72=Q71)</f>
        <v>0</v>
      </c>
      <c r="S72" s="35">
        <f>N72+T72/1000+U72/10000+V72/100000+W72/1000000+X72/10000000+Y72/100000000</f>
        <v>292.28539999999998</v>
      </c>
      <c r="T72" s="30">
        <v>292</v>
      </c>
      <c r="U72" s="28"/>
      <c r="V72" s="28"/>
      <c r="W72" s="28"/>
      <c r="X72" s="28"/>
      <c r="Y72" s="28"/>
      <c r="AE72" s="60"/>
      <c r="AF72" s="60"/>
      <c r="AG72" s="27"/>
      <c r="AH72" s="27"/>
      <c r="AI72" s="39"/>
      <c r="AJ72" s="39"/>
      <c r="AK72" s="39"/>
      <c r="AL72" s="31"/>
      <c r="AM72" s="27"/>
      <c r="AN72" s="1"/>
    </row>
    <row r="73" spans="1:40" ht="15" x14ac:dyDescent="0.25">
      <c r="A73" s="1">
        <v>2</v>
      </c>
      <c r="B73" s="1">
        <v>2</v>
      </c>
      <c r="C73" s="58" t="s">
        <v>90</v>
      </c>
      <c r="D73" s="30" t="s">
        <v>31</v>
      </c>
      <c r="E73" s="30">
        <v>273</v>
      </c>
      <c r="F73" s="28"/>
      <c r="G73" s="28"/>
      <c r="H73" s="28"/>
      <c r="I73" s="28"/>
      <c r="J73" s="28"/>
      <c r="K73" s="33">
        <f>IFERROR(LARGE(E73:J73,1),0)+IF($D$5&gt;=2,IFERROR(LARGE(E73:J73,2),0),0)+IF($D$5&gt;=3,IFERROR(LARGE(E73:J73,3),0),0)+IF($D$5&gt;=4,IFERROR(LARGE(E73:J73,4),0),0)+IF($D$5&gt;=5,IFERROR(LARGE(E73:J73,5),0),0)+IF($D$5&gt;=6,IFERROR(LARGE(E73:J73,6),0),0)</f>
        <v>273</v>
      </c>
      <c r="L73" s="33" t="s">
        <v>657</v>
      </c>
      <c r="M73" s="33" t="s">
        <v>494</v>
      </c>
      <c r="N73" s="33">
        <f>K73-(ROW(K73)-ROW(K$6))/10000</f>
        <v>272.99329999999998</v>
      </c>
      <c r="O73" s="33">
        <f>COUNT(E73:J73)</f>
        <v>1</v>
      </c>
      <c r="P73" s="33" t="str">
        <f ca="1">IF(AND(O73=1,OFFSET(D73,0,P$3)&gt;0),"Y",0)</f>
        <v>Y</v>
      </c>
      <c r="Q73" s="34" t="s">
        <v>49</v>
      </c>
      <c r="R73" s="35">
        <f>1-(Q73=Q72)</f>
        <v>0</v>
      </c>
      <c r="S73" s="35">
        <f>N73+T73/1000+U73/10000+V73/100000+W73/1000000+X73/10000000+Y73/100000000</f>
        <v>273.2663</v>
      </c>
      <c r="T73" s="30">
        <v>273</v>
      </c>
      <c r="U73" s="28"/>
      <c r="V73" s="28"/>
      <c r="W73" s="28"/>
      <c r="X73" s="28"/>
      <c r="Y73" s="28"/>
      <c r="AE73" s="60"/>
      <c r="AF73" s="60"/>
      <c r="AG73" s="27"/>
      <c r="AH73" s="27"/>
      <c r="AI73" s="39"/>
      <c r="AJ73" s="39"/>
      <c r="AK73" s="39"/>
      <c r="AL73" s="31"/>
      <c r="AM73" s="27"/>
      <c r="AN73" s="1"/>
    </row>
    <row r="74" spans="1:40" ht="15" x14ac:dyDescent="0.25">
      <c r="A74" s="1">
        <v>3</v>
      </c>
      <c r="B74" s="1">
        <v>3</v>
      </c>
      <c r="C74" s="58" t="s">
        <v>92</v>
      </c>
      <c r="D74" s="30" t="s">
        <v>28</v>
      </c>
      <c r="E74" s="30">
        <v>272</v>
      </c>
      <c r="F74" s="28"/>
      <c r="G74" s="28"/>
      <c r="H74" s="28"/>
      <c r="I74" s="28"/>
      <c r="J74" s="28"/>
      <c r="K74" s="33">
        <f>IFERROR(LARGE(E74:J74,1),0)+IF($D$5&gt;=2,IFERROR(LARGE(E74:J74,2),0),0)+IF($D$5&gt;=3,IFERROR(LARGE(E74:J74,3),0),0)+IF($D$5&gt;=4,IFERROR(LARGE(E74:J74,4),0),0)+IF($D$5&gt;=5,IFERROR(LARGE(E74:J74,5),0),0)+IF($D$5&gt;=6,IFERROR(LARGE(E74:J74,6),0),0)</f>
        <v>272</v>
      </c>
      <c r="L74" s="33" t="s">
        <v>657</v>
      </c>
      <c r="M74" s="33" t="s">
        <v>495</v>
      </c>
      <c r="N74" s="33">
        <f>K74-(ROW(K74)-ROW(K$6))/10000</f>
        <v>271.9932</v>
      </c>
      <c r="O74" s="33">
        <f>COUNT(E74:J74)</f>
        <v>1</v>
      </c>
      <c r="P74" s="33" t="str">
        <f ca="1">IF(AND(O74=1,OFFSET(D74,0,P$3)&gt;0),"Y",0)</f>
        <v>Y</v>
      </c>
      <c r="Q74" s="34" t="s">
        <v>49</v>
      </c>
      <c r="R74" s="35">
        <f>1-(Q74=Q73)</f>
        <v>0</v>
      </c>
      <c r="S74" s="35">
        <f>N74+T74/1000+U74/10000+V74/100000+W74/1000000+X74/10000000+Y74/100000000</f>
        <v>272.26519999999999</v>
      </c>
      <c r="T74" s="30">
        <v>272</v>
      </c>
      <c r="U74" s="28"/>
      <c r="V74" s="28"/>
      <c r="W74" s="28"/>
      <c r="X74" s="28"/>
      <c r="Y74" s="28"/>
      <c r="AE74" s="60"/>
      <c r="AF74" s="60"/>
      <c r="AG74" s="27"/>
      <c r="AH74" s="27"/>
      <c r="AI74" s="39"/>
      <c r="AJ74" s="39"/>
      <c r="AK74" s="39"/>
      <c r="AL74" s="31"/>
      <c r="AM74" s="27"/>
      <c r="AN74" s="1"/>
    </row>
    <row r="75" spans="1:40" ht="15" x14ac:dyDescent="0.25">
      <c r="A75" s="1">
        <v>4</v>
      </c>
      <c r="B75" s="1">
        <v>4</v>
      </c>
      <c r="C75" s="58" t="s">
        <v>98</v>
      </c>
      <c r="D75" s="30" t="s">
        <v>100</v>
      </c>
      <c r="E75" s="30">
        <v>269</v>
      </c>
      <c r="F75" s="28"/>
      <c r="G75" s="28"/>
      <c r="H75" s="28"/>
      <c r="I75" s="28"/>
      <c r="J75" s="28"/>
      <c r="K75" s="33">
        <f>IFERROR(LARGE(E75:J75,1),0)+IF($D$5&gt;=2,IFERROR(LARGE(E75:J75,2),0),0)+IF($D$5&gt;=3,IFERROR(LARGE(E75:J75,3),0),0)+IF($D$5&gt;=4,IFERROR(LARGE(E75:J75,4),0),0)+IF($D$5&gt;=5,IFERROR(LARGE(E75:J75,5),0),0)+IF($D$5&gt;=6,IFERROR(LARGE(E75:J75,6),0),0)</f>
        <v>269</v>
      </c>
      <c r="L75" s="33" t="s">
        <v>657</v>
      </c>
      <c r="M75" s="33"/>
      <c r="N75" s="33">
        <f>K75-(ROW(K75)-ROW(K$6))/10000</f>
        <v>268.99310000000003</v>
      </c>
      <c r="O75" s="33">
        <f>COUNT(E75:J75)</f>
        <v>1</v>
      </c>
      <c r="P75" s="33" t="str">
        <f ca="1">IF(AND(O75=1,OFFSET(D75,0,P$3)&gt;0),"Y",0)</f>
        <v>Y</v>
      </c>
      <c r="Q75" s="34" t="s">
        <v>49</v>
      </c>
      <c r="R75" s="35">
        <f>1-(Q75=Q74)</f>
        <v>0</v>
      </c>
      <c r="S75" s="35">
        <f>N75+T75/1000+U75/10000+V75/100000+W75/1000000+X75/10000000+Y75/100000000</f>
        <v>269.26210000000003</v>
      </c>
      <c r="T75" s="30">
        <v>269</v>
      </c>
      <c r="U75" s="28"/>
      <c r="V75" s="28"/>
      <c r="W75" s="28"/>
      <c r="X75" s="28"/>
      <c r="Y75" s="28"/>
      <c r="AE75" s="60"/>
      <c r="AF75" s="60"/>
      <c r="AG75" s="27"/>
      <c r="AH75" s="27"/>
      <c r="AI75" s="39"/>
      <c r="AJ75" s="39"/>
      <c r="AK75" s="39"/>
      <c r="AL75" s="31"/>
      <c r="AM75" s="27"/>
      <c r="AN75" s="1"/>
    </row>
    <row r="76" spans="1:40" ht="15" x14ac:dyDescent="0.25">
      <c r="A76" s="1">
        <v>5</v>
      </c>
      <c r="B76" s="1">
        <v>5</v>
      </c>
      <c r="C76" s="58" t="s">
        <v>117</v>
      </c>
      <c r="D76" s="30" t="s">
        <v>110</v>
      </c>
      <c r="E76" s="30">
        <v>258</v>
      </c>
      <c r="F76" s="28"/>
      <c r="G76" s="28"/>
      <c r="H76" s="28"/>
      <c r="I76" s="28"/>
      <c r="J76" s="28"/>
      <c r="K76" s="33">
        <f>IFERROR(LARGE(E76:J76,1),0)+IF($D$5&gt;=2,IFERROR(LARGE(E76:J76,2),0),0)+IF($D$5&gt;=3,IFERROR(LARGE(E76:J76,3),0),0)+IF($D$5&gt;=4,IFERROR(LARGE(E76:J76,4),0),0)+IF($D$5&gt;=5,IFERROR(LARGE(E76:J76,5),0),0)+IF($D$5&gt;=6,IFERROR(LARGE(E76:J76,6),0),0)</f>
        <v>258</v>
      </c>
      <c r="L76" s="33" t="s">
        <v>657</v>
      </c>
      <c r="M76" s="33"/>
      <c r="N76" s="33">
        <f>K76-(ROW(K76)-ROW(K$6))/10000</f>
        <v>257.99299999999999</v>
      </c>
      <c r="O76" s="33">
        <f>COUNT(E76:J76)</f>
        <v>1</v>
      </c>
      <c r="P76" s="33" t="str">
        <f ca="1">IF(AND(O76=1,OFFSET(D76,0,P$3)&gt;0),"Y",0)</f>
        <v>Y</v>
      </c>
      <c r="Q76" s="34" t="s">
        <v>49</v>
      </c>
      <c r="R76" s="35">
        <f>1-(Q76=Q75)</f>
        <v>0</v>
      </c>
      <c r="S76" s="35">
        <f>N76+T76/1000+U76/10000+V76/100000+W76/1000000+X76/10000000+Y76/100000000</f>
        <v>258.25099999999998</v>
      </c>
      <c r="T76" s="30">
        <v>258</v>
      </c>
      <c r="U76" s="28"/>
      <c r="V76" s="28"/>
      <c r="W76" s="28"/>
      <c r="X76" s="28"/>
      <c r="Y76" s="28"/>
      <c r="AE76" s="60"/>
      <c r="AF76" s="60"/>
      <c r="AG76" s="27"/>
      <c r="AH76" s="27"/>
      <c r="AI76" s="39"/>
      <c r="AJ76" s="39"/>
      <c r="AK76" s="39"/>
      <c r="AL76" s="31"/>
      <c r="AM76" s="27"/>
      <c r="AN76" s="1"/>
    </row>
    <row r="77" spans="1:40" ht="15" x14ac:dyDescent="0.25">
      <c r="A77" s="1">
        <v>6</v>
      </c>
      <c r="B77" s="1">
        <v>6</v>
      </c>
      <c r="C77" s="58" t="s">
        <v>126</v>
      </c>
      <c r="D77" s="30" t="s">
        <v>36</v>
      </c>
      <c r="E77" s="30">
        <v>256</v>
      </c>
      <c r="F77" s="28"/>
      <c r="G77" s="28"/>
      <c r="H77" s="28"/>
      <c r="I77" s="28"/>
      <c r="J77" s="28"/>
      <c r="K77" s="33">
        <f>IFERROR(LARGE(E77:J77,1),0)+IF($D$5&gt;=2,IFERROR(LARGE(E77:J77,2),0),0)+IF($D$5&gt;=3,IFERROR(LARGE(E77:J77,3),0),0)+IF($D$5&gt;=4,IFERROR(LARGE(E77:J77,4),0),0)+IF($D$5&gt;=5,IFERROR(LARGE(E77:J77,5),0),0)+IF($D$5&gt;=6,IFERROR(LARGE(E77:J77,6),0),0)</f>
        <v>256</v>
      </c>
      <c r="L77" s="33" t="s">
        <v>657</v>
      </c>
      <c r="M77" s="33"/>
      <c r="N77" s="33">
        <f>K77-(ROW(K77)-ROW(K$6))/10000</f>
        <v>255.99289999999999</v>
      </c>
      <c r="O77" s="33">
        <f>COUNT(E77:J77)</f>
        <v>1</v>
      </c>
      <c r="P77" s="33" t="str">
        <f ca="1">IF(AND(O77=1,OFFSET(D77,0,P$3)&gt;0),"Y",0)</f>
        <v>Y</v>
      </c>
      <c r="Q77" s="34" t="s">
        <v>49</v>
      </c>
      <c r="R77" s="35">
        <f>1-(Q77=Q76)</f>
        <v>0</v>
      </c>
      <c r="S77" s="35">
        <f>N77+T77/1000+U77/10000+V77/100000+W77/1000000+X77/10000000+Y77/100000000</f>
        <v>256.24889999999999</v>
      </c>
      <c r="T77" s="30">
        <v>256</v>
      </c>
      <c r="U77" s="28"/>
      <c r="V77" s="28"/>
      <c r="W77" s="28"/>
      <c r="X77" s="28"/>
      <c r="Y77" s="28"/>
      <c r="AE77" s="60"/>
      <c r="AF77" s="60"/>
      <c r="AG77" s="27"/>
      <c r="AH77" s="27"/>
      <c r="AI77" s="39"/>
      <c r="AJ77" s="39"/>
      <c r="AK77" s="39"/>
      <c r="AL77" s="31"/>
      <c r="AM77" s="27"/>
      <c r="AN77" s="1"/>
    </row>
    <row r="78" spans="1:40" ht="15" x14ac:dyDescent="0.25">
      <c r="A78" s="1">
        <v>7</v>
      </c>
      <c r="B78" s="1">
        <v>7</v>
      </c>
      <c r="C78" s="58" t="s">
        <v>146</v>
      </c>
      <c r="D78" s="30" t="s">
        <v>31</v>
      </c>
      <c r="E78" s="30">
        <v>242</v>
      </c>
      <c r="F78" s="28"/>
      <c r="G78" s="28"/>
      <c r="H78" s="28"/>
      <c r="I78" s="28"/>
      <c r="J78" s="28"/>
      <c r="K78" s="33">
        <f>IFERROR(LARGE(E78:J78,1),0)+IF($D$5&gt;=2,IFERROR(LARGE(E78:J78,2),0),0)+IF($D$5&gt;=3,IFERROR(LARGE(E78:J78,3),0),0)+IF($D$5&gt;=4,IFERROR(LARGE(E78:J78,4),0),0)+IF($D$5&gt;=5,IFERROR(LARGE(E78:J78,5),0),0)+IF($D$5&gt;=6,IFERROR(LARGE(E78:J78,6),0),0)</f>
        <v>242</v>
      </c>
      <c r="L78" s="33" t="s">
        <v>657</v>
      </c>
      <c r="M78" s="33"/>
      <c r="N78" s="33">
        <f>K78-(ROW(K78)-ROW(K$6))/10000</f>
        <v>241.99279999999999</v>
      </c>
      <c r="O78" s="33">
        <f>COUNT(E78:J78)</f>
        <v>1</v>
      </c>
      <c r="P78" s="33" t="str">
        <f ca="1">IF(AND(O78=1,OFFSET(D78,0,P$3)&gt;0),"Y",0)</f>
        <v>Y</v>
      </c>
      <c r="Q78" s="34" t="s">
        <v>49</v>
      </c>
      <c r="R78" s="35">
        <f>1-(Q78=Q77)</f>
        <v>0</v>
      </c>
      <c r="S78" s="35">
        <f>N78+T78/1000+U78/10000+V78/100000+W78/1000000+X78/10000000+Y78/100000000</f>
        <v>242.23479999999998</v>
      </c>
      <c r="T78" s="30">
        <v>242</v>
      </c>
      <c r="U78" s="28"/>
      <c r="V78" s="28"/>
      <c r="W78" s="28"/>
      <c r="X78" s="28"/>
      <c r="Y78" s="28"/>
      <c r="AE78" s="60"/>
      <c r="AF78" s="60"/>
      <c r="AG78" s="27"/>
      <c r="AH78" s="27"/>
      <c r="AI78" s="39"/>
      <c r="AJ78" s="39"/>
      <c r="AK78" s="39"/>
      <c r="AL78" s="31"/>
      <c r="AM78" s="27"/>
      <c r="AN78" s="1"/>
    </row>
    <row r="79" spans="1:40" ht="15" x14ac:dyDescent="0.25">
      <c r="A79" s="1">
        <v>8</v>
      </c>
      <c r="B79" s="1">
        <v>8</v>
      </c>
      <c r="C79" s="58" t="s">
        <v>148</v>
      </c>
      <c r="D79" s="30" t="s">
        <v>121</v>
      </c>
      <c r="E79" s="30">
        <v>241</v>
      </c>
      <c r="F79" s="28"/>
      <c r="G79" s="28"/>
      <c r="H79" s="28"/>
      <c r="I79" s="28"/>
      <c r="J79" s="28"/>
      <c r="K79" s="33">
        <f>IFERROR(LARGE(E79:J79,1),0)+IF($D$5&gt;=2,IFERROR(LARGE(E79:J79,2),0),0)+IF($D$5&gt;=3,IFERROR(LARGE(E79:J79,3),0),0)+IF($D$5&gt;=4,IFERROR(LARGE(E79:J79,4),0),0)+IF($D$5&gt;=5,IFERROR(LARGE(E79:J79,5),0),0)+IF($D$5&gt;=6,IFERROR(LARGE(E79:J79,6),0),0)</f>
        <v>241</v>
      </c>
      <c r="L79" s="33" t="s">
        <v>657</v>
      </c>
      <c r="M79" s="33"/>
      <c r="N79" s="33">
        <f>K79-(ROW(K79)-ROW(K$6))/10000</f>
        <v>240.99270000000001</v>
      </c>
      <c r="O79" s="33">
        <f>COUNT(E79:J79)</f>
        <v>1</v>
      </c>
      <c r="P79" s="33" t="str">
        <f ca="1">IF(AND(O79=1,OFFSET(D79,0,P$3)&gt;0),"Y",0)</f>
        <v>Y</v>
      </c>
      <c r="Q79" s="34" t="s">
        <v>49</v>
      </c>
      <c r="R79" s="35">
        <f>1-(Q79=Q78)</f>
        <v>0</v>
      </c>
      <c r="S79" s="35">
        <f>N79+T79/1000+U79/10000+V79/100000+W79/1000000+X79/10000000+Y79/100000000</f>
        <v>241.23370000000003</v>
      </c>
      <c r="T79" s="30">
        <v>241</v>
      </c>
      <c r="U79" s="28"/>
      <c r="V79" s="28"/>
      <c r="W79" s="28"/>
      <c r="X79" s="28"/>
      <c r="Y79" s="28"/>
      <c r="AE79" s="60"/>
      <c r="AF79" s="60"/>
      <c r="AG79" s="27"/>
      <c r="AH79" s="27"/>
      <c r="AI79" s="39"/>
      <c r="AJ79" s="39"/>
      <c r="AK79" s="39"/>
      <c r="AL79" s="31"/>
      <c r="AM79" s="27"/>
      <c r="AN79" s="1"/>
    </row>
    <row r="80" spans="1:40" ht="15" x14ac:dyDescent="0.25">
      <c r="A80" s="1">
        <v>9</v>
      </c>
      <c r="B80" s="1">
        <v>9</v>
      </c>
      <c r="C80" s="58" t="s">
        <v>151</v>
      </c>
      <c r="D80" s="30" t="s">
        <v>153</v>
      </c>
      <c r="E80" s="30">
        <v>239</v>
      </c>
      <c r="F80" s="28"/>
      <c r="G80" s="28"/>
      <c r="H80" s="28"/>
      <c r="I80" s="28"/>
      <c r="J80" s="28"/>
      <c r="K80" s="33">
        <f>IFERROR(LARGE(E80:J80,1),0)+IF($D$5&gt;=2,IFERROR(LARGE(E80:J80,2),0),0)+IF($D$5&gt;=3,IFERROR(LARGE(E80:J80,3),0),0)+IF($D$5&gt;=4,IFERROR(LARGE(E80:J80,4),0),0)+IF($D$5&gt;=5,IFERROR(LARGE(E80:J80,5),0),0)+IF($D$5&gt;=6,IFERROR(LARGE(E80:J80,6),0),0)</f>
        <v>239</v>
      </c>
      <c r="L80" s="33" t="s">
        <v>657</v>
      </c>
      <c r="M80" s="33"/>
      <c r="N80" s="33">
        <f>K80-(ROW(K80)-ROW(K$6))/10000</f>
        <v>238.99260000000001</v>
      </c>
      <c r="O80" s="33">
        <f>COUNT(E80:J80)</f>
        <v>1</v>
      </c>
      <c r="P80" s="33" t="str">
        <f ca="1">IF(AND(O80=1,OFFSET(D80,0,P$3)&gt;0),"Y",0)</f>
        <v>Y</v>
      </c>
      <c r="Q80" s="34" t="s">
        <v>49</v>
      </c>
      <c r="R80" s="35">
        <f>1-(Q80=Q79)</f>
        <v>0</v>
      </c>
      <c r="S80" s="35">
        <f>N80+T80/1000+U80/10000+V80/100000+W80/1000000+X80/10000000+Y80/100000000</f>
        <v>239.23160000000001</v>
      </c>
      <c r="T80" s="30">
        <v>239</v>
      </c>
      <c r="U80" s="28"/>
      <c r="V80" s="28"/>
      <c r="W80" s="28"/>
      <c r="X80" s="28"/>
      <c r="Y80" s="28"/>
      <c r="AE80" s="60"/>
      <c r="AF80" s="60"/>
      <c r="AG80" s="27"/>
      <c r="AH80" s="27"/>
      <c r="AI80" s="39"/>
      <c r="AJ80" s="39"/>
      <c r="AK80" s="39"/>
      <c r="AL80" s="31"/>
      <c r="AM80" s="27"/>
      <c r="AN80" s="1"/>
    </row>
    <row r="81" spans="1:40" ht="15" x14ac:dyDescent="0.25">
      <c r="A81" s="1">
        <v>10</v>
      </c>
      <c r="B81" s="1">
        <v>10</v>
      </c>
      <c r="C81" s="58" t="s">
        <v>154</v>
      </c>
      <c r="D81" s="30" t="s">
        <v>67</v>
      </c>
      <c r="E81" s="30">
        <v>238</v>
      </c>
      <c r="F81" s="28"/>
      <c r="G81" s="28"/>
      <c r="H81" s="28"/>
      <c r="I81" s="28"/>
      <c r="J81" s="28"/>
      <c r="K81" s="33">
        <f>IFERROR(LARGE(E81:J81,1),0)+IF($D$5&gt;=2,IFERROR(LARGE(E81:J81,2),0),0)+IF($D$5&gt;=3,IFERROR(LARGE(E81:J81,3),0),0)+IF($D$5&gt;=4,IFERROR(LARGE(E81:J81,4),0),0)+IF($D$5&gt;=5,IFERROR(LARGE(E81:J81,5),0),0)+IF($D$5&gt;=6,IFERROR(LARGE(E81:J81,6),0),0)</f>
        <v>238</v>
      </c>
      <c r="L81" s="33" t="s">
        <v>657</v>
      </c>
      <c r="M81" s="33"/>
      <c r="N81" s="33">
        <f>K81-(ROW(K81)-ROW(K$6))/10000</f>
        <v>237.99250000000001</v>
      </c>
      <c r="O81" s="33">
        <f>COUNT(E81:J81)</f>
        <v>1</v>
      </c>
      <c r="P81" s="33" t="str">
        <f ca="1">IF(AND(O81=1,OFFSET(D81,0,P$3)&gt;0),"Y",0)</f>
        <v>Y</v>
      </c>
      <c r="Q81" s="34" t="s">
        <v>49</v>
      </c>
      <c r="R81" s="35">
        <f>1-(Q81=Q80)</f>
        <v>0</v>
      </c>
      <c r="S81" s="35">
        <f>N81+T81/1000+U81/10000+V81/100000+W81/1000000+X81/10000000+Y81/100000000</f>
        <v>238.23050000000001</v>
      </c>
      <c r="T81" s="30">
        <v>238</v>
      </c>
      <c r="U81" s="28"/>
      <c r="V81" s="28"/>
      <c r="W81" s="28"/>
      <c r="X81" s="28"/>
      <c r="Y81" s="28"/>
      <c r="AE81" s="60"/>
      <c r="AF81" s="60"/>
      <c r="AG81" s="27"/>
      <c r="AH81" s="27"/>
      <c r="AI81" s="39"/>
      <c r="AJ81" s="39"/>
      <c r="AK81" s="39"/>
      <c r="AL81" s="31"/>
      <c r="AM81" s="27"/>
      <c r="AN81" s="1"/>
    </row>
    <row r="82" spans="1:40" ht="15" x14ac:dyDescent="0.25">
      <c r="A82" s="1">
        <v>11</v>
      </c>
      <c r="B82" s="1">
        <v>11</v>
      </c>
      <c r="C82" s="58" t="s">
        <v>155</v>
      </c>
      <c r="D82" s="30" t="s">
        <v>47</v>
      </c>
      <c r="E82" s="30">
        <v>237</v>
      </c>
      <c r="F82" s="28"/>
      <c r="G82" s="28"/>
      <c r="H82" s="28"/>
      <c r="I82" s="28"/>
      <c r="J82" s="28"/>
      <c r="K82" s="33">
        <f>IFERROR(LARGE(E82:J82,1),0)+IF($D$5&gt;=2,IFERROR(LARGE(E82:J82,2),0),0)+IF($D$5&gt;=3,IFERROR(LARGE(E82:J82,3),0),0)+IF($D$5&gt;=4,IFERROR(LARGE(E82:J82,4),0),0)+IF($D$5&gt;=5,IFERROR(LARGE(E82:J82,5),0),0)+IF($D$5&gt;=6,IFERROR(LARGE(E82:J82,6),0),0)</f>
        <v>237</v>
      </c>
      <c r="L82" s="33" t="s">
        <v>657</v>
      </c>
      <c r="M82" s="33"/>
      <c r="N82" s="33">
        <f>K82-(ROW(K82)-ROW(K$6))/10000</f>
        <v>236.9924</v>
      </c>
      <c r="O82" s="33">
        <f>COUNT(E82:J82)</f>
        <v>1</v>
      </c>
      <c r="P82" s="33" t="str">
        <f ca="1">IF(AND(O82=1,OFFSET(D82,0,P$3)&gt;0),"Y",0)</f>
        <v>Y</v>
      </c>
      <c r="Q82" s="34" t="s">
        <v>49</v>
      </c>
      <c r="R82" s="35">
        <f>1-(Q82=Q81)</f>
        <v>0</v>
      </c>
      <c r="S82" s="35">
        <f>N82+T82/1000+U82/10000+V82/100000+W82/1000000+X82/10000000+Y82/100000000</f>
        <v>237.2294</v>
      </c>
      <c r="T82" s="30">
        <v>237</v>
      </c>
      <c r="U82" s="28"/>
      <c r="V82" s="28"/>
      <c r="W82" s="28"/>
      <c r="X82" s="28"/>
      <c r="Y82" s="28"/>
      <c r="AE82" s="60"/>
      <c r="AF82" s="60"/>
      <c r="AG82" s="27"/>
      <c r="AH82" s="27"/>
      <c r="AI82" s="39"/>
      <c r="AJ82" s="39"/>
      <c r="AK82" s="39"/>
      <c r="AL82" s="31"/>
      <c r="AM82" s="27"/>
      <c r="AN82" s="1"/>
    </row>
    <row r="83" spans="1:40" ht="15" x14ac:dyDescent="0.25">
      <c r="A83" s="1">
        <v>12</v>
      </c>
      <c r="B83" s="1">
        <v>12</v>
      </c>
      <c r="C83" s="58" t="s">
        <v>169</v>
      </c>
      <c r="D83" s="30" t="s">
        <v>28</v>
      </c>
      <c r="E83" s="30">
        <v>233</v>
      </c>
      <c r="F83" s="28"/>
      <c r="G83" s="28"/>
      <c r="H83" s="28"/>
      <c r="I83" s="28"/>
      <c r="J83" s="28"/>
      <c r="K83" s="33">
        <f>IFERROR(LARGE(E83:J83,1),0)+IF($D$5&gt;=2,IFERROR(LARGE(E83:J83,2),0),0)+IF($D$5&gt;=3,IFERROR(LARGE(E83:J83,3),0),0)+IF($D$5&gt;=4,IFERROR(LARGE(E83:J83,4),0),0)+IF($D$5&gt;=5,IFERROR(LARGE(E83:J83,5),0),0)+IF($D$5&gt;=6,IFERROR(LARGE(E83:J83,6),0),0)</f>
        <v>233</v>
      </c>
      <c r="L83" s="33" t="s">
        <v>657</v>
      </c>
      <c r="M83" s="33"/>
      <c r="N83" s="33">
        <f>K83-(ROW(K83)-ROW(K$6))/10000</f>
        <v>232.9923</v>
      </c>
      <c r="O83" s="33">
        <f>COUNT(E83:J83)</f>
        <v>1</v>
      </c>
      <c r="P83" s="33" t="str">
        <f ca="1">IF(AND(O83=1,OFFSET(D83,0,P$3)&gt;0),"Y",0)</f>
        <v>Y</v>
      </c>
      <c r="Q83" s="34" t="s">
        <v>49</v>
      </c>
      <c r="R83" s="35">
        <f>1-(Q83=Q82)</f>
        <v>0</v>
      </c>
      <c r="S83" s="35">
        <f>N83+T83/1000+U83/10000+V83/100000+W83/1000000+X83/10000000+Y83/100000000</f>
        <v>233.2253</v>
      </c>
      <c r="T83" s="30">
        <v>233</v>
      </c>
      <c r="U83" s="28"/>
      <c r="V83" s="28"/>
      <c r="W83" s="28"/>
      <c r="X83" s="28"/>
      <c r="Y83" s="28"/>
      <c r="AE83" s="60"/>
      <c r="AF83" s="60"/>
      <c r="AG83" s="27"/>
      <c r="AH83" s="27"/>
      <c r="AI83" s="39"/>
      <c r="AJ83" s="39"/>
      <c r="AK83" s="39"/>
      <c r="AL83" s="31"/>
      <c r="AM83" s="27"/>
      <c r="AN83" s="1"/>
    </row>
    <row r="84" spans="1:40" ht="15" x14ac:dyDescent="0.25">
      <c r="A84" s="1">
        <v>13</v>
      </c>
      <c r="B84" s="1">
        <v>13</v>
      </c>
      <c r="C84" s="58" t="s">
        <v>181</v>
      </c>
      <c r="D84" s="30" t="s">
        <v>31</v>
      </c>
      <c r="E84" s="30">
        <v>223</v>
      </c>
      <c r="F84" s="28"/>
      <c r="G84" s="28"/>
      <c r="H84" s="28"/>
      <c r="I84" s="28"/>
      <c r="J84" s="28"/>
      <c r="K84" s="33">
        <f>IFERROR(LARGE(E84:J84,1),0)+IF($D$5&gt;=2,IFERROR(LARGE(E84:J84,2),0),0)+IF($D$5&gt;=3,IFERROR(LARGE(E84:J84,3),0),0)+IF($D$5&gt;=4,IFERROR(LARGE(E84:J84,4),0),0)+IF($D$5&gt;=5,IFERROR(LARGE(E84:J84,5),0),0)+IF($D$5&gt;=6,IFERROR(LARGE(E84:J84,6),0),0)</f>
        <v>223</v>
      </c>
      <c r="L84" s="33" t="s">
        <v>657</v>
      </c>
      <c r="M84" s="33"/>
      <c r="N84" s="33">
        <f>K84-(ROW(K84)-ROW(K$6))/10000</f>
        <v>222.9922</v>
      </c>
      <c r="O84" s="33">
        <f>COUNT(E84:J84)</f>
        <v>1</v>
      </c>
      <c r="P84" s="33" t="str">
        <f ca="1">IF(AND(O84=1,OFFSET(D84,0,P$3)&gt;0),"Y",0)</f>
        <v>Y</v>
      </c>
      <c r="Q84" s="34" t="s">
        <v>49</v>
      </c>
      <c r="R84" s="35">
        <f>1-(Q84=Q83)</f>
        <v>0</v>
      </c>
      <c r="S84" s="35">
        <f>N84+T84/1000+U84/10000+V84/100000+W84/1000000+X84/10000000+Y84/100000000</f>
        <v>223.21520000000001</v>
      </c>
      <c r="T84" s="30">
        <v>223</v>
      </c>
      <c r="U84" s="28"/>
      <c r="V84" s="28"/>
      <c r="W84" s="28"/>
      <c r="X84" s="28"/>
      <c r="Y84" s="28"/>
      <c r="AE84" s="60"/>
      <c r="AF84" s="60"/>
      <c r="AG84" s="27"/>
      <c r="AH84" s="27"/>
      <c r="AI84" s="39"/>
      <c r="AJ84" s="39"/>
      <c r="AK84" s="39"/>
      <c r="AL84" s="31"/>
      <c r="AM84" s="27"/>
      <c r="AN84" s="1"/>
    </row>
    <row r="85" spans="1:40" ht="15" x14ac:dyDescent="0.25">
      <c r="A85" s="1">
        <v>14</v>
      </c>
      <c r="B85" s="1">
        <v>14</v>
      </c>
      <c r="C85" s="58" t="s">
        <v>193</v>
      </c>
      <c r="D85" s="30" t="s">
        <v>58</v>
      </c>
      <c r="E85" s="30">
        <v>217</v>
      </c>
      <c r="F85" s="28"/>
      <c r="G85" s="28"/>
      <c r="H85" s="28"/>
      <c r="I85" s="28"/>
      <c r="J85" s="28"/>
      <c r="K85" s="33">
        <f>IFERROR(LARGE(E85:J85,1),0)+IF($D$5&gt;=2,IFERROR(LARGE(E85:J85,2),0),0)+IF($D$5&gt;=3,IFERROR(LARGE(E85:J85,3),0),0)+IF($D$5&gt;=4,IFERROR(LARGE(E85:J85,4),0),0)+IF($D$5&gt;=5,IFERROR(LARGE(E85:J85,5),0),0)+IF($D$5&gt;=6,IFERROR(LARGE(E85:J85,6),0),0)</f>
        <v>217</v>
      </c>
      <c r="L85" s="33" t="s">
        <v>657</v>
      </c>
      <c r="M85" s="33"/>
      <c r="N85" s="33">
        <f>K85-(ROW(K85)-ROW(K$6))/10000</f>
        <v>216.99209999999999</v>
      </c>
      <c r="O85" s="33">
        <f>COUNT(E85:J85)</f>
        <v>1</v>
      </c>
      <c r="P85" s="33" t="str">
        <f ca="1">IF(AND(O85=1,OFFSET(D85,0,P$3)&gt;0),"Y",0)</f>
        <v>Y</v>
      </c>
      <c r="Q85" s="34" t="s">
        <v>49</v>
      </c>
      <c r="R85" s="35">
        <f>1-(Q85=Q84)</f>
        <v>0</v>
      </c>
      <c r="S85" s="35">
        <f>N85+T85/1000+U85/10000+V85/100000+W85/1000000+X85/10000000+Y85/100000000</f>
        <v>217.20910000000001</v>
      </c>
      <c r="T85" s="30">
        <v>217</v>
      </c>
      <c r="U85" s="28"/>
      <c r="V85" s="28"/>
      <c r="W85" s="28"/>
      <c r="X85" s="28"/>
      <c r="Y85" s="28"/>
      <c r="AE85" s="60"/>
      <c r="AF85" s="60"/>
      <c r="AG85" s="27"/>
      <c r="AH85" s="27"/>
      <c r="AI85" s="39"/>
      <c r="AJ85" s="39"/>
      <c r="AK85" s="39"/>
      <c r="AL85" s="31"/>
      <c r="AM85" s="27"/>
      <c r="AN85" s="1"/>
    </row>
    <row r="86" spans="1:40" ht="15" x14ac:dyDescent="0.25">
      <c r="A86" s="1">
        <v>15</v>
      </c>
      <c r="B86" s="1">
        <v>15</v>
      </c>
      <c r="C86" s="58" t="s">
        <v>212</v>
      </c>
      <c r="D86" s="30" t="s">
        <v>31</v>
      </c>
      <c r="E86" s="30">
        <v>205</v>
      </c>
      <c r="F86" s="28"/>
      <c r="G86" s="28"/>
      <c r="H86" s="28"/>
      <c r="I86" s="28"/>
      <c r="J86" s="28"/>
      <c r="K86" s="33">
        <f>IFERROR(LARGE(E86:J86,1),0)+IF($D$5&gt;=2,IFERROR(LARGE(E86:J86,2),0),0)+IF($D$5&gt;=3,IFERROR(LARGE(E86:J86,3),0),0)+IF($D$5&gt;=4,IFERROR(LARGE(E86:J86,4),0),0)+IF($D$5&gt;=5,IFERROR(LARGE(E86:J86,5),0),0)+IF($D$5&gt;=6,IFERROR(LARGE(E86:J86,6),0),0)</f>
        <v>205</v>
      </c>
      <c r="L86" s="33" t="s">
        <v>657</v>
      </c>
      <c r="M86" s="33"/>
      <c r="N86" s="33">
        <f>K86-(ROW(K86)-ROW(K$6))/10000</f>
        <v>204.99199999999999</v>
      </c>
      <c r="O86" s="33">
        <f>COUNT(E86:J86)</f>
        <v>1</v>
      </c>
      <c r="P86" s="33" t="str">
        <f ca="1">IF(AND(O86=1,OFFSET(D86,0,P$3)&gt;0),"Y",0)</f>
        <v>Y</v>
      </c>
      <c r="Q86" s="34" t="s">
        <v>49</v>
      </c>
      <c r="R86" s="35">
        <f>1-(Q86=Q85)</f>
        <v>0</v>
      </c>
      <c r="S86" s="35">
        <f>N86+T86/1000+U86/10000+V86/100000+W86/1000000+X86/10000000+Y86/100000000</f>
        <v>205.197</v>
      </c>
      <c r="T86" s="30">
        <v>205</v>
      </c>
      <c r="U86" s="28"/>
      <c r="V86" s="28"/>
      <c r="W86" s="28"/>
      <c r="X86" s="28"/>
      <c r="Y86" s="28"/>
      <c r="AE86" s="60"/>
      <c r="AF86" s="60"/>
      <c r="AG86" s="27"/>
      <c r="AH86" s="27"/>
      <c r="AI86" s="39"/>
      <c r="AJ86" s="39"/>
      <c r="AK86" s="39"/>
      <c r="AL86" s="31"/>
      <c r="AM86" s="27"/>
      <c r="AN86" s="1"/>
    </row>
    <row r="87" spans="1:40" ht="15" x14ac:dyDescent="0.25">
      <c r="A87" s="1">
        <v>16</v>
      </c>
      <c r="B87" s="1">
        <v>16</v>
      </c>
      <c r="C87" s="58" t="s">
        <v>219</v>
      </c>
      <c r="D87" s="30" t="s">
        <v>88</v>
      </c>
      <c r="E87" s="30">
        <v>199</v>
      </c>
      <c r="F87" s="28"/>
      <c r="G87" s="28"/>
      <c r="H87" s="28"/>
      <c r="I87" s="28"/>
      <c r="J87" s="28"/>
      <c r="K87" s="33">
        <f>IFERROR(LARGE(E87:J87,1),0)+IF($D$5&gt;=2,IFERROR(LARGE(E87:J87,2),0),0)+IF($D$5&gt;=3,IFERROR(LARGE(E87:J87,3),0),0)+IF($D$5&gt;=4,IFERROR(LARGE(E87:J87,4),0),0)+IF($D$5&gt;=5,IFERROR(LARGE(E87:J87,5),0),0)+IF($D$5&gt;=6,IFERROR(LARGE(E87:J87,6),0),0)</f>
        <v>199</v>
      </c>
      <c r="L87" s="33" t="s">
        <v>657</v>
      </c>
      <c r="M87" s="33"/>
      <c r="N87" s="33">
        <f>K87-(ROW(K87)-ROW(K$6))/10000</f>
        <v>198.99189999999999</v>
      </c>
      <c r="O87" s="33">
        <f>COUNT(E87:J87)</f>
        <v>1</v>
      </c>
      <c r="P87" s="33" t="str">
        <f ca="1">IF(AND(O87=1,OFFSET(D87,0,P$3)&gt;0),"Y",0)</f>
        <v>Y</v>
      </c>
      <c r="Q87" s="34" t="s">
        <v>49</v>
      </c>
      <c r="R87" s="35">
        <f>1-(Q87=Q86)</f>
        <v>0</v>
      </c>
      <c r="S87" s="35">
        <f>N87+T87/1000+U87/10000+V87/100000+W87/1000000+X87/10000000+Y87/100000000</f>
        <v>199.1909</v>
      </c>
      <c r="T87" s="30">
        <v>199</v>
      </c>
      <c r="U87" s="28"/>
      <c r="V87" s="28"/>
      <c r="W87" s="28"/>
      <c r="X87" s="28"/>
      <c r="Y87" s="28"/>
      <c r="AE87" s="60"/>
      <c r="AF87" s="60"/>
      <c r="AG87" s="27"/>
      <c r="AH87" s="27"/>
      <c r="AI87" s="39"/>
      <c r="AJ87" s="39"/>
      <c r="AK87" s="39"/>
      <c r="AL87" s="31"/>
      <c r="AM87" s="27"/>
      <c r="AN87" s="1"/>
    </row>
    <row r="88" spans="1:40" ht="15" x14ac:dyDescent="0.25">
      <c r="A88" s="1">
        <v>17</v>
      </c>
      <c r="B88" s="1">
        <v>17</v>
      </c>
      <c r="C88" s="58" t="s">
        <v>232</v>
      </c>
      <c r="D88" s="30" t="s">
        <v>153</v>
      </c>
      <c r="E88" s="30">
        <v>189</v>
      </c>
      <c r="F88" s="28"/>
      <c r="G88" s="28"/>
      <c r="H88" s="28"/>
      <c r="I88" s="28"/>
      <c r="J88" s="28"/>
      <c r="K88" s="33">
        <f>IFERROR(LARGE(E88:J88,1),0)+IF($D$5&gt;=2,IFERROR(LARGE(E88:J88,2),0),0)+IF($D$5&gt;=3,IFERROR(LARGE(E88:J88,3),0),0)+IF($D$5&gt;=4,IFERROR(LARGE(E88:J88,4),0),0)+IF($D$5&gt;=5,IFERROR(LARGE(E88:J88,5),0),0)+IF($D$5&gt;=6,IFERROR(LARGE(E88:J88,6),0),0)</f>
        <v>189</v>
      </c>
      <c r="L88" s="33" t="s">
        <v>657</v>
      </c>
      <c r="M88" s="33"/>
      <c r="N88" s="33">
        <f>K88-(ROW(K88)-ROW(K$6))/10000</f>
        <v>188.99180000000001</v>
      </c>
      <c r="O88" s="33">
        <f>COUNT(E88:J88)</f>
        <v>1</v>
      </c>
      <c r="P88" s="33" t="str">
        <f ca="1">IF(AND(O88=1,OFFSET(D88,0,P$3)&gt;0),"Y",0)</f>
        <v>Y</v>
      </c>
      <c r="Q88" s="34" t="s">
        <v>49</v>
      </c>
      <c r="R88" s="35">
        <f>1-(Q88=Q87)</f>
        <v>0</v>
      </c>
      <c r="S88" s="35">
        <f>N88+T88/1000+U88/10000+V88/100000+W88/1000000+X88/10000000+Y88/100000000</f>
        <v>189.1808</v>
      </c>
      <c r="T88" s="30">
        <v>189</v>
      </c>
      <c r="U88" s="28"/>
      <c r="V88" s="28"/>
      <c r="W88" s="28"/>
      <c r="X88" s="28"/>
      <c r="Y88" s="28"/>
      <c r="AE88" s="60"/>
      <c r="AF88" s="60"/>
      <c r="AG88" s="27"/>
      <c r="AH88" s="27"/>
      <c r="AI88" s="39"/>
      <c r="AJ88" s="39"/>
      <c r="AK88" s="39"/>
      <c r="AL88" s="31"/>
      <c r="AM88" s="27"/>
      <c r="AN88" s="1"/>
    </row>
    <row r="89" spans="1:40" ht="15" x14ac:dyDescent="0.25">
      <c r="A89" s="1">
        <v>18</v>
      </c>
      <c r="B89" s="1">
        <v>18</v>
      </c>
      <c r="C89" s="58" t="s">
        <v>243</v>
      </c>
      <c r="D89" s="30" t="s">
        <v>19</v>
      </c>
      <c r="E89" s="30">
        <v>185</v>
      </c>
      <c r="F89" s="28"/>
      <c r="G89" s="28"/>
      <c r="H89" s="28"/>
      <c r="I89" s="28"/>
      <c r="J89" s="28"/>
      <c r="K89" s="33">
        <f>IFERROR(LARGE(E89:J89,1),0)+IF($D$5&gt;=2,IFERROR(LARGE(E89:J89,2),0),0)+IF($D$5&gt;=3,IFERROR(LARGE(E89:J89,3),0),0)+IF($D$5&gt;=4,IFERROR(LARGE(E89:J89,4),0),0)+IF($D$5&gt;=5,IFERROR(LARGE(E89:J89,5),0),0)+IF($D$5&gt;=6,IFERROR(LARGE(E89:J89,6),0),0)</f>
        <v>185</v>
      </c>
      <c r="L89" s="33" t="s">
        <v>657</v>
      </c>
      <c r="M89" s="33"/>
      <c r="N89" s="33">
        <f>K89-(ROW(K89)-ROW(K$6))/10000</f>
        <v>184.99170000000001</v>
      </c>
      <c r="O89" s="33">
        <f>COUNT(E89:J89)</f>
        <v>1</v>
      </c>
      <c r="P89" s="33" t="str">
        <f ca="1">IF(AND(O89=1,OFFSET(D89,0,P$3)&gt;0),"Y",0)</f>
        <v>Y</v>
      </c>
      <c r="Q89" s="34" t="s">
        <v>49</v>
      </c>
      <c r="R89" s="35">
        <f>1-(Q89=Q88)</f>
        <v>0</v>
      </c>
      <c r="S89" s="35">
        <f>N89+T89/1000+U89/10000+V89/100000+W89/1000000+X89/10000000+Y89/100000000</f>
        <v>185.17670000000001</v>
      </c>
      <c r="T89" s="30">
        <v>185</v>
      </c>
      <c r="U89" s="28"/>
      <c r="V89" s="28"/>
      <c r="W89" s="28"/>
      <c r="X89" s="28"/>
      <c r="Y89" s="28"/>
      <c r="AE89" s="60"/>
      <c r="AF89" s="60"/>
      <c r="AG89" s="27"/>
      <c r="AH89" s="27"/>
      <c r="AI89" s="39"/>
      <c r="AJ89" s="39"/>
      <c r="AK89" s="39"/>
      <c r="AL89" s="31"/>
      <c r="AM89" s="27"/>
      <c r="AN89" s="1"/>
    </row>
    <row r="90" spans="1:40" ht="15" x14ac:dyDescent="0.25">
      <c r="A90" s="1">
        <v>19</v>
      </c>
      <c r="B90" s="1">
        <v>19</v>
      </c>
      <c r="C90" s="58" t="s">
        <v>279</v>
      </c>
      <c r="D90" s="30" t="s">
        <v>110</v>
      </c>
      <c r="E90" s="30">
        <v>166</v>
      </c>
      <c r="F90" s="28"/>
      <c r="G90" s="28"/>
      <c r="H90" s="28"/>
      <c r="I90" s="28"/>
      <c r="J90" s="28"/>
      <c r="K90" s="33">
        <f>IFERROR(LARGE(E90:J90,1),0)+IF($D$5&gt;=2,IFERROR(LARGE(E90:J90,2),0),0)+IF($D$5&gt;=3,IFERROR(LARGE(E90:J90,3),0),0)+IF($D$5&gt;=4,IFERROR(LARGE(E90:J90,4),0),0)+IF($D$5&gt;=5,IFERROR(LARGE(E90:J90,5),0),0)+IF($D$5&gt;=6,IFERROR(LARGE(E90:J90,6),0),0)</f>
        <v>166</v>
      </c>
      <c r="L90" s="33" t="s">
        <v>657</v>
      </c>
      <c r="M90" s="33"/>
      <c r="N90" s="33">
        <f>K90-(ROW(K90)-ROW(K$6))/10000</f>
        <v>165.99160000000001</v>
      </c>
      <c r="O90" s="33">
        <f>COUNT(E90:J90)</f>
        <v>1</v>
      </c>
      <c r="P90" s="33" t="str">
        <f ca="1">IF(AND(O90=1,OFFSET(D90,0,P$3)&gt;0),"Y",0)</f>
        <v>Y</v>
      </c>
      <c r="Q90" s="34" t="s">
        <v>49</v>
      </c>
      <c r="R90" s="35">
        <f>1-(Q90=Q89)</f>
        <v>0</v>
      </c>
      <c r="S90" s="35">
        <f>N90+T90/1000+U90/10000+V90/100000+W90/1000000+X90/10000000+Y90/100000000</f>
        <v>166.1576</v>
      </c>
      <c r="T90" s="30">
        <v>166</v>
      </c>
      <c r="U90" s="28"/>
      <c r="V90" s="28"/>
      <c r="W90" s="28"/>
      <c r="X90" s="28"/>
      <c r="Y90" s="28"/>
      <c r="AE90" s="60"/>
      <c r="AF90" s="60"/>
      <c r="AG90" s="27"/>
      <c r="AH90" s="27"/>
      <c r="AI90" s="39"/>
      <c r="AJ90" s="39"/>
      <c r="AK90" s="39"/>
      <c r="AL90" s="31"/>
      <c r="AM90" s="27"/>
      <c r="AN90" s="1"/>
    </row>
    <row r="91" spans="1:40" ht="15" x14ac:dyDescent="0.25">
      <c r="A91" s="1">
        <v>20</v>
      </c>
      <c r="B91" s="1">
        <v>20</v>
      </c>
      <c r="C91" s="58" t="s">
        <v>280</v>
      </c>
      <c r="D91" s="30" t="s">
        <v>202</v>
      </c>
      <c r="E91" s="30">
        <v>165</v>
      </c>
      <c r="F91" s="28"/>
      <c r="G91" s="28"/>
      <c r="H91" s="28"/>
      <c r="I91" s="28"/>
      <c r="J91" s="28"/>
      <c r="K91" s="33">
        <f>IFERROR(LARGE(E91:J91,1),0)+IF($D$5&gt;=2,IFERROR(LARGE(E91:J91,2),0),0)+IF($D$5&gt;=3,IFERROR(LARGE(E91:J91,3),0),0)+IF($D$5&gt;=4,IFERROR(LARGE(E91:J91,4),0),0)+IF($D$5&gt;=5,IFERROR(LARGE(E91:J91,5),0),0)+IF($D$5&gt;=6,IFERROR(LARGE(E91:J91,6),0),0)</f>
        <v>165</v>
      </c>
      <c r="L91" s="33" t="s">
        <v>657</v>
      </c>
      <c r="M91" s="33"/>
      <c r="N91" s="33">
        <f>K91-(ROW(K91)-ROW(K$6))/10000</f>
        <v>164.9915</v>
      </c>
      <c r="O91" s="33">
        <f>COUNT(E91:J91)</f>
        <v>1</v>
      </c>
      <c r="P91" s="33" t="str">
        <f ca="1">IF(AND(O91=1,OFFSET(D91,0,P$3)&gt;0),"Y",0)</f>
        <v>Y</v>
      </c>
      <c r="Q91" s="34" t="s">
        <v>49</v>
      </c>
      <c r="R91" s="35">
        <f>1-(Q91=Q90)</f>
        <v>0</v>
      </c>
      <c r="S91" s="35">
        <f>N91+T91/1000+U91/10000+V91/100000+W91/1000000+X91/10000000+Y91/100000000</f>
        <v>165.15649999999999</v>
      </c>
      <c r="T91" s="30">
        <v>165</v>
      </c>
      <c r="U91" s="28"/>
      <c r="V91" s="28"/>
      <c r="W91" s="28"/>
      <c r="X91" s="28"/>
      <c r="Y91" s="28"/>
      <c r="AE91" s="60"/>
      <c r="AF91" s="60"/>
      <c r="AG91" s="27"/>
      <c r="AH91" s="27"/>
      <c r="AI91" s="39"/>
      <c r="AJ91" s="39"/>
      <c r="AK91" s="39"/>
      <c r="AL91" s="31"/>
      <c r="AM91" s="27"/>
      <c r="AN91" s="1"/>
    </row>
    <row r="92" spans="1:40" ht="15" x14ac:dyDescent="0.25">
      <c r="A92" s="1">
        <v>21</v>
      </c>
      <c r="B92" s="1">
        <v>21</v>
      </c>
      <c r="C92" s="58" t="s">
        <v>315</v>
      </c>
      <c r="D92" s="30" t="s">
        <v>58</v>
      </c>
      <c r="E92" s="30">
        <v>152</v>
      </c>
      <c r="F92" s="28"/>
      <c r="G92" s="28"/>
      <c r="H92" s="28"/>
      <c r="I92" s="28"/>
      <c r="J92" s="28"/>
      <c r="K92" s="33">
        <f>IFERROR(LARGE(E92:J92,1),0)+IF($D$5&gt;=2,IFERROR(LARGE(E92:J92,2),0),0)+IF($D$5&gt;=3,IFERROR(LARGE(E92:J92,3),0),0)+IF($D$5&gt;=4,IFERROR(LARGE(E92:J92,4),0),0)+IF($D$5&gt;=5,IFERROR(LARGE(E92:J92,5),0),0)+IF($D$5&gt;=6,IFERROR(LARGE(E92:J92,6),0),0)</f>
        <v>152</v>
      </c>
      <c r="L92" s="33" t="s">
        <v>657</v>
      </c>
      <c r="M92" s="33"/>
      <c r="N92" s="33">
        <f>K92-(ROW(K92)-ROW(K$6))/10000</f>
        <v>151.9914</v>
      </c>
      <c r="O92" s="33">
        <f>COUNT(E92:J92)</f>
        <v>1</v>
      </c>
      <c r="P92" s="33" t="str">
        <f ca="1">IF(AND(O92=1,OFFSET(D92,0,P$3)&gt;0),"Y",0)</f>
        <v>Y</v>
      </c>
      <c r="Q92" s="34" t="s">
        <v>49</v>
      </c>
      <c r="R92" s="35">
        <f>1-(Q92=Q91)</f>
        <v>0</v>
      </c>
      <c r="S92" s="35">
        <f>N92+T92/1000+U92/10000+V92/100000+W92/1000000+X92/10000000+Y92/100000000</f>
        <v>152.14339999999999</v>
      </c>
      <c r="T92" s="30">
        <v>152</v>
      </c>
      <c r="U92" s="28"/>
      <c r="V92" s="28"/>
      <c r="W92" s="28"/>
      <c r="X92" s="28"/>
      <c r="Y92" s="28"/>
      <c r="AE92" s="60"/>
      <c r="AF92" s="60"/>
      <c r="AG92" s="27"/>
      <c r="AH92" s="27"/>
      <c r="AI92" s="39"/>
      <c r="AJ92" s="39"/>
      <c r="AK92" s="39"/>
      <c r="AL92" s="31"/>
      <c r="AM92" s="27"/>
      <c r="AN92" s="1"/>
    </row>
    <row r="93" spans="1:40" ht="15" x14ac:dyDescent="0.25">
      <c r="A93" s="1">
        <v>22</v>
      </c>
      <c r="B93" s="1">
        <v>22</v>
      </c>
      <c r="C93" s="58" t="s">
        <v>343</v>
      </c>
      <c r="D93" s="30" t="s">
        <v>58</v>
      </c>
      <c r="E93" s="30">
        <v>142</v>
      </c>
      <c r="F93" s="28"/>
      <c r="G93" s="28"/>
      <c r="H93" s="28"/>
      <c r="I93" s="28"/>
      <c r="J93" s="28"/>
      <c r="K93" s="33">
        <f>IFERROR(LARGE(E93:J93,1),0)+IF($D$5&gt;=2,IFERROR(LARGE(E93:J93,2),0),0)+IF($D$5&gt;=3,IFERROR(LARGE(E93:J93,3),0),0)+IF($D$5&gt;=4,IFERROR(LARGE(E93:J93,4),0),0)+IF($D$5&gt;=5,IFERROR(LARGE(E93:J93,5),0),0)+IF($D$5&gt;=6,IFERROR(LARGE(E93:J93,6),0),0)</f>
        <v>142</v>
      </c>
      <c r="L93" s="33" t="s">
        <v>657</v>
      </c>
      <c r="M93" s="33"/>
      <c r="N93" s="33">
        <f>K93-(ROW(K93)-ROW(K$6))/10000</f>
        <v>141.9913</v>
      </c>
      <c r="O93" s="33">
        <f>COUNT(E93:J93)</f>
        <v>1</v>
      </c>
      <c r="P93" s="33" t="str">
        <f ca="1">IF(AND(O93=1,OFFSET(D93,0,P$3)&gt;0),"Y",0)</f>
        <v>Y</v>
      </c>
      <c r="Q93" s="34" t="s">
        <v>49</v>
      </c>
      <c r="R93" s="35">
        <f>1-(Q93=Q92)</f>
        <v>0</v>
      </c>
      <c r="S93" s="35">
        <f>N93+T93/1000+U93/10000+V93/100000+W93/1000000+X93/10000000+Y93/100000000</f>
        <v>142.13329999999999</v>
      </c>
      <c r="T93" s="30">
        <v>142</v>
      </c>
      <c r="U93" s="28"/>
      <c r="V93" s="28"/>
      <c r="W93" s="28"/>
      <c r="X93" s="28"/>
      <c r="Y93" s="28"/>
      <c r="AE93" s="60"/>
      <c r="AF93" s="60"/>
      <c r="AG93" s="27"/>
      <c r="AH93" s="27"/>
      <c r="AI93" s="39"/>
      <c r="AJ93" s="39"/>
      <c r="AK93" s="39"/>
      <c r="AL93" s="31"/>
      <c r="AM93" s="27"/>
      <c r="AN93" s="1"/>
    </row>
    <row r="94" spans="1:40" ht="3" customHeight="1" x14ac:dyDescent="0.25">
      <c r="A94" s="58"/>
      <c r="B94" s="1"/>
      <c r="C94" s="58"/>
      <c r="D94" s="30"/>
      <c r="E94" s="30"/>
      <c r="F94" s="28"/>
      <c r="G94" s="28"/>
      <c r="H94" s="28"/>
      <c r="I94" s="28"/>
      <c r="J94" s="28"/>
      <c r="K94" s="33"/>
      <c r="L94" s="28"/>
      <c r="M94" s="28"/>
      <c r="N94" s="33"/>
      <c r="O94" s="28"/>
      <c r="P94" s="28"/>
      <c r="R94" s="59"/>
      <c r="S94" s="35"/>
      <c r="T94" s="30"/>
      <c r="U94" s="30"/>
      <c r="V94" s="28"/>
      <c r="W94" s="28"/>
      <c r="X94" s="28"/>
      <c r="Y94" s="28"/>
      <c r="AE94" s="60"/>
      <c r="AF94" s="60"/>
      <c r="AG94" s="27"/>
      <c r="AH94" s="27"/>
      <c r="AI94" s="39"/>
      <c r="AJ94" s="39"/>
      <c r="AK94" s="39"/>
      <c r="AL94" s="31"/>
      <c r="AM94" s="27"/>
      <c r="AN94" s="1"/>
    </row>
    <row r="95" spans="1:40" s="27" customFormat="1" x14ac:dyDescent="0.2">
      <c r="A95" s="2"/>
      <c r="B95" s="2"/>
      <c r="C95" s="2"/>
      <c r="D95" s="28"/>
      <c r="E95" s="28"/>
      <c r="F95" s="28"/>
      <c r="G95" s="28"/>
      <c r="H95" s="28"/>
      <c r="I95" s="28"/>
      <c r="J95" s="28"/>
      <c r="K95" s="33"/>
      <c r="L95" s="28"/>
      <c r="M95" s="28"/>
      <c r="N95" s="33"/>
      <c r="O95" s="28"/>
      <c r="P95" s="28"/>
      <c r="R95" s="59"/>
      <c r="S95" s="35"/>
      <c r="T95" s="30"/>
      <c r="U95" s="30"/>
      <c r="V95" s="28"/>
      <c r="W95" s="28"/>
      <c r="X95" s="28"/>
      <c r="Y95" s="28"/>
      <c r="AE95" s="55"/>
      <c r="AF95" s="55"/>
      <c r="AI95" s="39"/>
      <c r="AJ95" s="39"/>
      <c r="AK95" s="39"/>
      <c r="AL95" s="49"/>
      <c r="AN95" s="1"/>
    </row>
    <row r="96" spans="1:40" s="27" customFormat="1" ht="15" x14ac:dyDescent="0.25">
      <c r="A96" s="57"/>
      <c r="B96" s="57"/>
      <c r="C96" s="57" t="s">
        <v>69</v>
      </c>
      <c r="D96" s="28"/>
      <c r="E96" s="28"/>
      <c r="F96" s="28"/>
      <c r="G96" s="28"/>
      <c r="H96" s="28"/>
      <c r="I96" s="28"/>
      <c r="J96" s="28"/>
      <c r="K96" s="33"/>
      <c r="L96" s="28"/>
      <c r="M96" s="28"/>
      <c r="N96" s="33"/>
      <c r="O96" s="28"/>
      <c r="P96" s="28"/>
      <c r="Q96" s="51" t="str">
        <f>C96</f>
        <v>M50</v>
      </c>
      <c r="R96" s="59"/>
      <c r="S96" s="35"/>
      <c r="T96" s="30"/>
      <c r="U96" s="30"/>
      <c r="V96" s="28"/>
      <c r="W96" s="28"/>
      <c r="X96" s="28"/>
      <c r="Y96" s="28"/>
      <c r="AE96" s="55"/>
      <c r="AF96" s="55"/>
      <c r="AI96" s="39">
        <v>859</v>
      </c>
      <c r="AJ96" s="39">
        <v>810</v>
      </c>
      <c r="AK96" s="39">
        <v>781</v>
      </c>
      <c r="AL96" s="49"/>
      <c r="AN96" s="1"/>
    </row>
    <row r="97" spans="1:40" s="27" customFormat="1" ht="15" x14ac:dyDescent="0.25">
      <c r="A97" s="58">
        <v>1</v>
      </c>
      <c r="B97" s="58">
        <v>1</v>
      </c>
      <c r="C97" s="58" t="s">
        <v>65</v>
      </c>
      <c r="D97" s="30" t="s">
        <v>67</v>
      </c>
      <c r="E97" s="30">
        <v>285</v>
      </c>
      <c r="F97" s="28"/>
      <c r="G97" s="28"/>
      <c r="H97" s="28"/>
      <c r="I97" s="28"/>
      <c r="J97" s="28"/>
      <c r="K97" s="33">
        <f>IFERROR(LARGE(E97:J97,1),0)+IF($D$5&gt;=2,IFERROR(LARGE(E97:J97,2),0),0)+IF($D$5&gt;=3,IFERROR(LARGE(E97:J97,3),0),0)+IF($D$5&gt;=4,IFERROR(LARGE(E97:J97,4),0),0)+IF($D$5&gt;=5,IFERROR(LARGE(E97:J97,5),0),0)+IF($D$5&gt;=6,IFERROR(LARGE(E97:J97,6),0),0)</f>
        <v>285</v>
      </c>
      <c r="L97" s="33" t="s">
        <v>657</v>
      </c>
      <c r="M97" s="33" t="s">
        <v>70</v>
      </c>
      <c r="N97" s="33">
        <f>K97-(ROW(K97)-ROW(K$6))/10000</f>
        <v>284.99090000000001</v>
      </c>
      <c r="O97" s="33">
        <f>COUNT(E97:J97)</f>
        <v>1</v>
      </c>
      <c r="P97" s="33" t="str">
        <f ca="1">IF(AND(O97=1,OFFSET(D97,0,P$3)&gt;0),"Y",0)</f>
        <v>Y</v>
      </c>
      <c r="Q97" s="34" t="s">
        <v>69</v>
      </c>
      <c r="R97" s="35">
        <f>1-(Q97=Q96)</f>
        <v>0</v>
      </c>
      <c r="S97" s="35">
        <f>N97+T97/1000+U97/10000+V97/100000+W97/1000000+X97/10000000+Y97/100000000</f>
        <v>285.27590000000004</v>
      </c>
      <c r="T97" s="30">
        <v>285</v>
      </c>
      <c r="U97" s="28"/>
      <c r="V97" s="28"/>
      <c r="W97" s="28"/>
      <c r="X97" s="28"/>
      <c r="Y97" s="28"/>
      <c r="AE97" s="55"/>
      <c r="AF97" s="55"/>
      <c r="AI97" s="39"/>
      <c r="AJ97" s="39"/>
      <c r="AK97" s="39"/>
      <c r="AL97" s="49"/>
      <c r="AN97" s="1"/>
    </row>
    <row r="98" spans="1:40" s="27" customFormat="1" ht="15" x14ac:dyDescent="0.25">
      <c r="A98" s="58">
        <v>2</v>
      </c>
      <c r="B98" s="58">
        <v>2</v>
      </c>
      <c r="C98" s="58" t="s">
        <v>72</v>
      </c>
      <c r="D98" s="30" t="s">
        <v>31</v>
      </c>
      <c r="E98" s="30">
        <v>283</v>
      </c>
      <c r="F98" s="28"/>
      <c r="G98" s="28"/>
      <c r="H98" s="28"/>
      <c r="I98" s="28"/>
      <c r="J98" s="28"/>
      <c r="K98" s="33">
        <f>IFERROR(LARGE(E98:J98,1),0)+IF($D$5&gt;=2,IFERROR(LARGE(E98:J98,2),0),0)+IF($D$5&gt;=3,IFERROR(LARGE(E98:J98,3),0),0)+IF($D$5&gt;=4,IFERROR(LARGE(E98:J98,4),0),0)+IF($D$5&gt;=5,IFERROR(LARGE(E98:J98,5),0),0)+IF($D$5&gt;=6,IFERROR(LARGE(E98:J98,6),0),0)</f>
        <v>283</v>
      </c>
      <c r="L98" s="33" t="s">
        <v>657</v>
      </c>
      <c r="M98" s="33" t="s">
        <v>130</v>
      </c>
      <c r="N98" s="33">
        <f>K98-(ROW(K98)-ROW(K$6))/10000</f>
        <v>282.99079999999998</v>
      </c>
      <c r="O98" s="33">
        <f>COUNT(E98:J98)</f>
        <v>1</v>
      </c>
      <c r="P98" s="33" t="str">
        <f ca="1">IF(AND(O98=1,OFFSET(D98,0,P$3)&gt;0),"Y",0)</f>
        <v>Y</v>
      </c>
      <c r="Q98" s="34" t="s">
        <v>69</v>
      </c>
      <c r="R98" s="35">
        <f>1-(Q98=Q97)</f>
        <v>0</v>
      </c>
      <c r="S98" s="35">
        <f>N98+T98/1000+U98/10000+V98/100000+W98/1000000+X98/10000000+Y98/100000000</f>
        <v>283.27379999999999</v>
      </c>
      <c r="T98" s="30">
        <v>283</v>
      </c>
      <c r="U98" s="28"/>
      <c r="V98" s="28"/>
      <c r="W98" s="28"/>
      <c r="X98" s="28"/>
      <c r="Y98" s="28"/>
      <c r="AE98" s="55"/>
      <c r="AF98" s="55"/>
      <c r="AI98" s="39"/>
      <c r="AJ98" s="39"/>
      <c r="AK98" s="39"/>
      <c r="AL98" s="49"/>
      <c r="AN98" s="1"/>
    </row>
    <row r="99" spans="1:40" s="27" customFormat="1" ht="15" x14ac:dyDescent="0.25">
      <c r="A99" s="58">
        <v>3</v>
      </c>
      <c r="B99" s="58">
        <v>3</v>
      </c>
      <c r="C99" s="58" t="s">
        <v>76</v>
      </c>
      <c r="D99" s="30" t="s">
        <v>61</v>
      </c>
      <c r="E99" s="30">
        <v>280</v>
      </c>
      <c r="F99" s="28"/>
      <c r="G99" s="28"/>
      <c r="H99" s="28"/>
      <c r="I99" s="28"/>
      <c r="J99" s="28"/>
      <c r="K99" s="33">
        <f>IFERROR(LARGE(E99:J99,1),0)+IF($D$5&gt;=2,IFERROR(LARGE(E99:J99,2),0),0)+IF($D$5&gt;=3,IFERROR(LARGE(E99:J99,3),0),0)+IF($D$5&gt;=4,IFERROR(LARGE(E99:J99,4),0),0)+IF($D$5&gt;=5,IFERROR(LARGE(E99:J99,5),0),0)+IF($D$5&gt;=6,IFERROR(LARGE(E99:J99,6),0),0)</f>
        <v>280</v>
      </c>
      <c r="L99" s="33" t="s">
        <v>657</v>
      </c>
      <c r="M99" s="33" t="s">
        <v>166</v>
      </c>
      <c r="N99" s="33">
        <f>K99-(ROW(K99)-ROW(K$6))/10000</f>
        <v>279.9907</v>
      </c>
      <c r="O99" s="33">
        <f>COUNT(E99:J99)</f>
        <v>1</v>
      </c>
      <c r="P99" s="33" t="str">
        <f ca="1">IF(AND(O99=1,OFFSET(D99,0,P$3)&gt;0),"Y",0)</f>
        <v>Y</v>
      </c>
      <c r="Q99" s="34" t="s">
        <v>69</v>
      </c>
      <c r="R99" s="35">
        <f>1-(Q99=Q98)</f>
        <v>0</v>
      </c>
      <c r="S99" s="35">
        <f>N99+T99/1000+U99/10000+V99/100000+W99/1000000+X99/10000000+Y99/100000000</f>
        <v>280.27069999999998</v>
      </c>
      <c r="T99" s="30">
        <v>280</v>
      </c>
      <c r="U99" s="28"/>
      <c r="V99" s="28"/>
      <c r="W99" s="28"/>
      <c r="X99" s="28"/>
      <c r="Y99" s="28"/>
      <c r="AE99" s="55"/>
      <c r="AF99" s="55"/>
      <c r="AI99" s="39"/>
      <c r="AJ99" s="39"/>
      <c r="AK99" s="39"/>
      <c r="AL99" s="49"/>
      <c r="AN99" s="1"/>
    </row>
    <row r="100" spans="1:40" s="27" customFormat="1" ht="15" x14ac:dyDescent="0.25">
      <c r="A100" s="58">
        <v>4</v>
      </c>
      <c r="B100" s="58">
        <v>4</v>
      </c>
      <c r="C100" s="58" t="s">
        <v>86</v>
      </c>
      <c r="D100" s="30" t="s">
        <v>88</v>
      </c>
      <c r="E100" s="30">
        <v>275</v>
      </c>
      <c r="F100" s="28"/>
      <c r="G100" s="28"/>
      <c r="H100" s="28"/>
      <c r="I100" s="28"/>
      <c r="J100" s="28"/>
      <c r="K100" s="33">
        <f>IFERROR(LARGE(E100:J100,1),0)+IF($D$5&gt;=2,IFERROR(LARGE(E100:J100,2),0),0)+IF($D$5&gt;=3,IFERROR(LARGE(E100:J100,3),0),0)+IF($D$5&gt;=4,IFERROR(LARGE(E100:J100,4),0),0)+IF($D$5&gt;=5,IFERROR(LARGE(E100:J100,5),0),0)+IF($D$5&gt;=6,IFERROR(LARGE(E100:J100,6),0),0)</f>
        <v>275</v>
      </c>
      <c r="L100" s="33" t="s">
        <v>657</v>
      </c>
      <c r="M100" s="33"/>
      <c r="N100" s="33">
        <f>K100-(ROW(K100)-ROW(K$6))/10000</f>
        <v>274.99059999999997</v>
      </c>
      <c r="O100" s="33">
        <f>COUNT(E100:J100)</f>
        <v>1</v>
      </c>
      <c r="P100" s="33" t="str">
        <f ca="1">IF(AND(O100=1,OFFSET(D100,0,P$3)&gt;0),"Y",0)</f>
        <v>Y</v>
      </c>
      <c r="Q100" s="34" t="s">
        <v>69</v>
      </c>
      <c r="R100" s="35">
        <f>1-(Q100=Q99)</f>
        <v>0</v>
      </c>
      <c r="S100" s="35">
        <f>N100+T100/1000+U100/10000+V100/100000+W100/1000000+X100/10000000+Y100/100000000</f>
        <v>275.26559999999995</v>
      </c>
      <c r="T100" s="30">
        <v>275</v>
      </c>
      <c r="U100" s="28"/>
      <c r="V100" s="28"/>
      <c r="W100" s="28"/>
      <c r="X100" s="28"/>
      <c r="Y100" s="28"/>
      <c r="AE100" s="55"/>
      <c r="AF100" s="55"/>
      <c r="AI100" s="39"/>
      <c r="AJ100" s="39"/>
      <c r="AK100" s="39"/>
      <c r="AL100" s="49"/>
      <c r="AN100" s="1"/>
    </row>
    <row r="101" spans="1:40" s="27" customFormat="1" ht="15" x14ac:dyDescent="0.25">
      <c r="A101" s="58">
        <v>5</v>
      </c>
      <c r="B101" s="58">
        <v>5</v>
      </c>
      <c r="C101" s="58" t="s">
        <v>101</v>
      </c>
      <c r="D101" s="30" t="s">
        <v>43</v>
      </c>
      <c r="E101" s="30">
        <v>268</v>
      </c>
      <c r="F101" s="28"/>
      <c r="G101" s="28"/>
      <c r="H101" s="28"/>
      <c r="I101" s="28"/>
      <c r="J101" s="28"/>
      <c r="K101" s="33">
        <f>IFERROR(LARGE(E101:J101,1),0)+IF($D$5&gt;=2,IFERROR(LARGE(E101:J101,2),0),0)+IF($D$5&gt;=3,IFERROR(LARGE(E101:J101,3),0),0)+IF($D$5&gt;=4,IFERROR(LARGE(E101:J101,4),0),0)+IF($D$5&gt;=5,IFERROR(LARGE(E101:J101,5),0),0)+IF($D$5&gt;=6,IFERROR(LARGE(E101:J101,6),0),0)</f>
        <v>268</v>
      </c>
      <c r="L101" s="33" t="s">
        <v>657</v>
      </c>
      <c r="M101" s="33"/>
      <c r="N101" s="33">
        <f>K101-(ROW(K101)-ROW(K$6))/10000</f>
        <v>267.9905</v>
      </c>
      <c r="O101" s="33">
        <f>COUNT(E101:J101)</f>
        <v>1</v>
      </c>
      <c r="P101" s="33" t="str">
        <f ca="1">IF(AND(O101=1,OFFSET(D101,0,P$3)&gt;0),"Y",0)</f>
        <v>Y</v>
      </c>
      <c r="Q101" s="34" t="s">
        <v>69</v>
      </c>
      <c r="R101" s="35">
        <f>1-(Q101=Q100)</f>
        <v>0</v>
      </c>
      <c r="S101" s="35">
        <f>N101+T101/1000+U101/10000+V101/100000+W101/1000000+X101/10000000+Y101/100000000</f>
        <v>268.25849999999997</v>
      </c>
      <c r="T101" s="30">
        <v>268</v>
      </c>
      <c r="U101" s="28"/>
      <c r="V101" s="28"/>
      <c r="W101" s="28"/>
      <c r="X101" s="28"/>
      <c r="Y101" s="28"/>
      <c r="AE101" s="55"/>
      <c r="AF101" s="55"/>
      <c r="AI101" s="39"/>
      <c r="AJ101" s="39"/>
      <c r="AK101" s="39"/>
      <c r="AL101" s="49"/>
      <c r="AN101" s="1"/>
    </row>
    <row r="102" spans="1:40" s="27" customFormat="1" ht="15" x14ac:dyDescent="0.25">
      <c r="A102" s="58">
        <v>6</v>
      </c>
      <c r="B102" s="58">
        <v>6</v>
      </c>
      <c r="C102" s="58" t="s">
        <v>107</v>
      </c>
      <c r="D102" s="30" t="s">
        <v>40</v>
      </c>
      <c r="E102" s="30">
        <v>264</v>
      </c>
      <c r="F102" s="28"/>
      <c r="G102" s="28"/>
      <c r="H102" s="28"/>
      <c r="I102" s="28"/>
      <c r="J102" s="28"/>
      <c r="K102" s="33">
        <f>IFERROR(LARGE(E102:J102,1),0)+IF($D$5&gt;=2,IFERROR(LARGE(E102:J102,2),0),0)+IF($D$5&gt;=3,IFERROR(LARGE(E102:J102,3),0),0)+IF($D$5&gt;=4,IFERROR(LARGE(E102:J102,4),0),0)+IF($D$5&gt;=5,IFERROR(LARGE(E102:J102,5),0),0)+IF($D$5&gt;=6,IFERROR(LARGE(E102:J102,6),0),0)</f>
        <v>264</v>
      </c>
      <c r="L102" s="33" t="s">
        <v>657</v>
      </c>
      <c r="M102" s="33"/>
      <c r="N102" s="33">
        <f>K102-(ROW(K102)-ROW(K$6))/10000</f>
        <v>263.99040000000002</v>
      </c>
      <c r="O102" s="33">
        <f>COUNT(E102:J102)</f>
        <v>1</v>
      </c>
      <c r="P102" s="33" t="str">
        <f ca="1">IF(AND(O102=1,OFFSET(D102,0,P$3)&gt;0),"Y",0)</f>
        <v>Y</v>
      </c>
      <c r="Q102" s="34" t="s">
        <v>69</v>
      </c>
      <c r="R102" s="35">
        <f>1-(Q102=Q101)</f>
        <v>0</v>
      </c>
      <c r="S102" s="35">
        <f>N102+T102/1000+U102/10000+V102/100000+W102/1000000+X102/10000000+Y102/100000000</f>
        <v>264.25440000000003</v>
      </c>
      <c r="T102" s="30">
        <v>264</v>
      </c>
      <c r="U102" s="28"/>
      <c r="V102" s="28"/>
      <c r="W102" s="28"/>
      <c r="X102" s="28"/>
      <c r="Y102" s="28"/>
      <c r="AE102" s="55"/>
      <c r="AF102" s="55"/>
      <c r="AI102" s="39"/>
      <c r="AJ102" s="39"/>
      <c r="AK102" s="39"/>
      <c r="AL102" s="49"/>
      <c r="AN102" s="1"/>
    </row>
    <row r="103" spans="1:40" s="27" customFormat="1" ht="15" x14ac:dyDescent="0.25">
      <c r="A103" s="58">
        <v>7</v>
      </c>
      <c r="B103" s="58">
        <v>7</v>
      </c>
      <c r="C103" s="58" t="s">
        <v>108</v>
      </c>
      <c r="D103" s="30" t="s">
        <v>110</v>
      </c>
      <c r="E103" s="30">
        <v>263</v>
      </c>
      <c r="F103" s="28"/>
      <c r="G103" s="28"/>
      <c r="H103" s="28"/>
      <c r="I103" s="28"/>
      <c r="J103" s="28"/>
      <c r="K103" s="33">
        <f>IFERROR(LARGE(E103:J103,1),0)+IF($D$5&gt;=2,IFERROR(LARGE(E103:J103,2),0),0)+IF($D$5&gt;=3,IFERROR(LARGE(E103:J103,3),0),0)+IF($D$5&gt;=4,IFERROR(LARGE(E103:J103,4),0),0)+IF($D$5&gt;=5,IFERROR(LARGE(E103:J103,5),0),0)+IF($D$5&gt;=6,IFERROR(LARGE(E103:J103,6),0),0)</f>
        <v>263</v>
      </c>
      <c r="L103" s="33" t="s">
        <v>657</v>
      </c>
      <c r="M103" s="33"/>
      <c r="N103" s="33">
        <f>K103-(ROW(K103)-ROW(K$6))/10000</f>
        <v>262.99029999999999</v>
      </c>
      <c r="O103" s="33">
        <f>COUNT(E103:J103)</f>
        <v>1</v>
      </c>
      <c r="P103" s="33" t="str">
        <f ca="1">IF(AND(O103=1,OFFSET(D103,0,P$3)&gt;0),"Y",0)</f>
        <v>Y</v>
      </c>
      <c r="Q103" s="34" t="s">
        <v>69</v>
      </c>
      <c r="R103" s="35">
        <f>1-(Q103=Q102)</f>
        <v>0</v>
      </c>
      <c r="S103" s="35">
        <f>N103+T103/1000+U103/10000+V103/100000+W103/1000000+X103/10000000+Y103/100000000</f>
        <v>263.25329999999997</v>
      </c>
      <c r="T103" s="30">
        <v>263</v>
      </c>
      <c r="U103" s="28"/>
      <c r="V103" s="28"/>
      <c r="W103" s="28"/>
      <c r="X103" s="28"/>
      <c r="Y103" s="28"/>
      <c r="AE103" s="55"/>
      <c r="AF103" s="55"/>
      <c r="AI103" s="39"/>
      <c r="AJ103" s="39"/>
      <c r="AK103" s="39"/>
      <c r="AL103" s="49"/>
      <c r="AN103" s="1"/>
    </row>
    <row r="104" spans="1:40" s="27" customFormat="1" ht="15" x14ac:dyDescent="0.25">
      <c r="A104" s="58">
        <v>8</v>
      </c>
      <c r="B104" s="58">
        <v>8</v>
      </c>
      <c r="C104" s="58" t="s">
        <v>118</v>
      </c>
      <c r="D104" s="30" t="s">
        <v>36</v>
      </c>
      <c r="E104" s="30">
        <v>257</v>
      </c>
      <c r="F104" s="28"/>
      <c r="G104" s="28"/>
      <c r="H104" s="28"/>
      <c r="I104" s="28"/>
      <c r="J104" s="28"/>
      <c r="K104" s="33">
        <f>IFERROR(LARGE(E104:J104,1),0)+IF($D$5&gt;=2,IFERROR(LARGE(E104:J104,2),0),0)+IF($D$5&gt;=3,IFERROR(LARGE(E104:J104,3),0),0)+IF($D$5&gt;=4,IFERROR(LARGE(E104:J104,4),0),0)+IF($D$5&gt;=5,IFERROR(LARGE(E104:J104,5),0),0)+IF($D$5&gt;=6,IFERROR(LARGE(E104:J104,6),0),0)</f>
        <v>257</v>
      </c>
      <c r="L104" s="33" t="s">
        <v>657</v>
      </c>
      <c r="M104" s="33"/>
      <c r="N104" s="33">
        <f>K104-(ROW(K104)-ROW(K$6))/10000</f>
        <v>256.99020000000002</v>
      </c>
      <c r="O104" s="33">
        <f>COUNT(E104:J104)</f>
        <v>1</v>
      </c>
      <c r="P104" s="33" t="str">
        <f ca="1">IF(AND(O104=1,OFFSET(D104,0,P$3)&gt;0),"Y",0)</f>
        <v>Y</v>
      </c>
      <c r="Q104" s="34" t="s">
        <v>69</v>
      </c>
      <c r="R104" s="35">
        <f>1-(Q104=Q103)</f>
        <v>0</v>
      </c>
      <c r="S104" s="35">
        <f>N104+T104/1000+U104/10000+V104/100000+W104/1000000+X104/10000000+Y104/100000000</f>
        <v>257.24720000000002</v>
      </c>
      <c r="T104" s="30">
        <v>257</v>
      </c>
      <c r="U104" s="28"/>
      <c r="V104" s="28"/>
      <c r="W104" s="28"/>
      <c r="X104" s="28"/>
      <c r="Y104" s="28"/>
      <c r="AE104" s="55"/>
      <c r="AF104" s="55"/>
      <c r="AI104" s="39"/>
      <c r="AJ104" s="39"/>
      <c r="AK104" s="39"/>
      <c r="AL104" s="49"/>
      <c r="AN104" s="1"/>
    </row>
    <row r="105" spans="1:40" s="27" customFormat="1" ht="15" x14ac:dyDescent="0.25">
      <c r="A105" s="58">
        <v>9</v>
      </c>
      <c r="B105" s="58">
        <v>9</v>
      </c>
      <c r="C105" s="58" t="s">
        <v>129</v>
      </c>
      <c r="D105" s="30" t="s">
        <v>31</v>
      </c>
      <c r="E105" s="30">
        <v>253</v>
      </c>
      <c r="F105" s="28"/>
      <c r="G105" s="28"/>
      <c r="H105" s="28"/>
      <c r="I105" s="28"/>
      <c r="J105" s="28"/>
      <c r="K105" s="33">
        <f>IFERROR(LARGE(E105:J105,1),0)+IF($D$5&gt;=2,IFERROR(LARGE(E105:J105,2),0),0)+IF($D$5&gt;=3,IFERROR(LARGE(E105:J105,3),0),0)+IF($D$5&gt;=4,IFERROR(LARGE(E105:J105,4),0),0)+IF($D$5&gt;=5,IFERROR(LARGE(E105:J105,5),0),0)+IF($D$5&gt;=6,IFERROR(LARGE(E105:J105,6),0),0)</f>
        <v>253</v>
      </c>
      <c r="L105" s="33" t="s">
        <v>657</v>
      </c>
      <c r="M105" s="33"/>
      <c r="N105" s="33">
        <f>K105-(ROW(K105)-ROW(K$6))/10000</f>
        <v>252.99010000000001</v>
      </c>
      <c r="O105" s="33">
        <f>COUNT(E105:J105)</f>
        <v>1</v>
      </c>
      <c r="P105" s="33" t="str">
        <f ca="1">IF(AND(O105=1,OFFSET(D105,0,P$3)&gt;0),"Y",0)</f>
        <v>Y</v>
      </c>
      <c r="Q105" s="34" t="s">
        <v>69</v>
      </c>
      <c r="R105" s="35">
        <f>1-(Q105=Q104)</f>
        <v>0</v>
      </c>
      <c r="S105" s="35">
        <f>N105+T105/1000+U105/10000+V105/100000+W105/1000000+X105/10000000+Y105/100000000</f>
        <v>253.2431</v>
      </c>
      <c r="T105" s="30">
        <v>253</v>
      </c>
      <c r="U105" s="28"/>
      <c r="V105" s="28"/>
      <c r="W105" s="28"/>
      <c r="X105" s="28"/>
      <c r="Y105" s="28"/>
      <c r="AE105" s="55"/>
      <c r="AF105" s="55"/>
      <c r="AI105" s="39"/>
      <c r="AJ105" s="39"/>
      <c r="AK105" s="39"/>
      <c r="AL105" s="49"/>
      <c r="AN105" s="1"/>
    </row>
    <row r="106" spans="1:40" s="27" customFormat="1" ht="15" x14ac:dyDescent="0.25">
      <c r="A106" s="58">
        <v>10</v>
      </c>
      <c r="B106" s="58">
        <v>10</v>
      </c>
      <c r="C106" s="58" t="s">
        <v>134</v>
      </c>
      <c r="D106" s="30" t="s">
        <v>100</v>
      </c>
      <c r="E106" s="30">
        <v>251</v>
      </c>
      <c r="F106" s="28"/>
      <c r="G106" s="28"/>
      <c r="H106" s="28"/>
      <c r="I106" s="28"/>
      <c r="J106" s="28"/>
      <c r="K106" s="33">
        <f>IFERROR(LARGE(E106:J106,1),0)+IF($D$5&gt;=2,IFERROR(LARGE(E106:J106,2),0),0)+IF($D$5&gt;=3,IFERROR(LARGE(E106:J106,3),0),0)+IF($D$5&gt;=4,IFERROR(LARGE(E106:J106,4),0),0)+IF($D$5&gt;=5,IFERROR(LARGE(E106:J106,5),0),0)+IF($D$5&gt;=6,IFERROR(LARGE(E106:J106,6),0),0)</f>
        <v>251</v>
      </c>
      <c r="L106" s="33" t="s">
        <v>657</v>
      </c>
      <c r="M106" s="33"/>
      <c r="N106" s="33">
        <f>K106-(ROW(K106)-ROW(K$6))/10000</f>
        <v>250.99</v>
      </c>
      <c r="O106" s="33">
        <f>COUNT(E106:J106)</f>
        <v>1</v>
      </c>
      <c r="P106" s="33" t="str">
        <f ca="1">IF(AND(O106=1,OFFSET(D106,0,P$3)&gt;0),"Y",0)</f>
        <v>Y</v>
      </c>
      <c r="Q106" s="34" t="s">
        <v>69</v>
      </c>
      <c r="R106" s="35">
        <f>1-(Q106=Q105)</f>
        <v>0</v>
      </c>
      <c r="S106" s="35">
        <f>N106+T106/1000+U106/10000+V106/100000+W106/1000000+X106/10000000+Y106/100000000</f>
        <v>251.24100000000001</v>
      </c>
      <c r="T106" s="30">
        <v>251</v>
      </c>
      <c r="U106" s="28"/>
      <c r="V106" s="28"/>
      <c r="W106" s="28"/>
      <c r="X106" s="28"/>
      <c r="Y106" s="28"/>
      <c r="AE106" s="55"/>
      <c r="AF106" s="55"/>
      <c r="AI106" s="39"/>
      <c r="AJ106" s="39"/>
      <c r="AK106" s="39"/>
      <c r="AL106" s="49"/>
      <c r="AN106" s="1"/>
    </row>
    <row r="107" spans="1:40" s="27" customFormat="1" ht="15" x14ac:dyDescent="0.25">
      <c r="A107" s="58">
        <v>11</v>
      </c>
      <c r="B107" s="58">
        <v>11</v>
      </c>
      <c r="C107" s="58" t="s">
        <v>156</v>
      </c>
      <c r="D107" s="30" t="s">
        <v>47</v>
      </c>
      <c r="E107" s="30">
        <v>236</v>
      </c>
      <c r="F107" s="28"/>
      <c r="G107" s="28"/>
      <c r="H107" s="28"/>
      <c r="I107" s="28"/>
      <c r="J107" s="28"/>
      <c r="K107" s="33">
        <f>IFERROR(LARGE(E107:J107,1),0)+IF($D$5&gt;=2,IFERROR(LARGE(E107:J107,2),0),0)+IF($D$5&gt;=3,IFERROR(LARGE(E107:J107,3),0),0)+IF($D$5&gt;=4,IFERROR(LARGE(E107:J107,4),0),0)+IF($D$5&gt;=5,IFERROR(LARGE(E107:J107,5),0),0)+IF($D$5&gt;=6,IFERROR(LARGE(E107:J107,6),0),0)</f>
        <v>236</v>
      </c>
      <c r="L107" s="33" t="s">
        <v>657</v>
      </c>
      <c r="M107" s="33"/>
      <c r="N107" s="33">
        <f>K107-(ROW(K107)-ROW(K$6))/10000</f>
        <v>235.98990000000001</v>
      </c>
      <c r="O107" s="33">
        <f>COUNT(E107:J107)</f>
        <v>1</v>
      </c>
      <c r="P107" s="33" t="str">
        <f ca="1">IF(AND(O107=1,OFFSET(D107,0,P$3)&gt;0),"Y",0)</f>
        <v>Y</v>
      </c>
      <c r="Q107" s="34" t="s">
        <v>69</v>
      </c>
      <c r="R107" s="35">
        <f>1-(Q107=Q106)</f>
        <v>0</v>
      </c>
      <c r="S107" s="35">
        <f>N107+T107/1000+U107/10000+V107/100000+W107/1000000+X107/10000000+Y107/100000000</f>
        <v>236.2259</v>
      </c>
      <c r="T107" s="30">
        <v>236</v>
      </c>
      <c r="U107" s="28"/>
      <c r="V107" s="28"/>
      <c r="W107" s="28"/>
      <c r="X107" s="28"/>
      <c r="Y107" s="28"/>
      <c r="AE107" s="55"/>
      <c r="AF107" s="55"/>
      <c r="AI107" s="39"/>
      <c r="AJ107" s="39"/>
      <c r="AK107" s="39"/>
      <c r="AL107" s="49"/>
      <c r="AN107" s="1"/>
    </row>
    <row r="108" spans="1:40" s="27" customFormat="1" ht="15" x14ac:dyDescent="0.25">
      <c r="A108" s="58">
        <v>12</v>
      </c>
      <c r="B108" s="58">
        <v>12</v>
      </c>
      <c r="C108" s="58" t="s">
        <v>171</v>
      </c>
      <c r="D108" s="30" t="s">
        <v>110</v>
      </c>
      <c r="E108" s="30">
        <v>231</v>
      </c>
      <c r="F108" s="28"/>
      <c r="G108" s="28"/>
      <c r="H108" s="28"/>
      <c r="I108" s="28"/>
      <c r="J108" s="28"/>
      <c r="K108" s="33">
        <f>IFERROR(LARGE(E108:J108,1),0)+IF($D$5&gt;=2,IFERROR(LARGE(E108:J108,2),0),0)+IF($D$5&gt;=3,IFERROR(LARGE(E108:J108,3),0),0)+IF($D$5&gt;=4,IFERROR(LARGE(E108:J108,4),0),0)+IF($D$5&gt;=5,IFERROR(LARGE(E108:J108,5),0),0)+IF($D$5&gt;=6,IFERROR(LARGE(E108:J108,6),0),0)</f>
        <v>231</v>
      </c>
      <c r="L108" s="33" t="s">
        <v>657</v>
      </c>
      <c r="M108" s="33"/>
      <c r="N108" s="33">
        <f>K108-(ROW(K108)-ROW(K$6))/10000</f>
        <v>230.9898</v>
      </c>
      <c r="O108" s="33">
        <f>COUNT(E108:J108)</f>
        <v>1</v>
      </c>
      <c r="P108" s="33" t="str">
        <f ca="1">IF(AND(O108=1,OFFSET(D108,0,P$3)&gt;0),"Y",0)</f>
        <v>Y</v>
      </c>
      <c r="Q108" s="34" t="s">
        <v>69</v>
      </c>
      <c r="R108" s="35">
        <f>1-(Q108=Q107)</f>
        <v>0</v>
      </c>
      <c r="S108" s="35">
        <f>N108+T108/1000+U108/10000+V108/100000+W108/1000000+X108/10000000+Y108/100000000</f>
        <v>231.2208</v>
      </c>
      <c r="T108" s="30">
        <v>231</v>
      </c>
      <c r="U108" s="28"/>
      <c r="V108" s="28"/>
      <c r="W108" s="28"/>
      <c r="X108" s="28"/>
      <c r="Y108" s="28"/>
      <c r="AE108" s="55"/>
      <c r="AF108" s="55"/>
      <c r="AI108" s="39"/>
      <c r="AJ108" s="39"/>
      <c r="AK108" s="39"/>
      <c r="AL108" s="49"/>
      <c r="AN108" s="1"/>
    </row>
    <row r="109" spans="1:40" s="27" customFormat="1" ht="15" x14ac:dyDescent="0.25">
      <c r="A109" s="58">
        <v>13</v>
      </c>
      <c r="B109" s="58">
        <v>13</v>
      </c>
      <c r="C109" s="58" t="s">
        <v>172</v>
      </c>
      <c r="D109" s="30" t="s">
        <v>43</v>
      </c>
      <c r="E109" s="30">
        <v>230</v>
      </c>
      <c r="F109" s="28"/>
      <c r="G109" s="28"/>
      <c r="H109" s="28"/>
      <c r="I109" s="28"/>
      <c r="J109" s="28"/>
      <c r="K109" s="33">
        <f>IFERROR(LARGE(E109:J109,1),0)+IF($D$5&gt;=2,IFERROR(LARGE(E109:J109,2),0),0)+IF($D$5&gt;=3,IFERROR(LARGE(E109:J109,3),0),0)+IF($D$5&gt;=4,IFERROR(LARGE(E109:J109,4),0),0)+IF($D$5&gt;=5,IFERROR(LARGE(E109:J109,5),0),0)+IF($D$5&gt;=6,IFERROR(LARGE(E109:J109,6),0),0)</f>
        <v>230</v>
      </c>
      <c r="L109" s="33" t="s">
        <v>657</v>
      </c>
      <c r="M109" s="33"/>
      <c r="N109" s="33">
        <f>K109-(ROW(K109)-ROW(K$6))/10000</f>
        <v>229.9897</v>
      </c>
      <c r="O109" s="33">
        <f>COUNT(E109:J109)</f>
        <v>1</v>
      </c>
      <c r="P109" s="33" t="str">
        <f ca="1">IF(AND(O109=1,OFFSET(D109,0,P$3)&gt;0),"Y",0)</f>
        <v>Y</v>
      </c>
      <c r="Q109" s="34" t="s">
        <v>69</v>
      </c>
      <c r="R109" s="35">
        <f>1-(Q109=Q108)</f>
        <v>0</v>
      </c>
      <c r="S109" s="35">
        <f>N109+T109/1000+U109/10000+V109/100000+W109/1000000+X109/10000000+Y109/100000000</f>
        <v>230.21969999999999</v>
      </c>
      <c r="T109" s="30">
        <v>230</v>
      </c>
      <c r="U109" s="28"/>
      <c r="V109" s="28"/>
      <c r="W109" s="28"/>
      <c r="X109" s="28"/>
      <c r="Y109" s="28"/>
      <c r="AE109" s="55"/>
      <c r="AF109" s="55"/>
      <c r="AI109" s="39"/>
      <c r="AJ109" s="39"/>
      <c r="AK109" s="39"/>
      <c r="AL109" s="49"/>
      <c r="AN109" s="1"/>
    </row>
    <row r="110" spans="1:40" s="27" customFormat="1" ht="15" x14ac:dyDescent="0.25">
      <c r="A110" s="58">
        <v>14</v>
      </c>
      <c r="B110" s="58">
        <v>14</v>
      </c>
      <c r="C110" s="58" t="s">
        <v>175</v>
      </c>
      <c r="D110" s="30" t="s">
        <v>133</v>
      </c>
      <c r="E110" s="30">
        <v>228</v>
      </c>
      <c r="F110" s="28"/>
      <c r="G110" s="28"/>
      <c r="H110" s="28"/>
      <c r="I110" s="28"/>
      <c r="J110" s="28"/>
      <c r="K110" s="33">
        <f>IFERROR(LARGE(E110:J110,1),0)+IF($D$5&gt;=2,IFERROR(LARGE(E110:J110,2),0),0)+IF($D$5&gt;=3,IFERROR(LARGE(E110:J110,3),0),0)+IF($D$5&gt;=4,IFERROR(LARGE(E110:J110,4),0),0)+IF($D$5&gt;=5,IFERROR(LARGE(E110:J110,5),0),0)+IF($D$5&gt;=6,IFERROR(LARGE(E110:J110,6),0),0)</f>
        <v>228</v>
      </c>
      <c r="L110" s="33" t="s">
        <v>657</v>
      </c>
      <c r="M110" s="33"/>
      <c r="N110" s="33">
        <f>K110-(ROW(K110)-ROW(K$6))/10000</f>
        <v>227.9896</v>
      </c>
      <c r="O110" s="33">
        <f>COUNT(E110:J110)</f>
        <v>1</v>
      </c>
      <c r="P110" s="33" t="str">
        <f ca="1">IF(AND(O110=1,OFFSET(D110,0,P$3)&gt;0),"Y",0)</f>
        <v>Y</v>
      </c>
      <c r="Q110" s="34" t="s">
        <v>69</v>
      </c>
      <c r="R110" s="35">
        <f>1-(Q110=Q109)</f>
        <v>0</v>
      </c>
      <c r="S110" s="35">
        <f>N110+T110/1000+U110/10000+V110/100000+W110/1000000+X110/10000000+Y110/100000000</f>
        <v>228.2176</v>
      </c>
      <c r="T110" s="30">
        <v>228</v>
      </c>
      <c r="U110" s="28"/>
      <c r="V110" s="28"/>
      <c r="W110" s="28"/>
      <c r="X110" s="28"/>
      <c r="Y110" s="28"/>
      <c r="AE110" s="55"/>
      <c r="AF110" s="55"/>
      <c r="AI110" s="39"/>
      <c r="AJ110" s="39"/>
      <c r="AK110" s="39"/>
      <c r="AL110" s="49"/>
      <c r="AN110" s="1"/>
    </row>
    <row r="111" spans="1:40" s="27" customFormat="1" ht="15" x14ac:dyDescent="0.25">
      <c r="A111" s="58">
        <v>15</v>
      </c>
      <c r="B111" s="58">
        <v>15</v>
      </c>
      <c r="C111" s="58" t="s">
        <v>178</v>
      </c>
      <c r="D111" s="30" t="s">
        <v>58</v>
      </c>
      <c r="E111" s="30">
        <v>226</v>
      </c>
      <c r="F111" s="28"/>
      <c r="G111" s="28"/>
      <c r="H111" s="28"/>
      <c r="I111" s="28"/>
      <c r="J111" s="28"/>
      <c r="K111" s="33">
        <f>IFERROR(LARGE(E111:J111,1),0)+IF($D$5&gt;=2,IFERROR(LARGE(E111:J111,2),0),0)+IF($D$5&gt;=3,IFERROR(LARGE(E111:J111,3),0),0)+IF($D$5&gt;=4,IFERROR(LARGE(E111:J111,4),0),0)+IF($D$5&gt;=5,IFERROR(LARGE(E111:J111,5),0),0)+IF($D$5&gt;=6,IFERROR(LARGE(E111:J111,6),0),0)</f>
        <v>226</v>
      </c>
      <c r="L111" s="33" t="s">
        <v>657</v>
      </c>
      <c r="M111" s="33"/>
      <c r="N111" s="33">
        <f>K111-(ROW(K111)-ROW(K$6))/10000</f>
        <v>225.98949999999999</v>
      </c>
      <c r="O111" s="33">
        <f>COUNT(E111:J111)</f>
        <v>1</v>
      </c>
      <c r="P111" s="33" t="str">
        <f ca="1">IF(AND(O111=1,OFFSET(D111,0,P$3)&gt;0),"Y",0)</f>
        <v>Y</v>
      </c>
      <c r="Q111" s="34" t="s">
        <v>69</v>
      </c>
      <c r="R111" s="35">
        <f>1-(Q111=Q110)</f>
        <v>0</v>
      </c>
      <c r="S111" s="35">
        <f>N111+T111/1000+U111/10000+V111/100000+W111/1000000+X111/10000000+Y111/100000000</f>
        <v>226.21549999999999</v>
      </c>
      <c r="T111" s="30">
        <v>226</v>
      </c>
      <c r="U111" s="28"/>
      <c r="V111" s="28"/>
      <c r="W111" s="28"/>
      <c r="X111" s="28"/>
      <c r="Y111" s="28"/>
      <c r="AE111" s="55"/>
      <c r="AF111" s="55"/>
      <c r="AI111" s="39"/>
      <c r="AJ111" s="39"/>
      <c r="AK111" s="39"/>
      <c r="AL111" s="49"/>
      <c r="AN111" s="1"/>
    </row>
    <row r="112" spans="1:40" s="27" customFormat="1" ht="15" x14ac:dyDescent="0.25">
      <c r="A112" s="58">
        <v>16</v>
      </c>
      <c r="B112" s="58">
        <v>16</v>
      </c>
      <c r="C112" s="58" t="s">
        <v>185</v>
      </c>
      <c r="D112" s="30" t="s">
        <v>162</v>
      </c>
      <c r="E112" s="30">
        <v>222</v>
      </c>
      <c r="F112" s="28"/>
      <c r="G112" s="28"/>
      <c r="H112" s="28"/>
      <c r="I112" s="28"/>
      <c r="J112" s="28"/>
      <c r="K112" s="33">
        <f>IFERROR(LARGE(E112:J112,1),0)+IF($D$5&gt;=2,IFERROR(LARGE(E112:J112,2),0),0)+IF($D$5&gt;=3,IFERROR(LARGE(E112:J112,3),0),0)+IF($D$5&gt;=4,IFERROR(LARGE(E112:J112,4),0),0)+IF($D$5&gt;=5,IFERROR(LARGE(E112:J112,5),0),0)+IF($D$5&gt;=6,IFERROR(LARGE(E112:J112,6),0),0)</f>
        <v>222</v>
      </c>
      <c r="L112" s="33" t="s">
        <v>657</v>
      </c>
      <c r="M112" s="33"/>
      <c r="N112" s="33">
        <f>K112-(ROW(K112)-ROW(K$6))/10000</f>
        <v>221.98939999999999</v>
      </c>
      <c r="O112" s="33">
        <f>COUNT(E112:J112)</f>
        <v>1</v>
      </c>
      <c r="P112" s="33" t="str">
        <f ca="1">IF(AND(O112=1,OFFSET(D112,0,P$3)&gt;0),"Y",0)</f>
        <v>Y</v>
      </c>
      <c r="Q112" s="34" t="s">
        <v>69</v>
      </c>
      <c r="R112" s="35">
        <f>1-(Q112=Q111)</f>
        <v>0</v>
      </c>
      <c r="S112" s="35">
        <f>N112+T112/1000+U112/10000+V112/100000+W112/1000000+X112/10000000+Y112/100000000</f>
        <v>222.2114</v>
      </c>
      <c r="T112" s="30">
        <v>222</v>
      </c>
      <c r="U112" s="28"/>
      <c r="V112" s="28"/>
      <c r="W112" s="28"/>
      <c r="X112" s="28"/>
      <c r="Y112" s="28"/>
      <c r="AE112" s="55"/>
      <c r="AF112" s="55"/>
      <c r="AI112" s="39"/>
      <c r="AJ112" s="39"/>
      <c r="AK112" s="39"/>
      <c r="AL112" s="49"/>
      <c r="AN112" s="1"/>
    </row>
    <row r="113" spans="1:40" s="27" customFormat="1" ht="15" x14ac:dyDescent="0.25">
      <c r="A113" s="58">
        <v>17</v>
      </c>
      <c r="B113" s="58" t="s">
        <v>52</v>
      </c>
      <c r="C113" s="58" t="s">
        <v>197</v>
      </c>
      <c r="D113" s="30" t="s">
        <v>24</v>
      </c>
      <c r="E113" s="30">
        <v>214</v>
      </c>
      <c r="F113" s="28"/>
      <c r="G113" s="28"/>
      <c r="H113" s="28"/>
      <c r="I113" s="28"/>
      <c r="J113" s="28"/>
      <c r="K113" s="33">
        <f>IFERROR(LARGE(E113:J113,1),0)+IF($D$5&gt;=2,IFERROR(LARGE(E113:J113,2),0),0)+IF($D$5&gt;=3,IFERROR(LARGE(E113:J113,3),0),0)+IF($D$5&gt;=4,IFERROR(LARGE(E113:J113,4),0),0)+IF($D$5&gt;=5,IFERROR(LARGE(E113:J113,5),0),0)+IF($D$5&gt;=6,IFERROR(LARGE(E113:J113,6),0),0)</f>
        <v>214</v>
      </c>
      <c r="L113" s="33" t="s">
        <v>656</v>
      </c>
      <c r="M113" s="33"/>
      <c r="N113" s="33">
        <f>K113-(ROW(K113)-ROW(K$6))/10000</f>
        <v>213.98929999999999</v>
      </c>
      <c r="O113" s="33">
        <f>COUNT(E113:J113)</f>
        <v>1</v>
      </c>
      <c r="P113" s="33" t="str">
        <f ca="1">IF(AND(O113=1,OFFSET(D113,0,P$3)&gt;0),"Y",0)</f>
        <v>Y</v>
      </c>
      <c r="Q113" s="34" t="s">
        <v>69</v>
      </c>
      <c r="R113" s="35">
        <f>1-(Q113=Q112)</f>
        <v>0</v>
      </c>
      <c r="S113" s="35">
        <f>N113+T113/1000+U113/10000+V113/100000+W113/1000000+X113/10000000+Y113/100000000</f>
        <v>214.20329999999998</v>
      </c>
      <c r="T113" s="30">
        <v>214</v>
      </c>
      <c r="U113" s="28"/>
      <c r="V113" s="28"/>
      <c r="W113" s="28"/>
      <c r="X113" s="28"/>
      <c r="Y113" s="28"/>
      <c r="AE113" s="55"/>
      <c r="AF113" s="55"/>
      <c r="AI113" s="39"/>
      <c r="AJ113" s="39"/>
      <c r="AK113" s="39"/>
      <c r="AL113" s="49"/>
      <c r="AN113" s="1"/>
    </row>
    <row r="114" spans="1:40" s="27" customFormat="1" ht="15" x14ac:dyDescent="0.25">
      <c r="A114" s="58">
        <v>18</v>
      </c>
      <c r="B114" s="58">
        <v>17</v>
      </c>
      <c r="C114" s="58" t="s">
        <v>215</v>
      </c>
      <c r="D114" s="30" t="s">
        <v>88</v>
      </c>
      <c r="E114" s="30">
        <v>203</v>
      </c>
      <c r="F114" s="28"/>
      <c r="G114" s="28"/>
      <c r="H114" s="28"/>
      <c r="I114" s="28"/>
      <c r="J114" s="28"/>
      <c r="K114" s="33">
        <f>IFERROR(LARGE(E114:J114,1),0)+IF($D$5&gt;=2,IFERROR(LARGE(E114:J114,2),0),0)+IF($D$5&gt;=3,IFERROR(LARGE(E114:J114,3),0),0)+IF($D$5&gt;=4,IFERROR(LARGE(E114:J114,4),0),0)+IF($D$5&gt;=5,IFERROR(LARGE(E114:J114,5),0),0)+IF($D$5&gt;=6,IFERROR(LARGE(E114:J114,6),0),0)</f>
        <v>203</v>
      </c>
      <c r="L114" s="33" t="s">
        <v>657</v>
      </c>
      <c r="M114" s="33"/>
      <c r="N114" s="33">
        <f>K114-(ROW(K114)-ROW(K$6))/10000</f>
        <v>202.98920000000001</v>
      </c>
      <c r="O114" s="33">
        <f>COUNT(E114:J114)</f>
        <v>1</v>
      </c>
      <c r="P114" s="33" t="str">
        <f ca="1">IF(AND(O114=1,OFFSET(D114,0,P$3)&gt;0),"Y",0)</f>
        <v>Y</v>
      </c>
      <c r="Q114" s="34" t="s">
        <v>69</v>
      </c>
      <c r="R114" s="35">
        <f>1-(Q114=Q113)</f>
        <v>0</v>
      </c>
      <c r="S114" s="35">
        <f>N114+T114/1000+U114/10000+V114/100000+W114/1000000+X114/10000000+Y114/100000000</f>
        <v>203.19220000000001</v>
      </c>
      <c r="T114" s="30">
        <v>203</v>
      </c>
      <c r="U114" s="28"/>
      <c r="V114" s="28"/>
      <c r="W114" s="28"/>
      <c r="X114" s="28"/>
      <c r="Y114" s="28"/>
      <c r="AE114" s="55"/>
      <c r="AF114" s="55"/>
      <c r="AI114" s="39"/>
      <c r="AJ114" s="39"/>
      <c r="AK114" s="39"/>
      <c r="AL114" s="49"/>
      <c r="AN114" s="1"/>
    </row>
    <row r="115" spans="1:40" s="27" customFormat="1" ht="15" x14ac:dyDescent="0.25">
      <c r="A115" s="58">
        <v>19</v>
      </c>
      <c r="B115" s="58">
        <v>18</v>
      </c>
      <c r="C115" s="58" t="s">
        <v>216</v>
      </c>
      <c r="D115" s="30" t="s">
        <v>162</v>
      </c>
      <c r="E115" s="30">
        <v>202</v>
      </c>
      <c r="F115" s="28"/>
      <c r="G115" s="28"/>
      <c r="H115" s="28"/>
      <c r="I115" s="28"/>
      <c r="J115" s="28"/>
      <c r="K115" s="33">
        <f>IFERROR(LARGE(E115:J115,1),0)+IF($D$5&gt;=2,IFERROR(LARGE(E115:J115,2),0),0)+IF($D$5&gt;=3,IFERROR(LARGE(E115:J115,3),0),0)+IF($D$5&gt;=4,IFERROR(LARGE(E115:J115,4),0),0)+IF($D$5&gt;=5,IFERROR(LARGE(E115:J115,5),0),0)+IF($D$5&gt;=6,IFERROR(LARGE(E115:J115,6),0),0)</f>
        <v>202</v>
      </c>
      <c r="L115" s="33" t="s">
        <v>657</v>
      </c>
      <c r="M115" s="33"/>
      <c r="N115" s="33">
        <f>K115-(ROW(K115)-ROW(K$6))/10000</f>
        <v>201.98910000000001</v>
      </c>
      <c r="O115" s="33">
        <f>COUNT(E115:J115)</f>
        <v>1</v>
      </c>
      <c r="P115" s="33" t="str">
        <f ca="1">IF(AND(O115=1,OFFSET(D115,0,P$3)&gt;0),"Y",0)</f>
        <v>Y</v>
      </c>
      <c r="Q115" s="34" t="s">
        <v>69</v>
      </c>
      <c r="R115" s="35">
        <f>1-(Q115=Q114)</f>
        <v>0</v>
      </c>
      <c r="S115" s="35">
        <f>N115+T115/1000+U115/10000+V115/100000+W115/1000000+X115/10000000+Y115/100000000</f>
        <v>202.19110000000001</v>
      </c>
      <c r="T115" s="30">
        <v>202</v>
      </c>
      <c r="U115" s="28"/>
      <c r="V115" s="28"/>
      <c r="W115" s="28"/>
      <c r="X115" s="28"/>
      <c r="Y115" s="28"/>
      <c r="AE115" s="55"/>
      <c r="AF115" s="55"/>
      <c r="AI115" s="39"/>
      <c r="AJ115" s="39"/>
      <c r="AK115" s="39"/>
      <c r="AL115" s="49"/>
      <c r="AN115" s="1"/>
    </row>
    <row r="116" spans="1:40" s="27" customFormat="1" ht="15" x14ac:dyDescent="0.25">
      <c r="A116" s="58">
        <v>20</v>
      </c>
      <c r="B116" s="58">
        <v>19</v>
      </c>
      <c r="C116" s="58" t="s">
        <v>217</v>
      </c>
      <c r="D116" s="30" t="s">
        <v>67</v>
      </c>
      <c r="E116" s="30">
        <v>201</v>
      </c>
      <c r="F116" s="28"/>
      <c r="G116" s="28"/>
      <c r="H116" s="28"/>
      <c r="I116" s="28"/>
      <c r="J116" s="28"/>
      <c r="K116" s="33">
        <f>IFERROR(LARGE(E116:J116,1),0)+IF($D$5&gt;=2,IFERROR(LARGE(E116:J116,2),0),0)+IF($D$5&gt;=3,IFERROR(LARGE(E116:J116,3),0),0)+IF($D$5&gt;=4,IFERROR(LARGE(E116:J116,4),0),0)+IF($D$5&gt;=5,IFERROR(LARGE(E116:J116,5),0),0)+IF($D$5&gt;=6,IFERROR(LARGE(E116:J116,6),0),0)</f>
        <v>201</v>
      </c>
      <c r="L116" s="33" t="s">
        <v>657</v>
      </c>
      <c r="M116" s="33"/>
      <c r="N116" s="33">
        <f>K116-(ROW(K116)-ROW(K$6))/10000</f>
        <v>200.989</v>
      </c>
      <c r="O116" s="33">
        <f>COUNT(E116:J116)</f>
        <v>1</v>
      </c>
      <c r="P116" s="33" t="str">
        <f ca="1">IF(AND(O116=1,OFFSET(D116,0,P$3)&gt;0),"Y",0)</f>
        <v>Y</v>
      </c>
      <c r="Q116" s="34" t="s">
        <v>69</v>
      </c>
      <c r="R116" s="35">
        <f>1-(Q116=Q115)</f>
        <v>0</v>
      </c>
      <c r="S116" s="35">
        <f>N116+T116/1000+U116/10000+V116/100000+W116/1000000+X116/10000000+Y116/100000000</f>
        <v>201.19</v>
      </c>
      <c r="T116" s="30">
        <v>201</v>
      </c>
      <c r="U116" s="28"/>
      <c r="V116" s="28"/>
      <c r="W116" s="28"/>
      <c r="X116" s="28"/>
      <c r="Y116" s="28"/>
      <c r="AE116" s="55"/>
      <c r="AF116" s="55"/>
      <c r="AI116" s="39"/>
      <c r="AJ116" s="39"/>
      <c r="AK116" s="39"/>
      <c r="AL116" s="49"/>
      <c r="AN116" s="1"/>
    </row>
    <row r="117" spans="1:40" s="27" customFormat="1" ht="15" x14ac:dyDescent="0.25">
      <c r="A117" s="58">
        <v>21</v>
      </c>
      <c r="B117" s="58">
        <v>20</v>
      </c>
      <c r="C117" s="58" t="s">
        <v>224</v>
      </c>
      <c r="D117" s="30" t="s">
        <v>153</v>
      </c>
      <c r="E117" s="30">
        <v>195</v>
      </c>
      <c r="F117" s="28"/>
      <c r="G117" s="28"/>
      <c r="H117" s="28"/>
      <c r="I117" s="28"/>
      <c r="J117" s="28"/>
      <c r="K117" s="33">
        <f>IFERROR(LARGE(E117:J117,1),0)+IF($D$5&gt;=2,IFERROR(LARGE(E117:J117,2),0),0)+IF($D$5&gt;=3,IFERROR(LARGE(E117:J117,3),0),0)+IF($D$5&gt;=4,IFERROR(LARGE(E117:J117,4),0),0)+IF($D$5&gt;=5,IFERROR(LARGE(E117:J117,5),0),0)+IF($D$5&gt;=6,IFERROR(LARGE(E117:J117,6),0),0)</f>
        <v>195</v>
      </c>
      <c r="L117" s="33" t="s">
        <v>657</v>
      </c>
      <c r="M117" s="33"/>
      <c r="N117" s="33">
        <f>K117-(ROW(K117)-ROW(K$6))/10000</f>
        <v>194.9889</v>
      </c>
      <c r="O117" s="33">
        <f>COUNT(E117:J117)</f>
        <v>1</v>
      </c>
      <c r="P117" s="33" t="str">
        <f ca="1">IF(AND(O117=1,OFFSET(D117,0,P$3)&gt;0),"Y",0)</f>
        <v>Y</v>
      </c>
      <c r="Q117" s="34" t="s">
        <v>69</v>
      </c>
      <c r="R117" s="35">
        <f>1-(Q117=Q116)</f>
        <v>0</v>
      </c>
      <c r="S117" s="35">
        <f>N117+T117/1000+U117/10000+V117/100000+W117/1000000+X117/10000000+Y117/100000000</f>
        <v>195.18389999999999</v>
      </c>
      <c r="T117" s="30">
        <v>195</v>
      </c>
      <c r="U117" s="28"/>
      <c r="V117" s="28"/>
      <c r="W117" s="28"/>
      <c r="X117" s="28"/>
      <c r="Y117" s="28"/>
      <c r="AE117" s="55"/>
      <c r="AF117" s="55"/>
      <c r="AI117" s="39"/>
      <c r="AJ117" s="39"/>
      <c r="AK117" s="39"/>
      <c r="AL117" s="49"/>
      <c r="AN117" s="1"/>
    </row>
    <row r="118" spans="1:40" s="27" customFormat="1" ht="15" x14ac:dyDescent="0.25">
      <c r="A118" s="58">
        <v>22</v>
      </c>
      <c r="B118" s="58">
        <v>21</v>
      </c>
      <c r="C118" s="58" t="s">
        <v>230</v>
      </c>
      <c r="D118" s="30" t="s">
        <v>47</v>
      </c>
      <c r="E118" s="30">
        <v>191</v>
      </c>
      <c r="F118" s="28"/>
      <c r="G118" s="28"/>
      <c r="H118" s="28"/>
      <c r="I118" s="28"/>
      <c r="J118" s="28"/>
      <c r="K118" s="33">
        <f>IFERROR(LARGE(E118:J118,1),0)+IF($D$5&gt;=2,IFERROR(LARGE(E118:J118,2),0),0)+IF($D$5&gt;=3,IFERROR(LARGE(E118:J118,3),0),0)+IF($D$5&gt;=4,IFERROR(LARGE(E118:J118,4),0),0)+IF($D$5&gt;=5,IFERROR(LARGE(E118:J118,5),0),0)+IF($D$5&gt;=6,IFERROR(LARGE(E118:J118,6),0),0)</f>
        <v>191</v>
      </c>
      <c r="L118" s="33" t="s">
        <v>657</v>
      </c>
      <c r="M118" s="33"/>
      <c r="N118" s="33">
        <f>K118-(ROW(K118)-ROW(K$6))/10000</f>
        <v>190.9888</v>
      </c>
      <c r="O118" s="33">
        <f>COUNT(E118:J118)</f>
        <v>1</v>
      </c>
      <c r="P118" s="33" t="str">
        <f ca="1">IF(AND(O118=1,OFFSET(D118,0,P$3)&gt;0),"Y",0)</f>
        <v>Y</v>
      </c>
      <c r="Q118" s="34" t="s">
        <v>69</v>
      </c>
      <c r="R118" s="35">
        <f>1-(Q118=Q117)</f>
        <v>0</v>
      </c>
      <c r="S118" s="35">
        <f>N118+T118/1000+U118/10000+V118/100000+W118/1000000+X118/10000000+Y118/100000000</f>
        <v>191.1798</v>
      </c>
      <c r="T118" s="30">
        <v>191</v>
      </c>
      <c r="U118" s="28"/>
      <c r="V118" s="28"/>
      <c r="W118" s="28"/>
      <c r="X118" s="28"/>
      <c r="Y118" s="28"/>
      <c r="AE118" s="55"/>
      <c r="AF118" s="55"/>
      <c r="AI118" s="39"/>
      <c r="AJ118" s="39"/>
      <c r="AK118" s="39"/>
      <c r="AL118" s="49"/>
      <c r="AN118" s="1"/>
    </row>
    <row r="119" spans="1:40" s="27" customFormat="1" ht="15" x14ac:dyDescent="0.25">
      <c r="A119" s="58">
        <v>23</v>
      </c>
      <c r="B119" s="58">
        <v>22</v>
      </c>
      <c r="C119" s="58" t="s">
        <v>248</v>
      </c>
      <c r="D119" s="30" t="s">
        <v>61</v>
      </c>
      <c r="E119" s="30">
        <v>182</v>
      </c>
      <c r="F119" s="28"/>
      <c r="G119" s="28"/>
      <c r="H119" s="28"/>
      <c r="I119" s="28"/>
      <c r="J119" s="28"/>
      <c r="K119" s="33">
        <f>IFERROR(LARGE(E119:J119,1),0)+IF($D$5&gt;=2,IFERROR(LARGE(E119:J119,2),0),0)+IF($D$5&gt;=3,IFERROR(LARGE(E119:J119,3),0),0)+IF($D$5&gt;=4,IFERROR(LARGE(E119:J119,4),0),0)+IF($D$5&gt;=5,IFERROR(LARGE(E119:J119,5),0),0)+IF($D$5&gt;=6,IFERROR(LARGE(E119:J119,6),0),0)</f>
        <v>182</v>
      </c>
      <c r="L119" s="33" t="s">
        <v>657</v>
      </c>
      <c r="M119" s="33"/>
      <c r="N119" s="33">
        <f>K119-(ROW(K119)-ROW(K$6))/10000</f>
        <v>181.98869999999999</v>
      </c>
      <c r="O119" s="33">
        <f>COUNT(E119:J119)</f>
        <v>1</v>
      </c>
      <c r="P119" s="33" t="str">
        <f ca="1">IF(AND(O119=1,OFFSET(D119,0,P$3)&gt;0),"Y",0)</f>
        <v>Y</v>
      </c>
      <c r="Q119" s="34" t="s">
        <v>69</v>
      </c>
      <c r="R119" s="35">
        <f>1-(Q119=Q118)</f>
        <v>0</v>
      </c>
      <c r="S119" s="35">
        <f>N119+T119/1000+U119/10000+V119/100000+W119/1000000+X119/10000000+Y119/100000000</f>
        <v>182.17069999999998</v>
      </c>
      <c r="T119" s="30">
        <v>182</v>
      </c>
      <c r="U119" s="28"/>
      <c r="V119" s="28"/>
      <c r="W119" s="28"/>
      <c r="X119" s="28"/>
      <c r="Y119" s="28"/>
      <c r="AE119" s="55"/>
      <c r="AF119" s="55"/>
      <c r="AI119" s="39"/>
      <c r="AJ119" s="39"/>
      <c r="AK119" s="39"/>
      <c r="AL119" s="49"/>
      <c r="AN119" s="1"/>
    </row>
    <row r="120" spans="1:40" s="27" customFormat="1" ht="15" x14ac:dyDescent="0.25">
      <c r="A120" s="58">
        <v>24</v>
      </c>
      <c r="B120" s="58">
        <v>23</v>
      </c>
      <c r="C120" s="58" t="s">
        <v>262</v>
      </c>
      <c r="D120" s="30" t="s">
        <v>162</v>
      </c>
      <c r="E120" s="30">
        <v>175</v>
      </c>
      <c r="F120" s="28"/>
      <c r="G120" s="28"/>
      <c r="H120" s="28"/>
      <c r="I120" s="28"/>
      <c r="J120" s="28"/>
      <c r="K120" s="33">
        <f>IFERROR(LARGE(E120:J120,1),0)+IF($D$5&gt;=2,IFERROR(LARGE(E120:J120,2),0),0)+IF($D$5&gt;=3,IFERROR(LARGE(E120:J120,3),0),0)+IF($D$5&gt;=4,IFERROR(LARGE(E120:J120,4),0),0)+IF($D$5&gt;=5,IFERROR(LARGE(E120:J120,5),0),0)+IF($D$5&gt;=6,IFERROR(LARGE(E120:J120,6),0),0)</f>
        <v>175</v>
      </c>
      <c r="L120" s="33" t="s">
        <v>657</v>
      </c>
      <c r="M120" s="33"/>
      <c r="N120" s="33">
        <f>K120-(ROW(K120)-ROW(K$6))/10000</f>
        <v>174.98859999999999</v>
      </c>
      <c r="O120" s="33">
        <f>COUNT(E120:J120)</f>
        <v>1</v>
      </c>
      <c r="P120" s="33" t="str">
        <f ca="1">IF(AND(O120=1,OFFSET(D120,0,P$3)&gt;0),"Y",0)</f>
        <v>Y</v>
      </c>
      <c r="Q120" s="34" t="s">
        <v>69</v>
      </c>
      <c r="R120" s="35">
        <f>1-(Q120=Q119)</f>
        <v>0</v>
      </c>
      <c r="S120" s="35">
        <f>N120+T120/1000+U120/10000+V120/100000+W120/1000000+X120/10000000+Y120/100000000</f>
        <v>175.1636</v>
      </c>
      <c r="T120" s="30">
        <v>175</v>
      </c>
      <c r="U120" s="28"/>
      <c r="V120" s="28"/>
      <c r="W120" s="28"/>
      <c r="X120" s="28"/>
      <c r="Y120" s="28"/>
      <c r="AE120" s="55"/>
      <c r="AF120" s="55"/>
      <c r="AI120" s="39"/>
      <c r="AJ120" s="39"/>
      <c r="AK120" s="39"/>
      <c r="AL120" s="49"/>
      <c r="AN120" s="1"/>
    </row>
    <row r="121" spans="1:40" s="27" customFormat="1" ht="15" x14ac:dyDescent="0.25">
      <c r="A121" s="58">
        <v>25</v>
      </c>
      <c r="B121" s="58">
        <v>24</v>
      </c>
      <c r="C121" s="58" t="s">
        <v>276</v>
      </c>
      <c r="D121" s="30" t="s">
        <v>88</v>
      </c>
      <c r="E121" s="30">
        <v>168</v>
      </c>
      <c r="F121" s="28"/>
      <c r="G121" s="28"/>
      <c r="H121" s="28"/>
      <c r="I121" s="28"/>
      <c r="J121" s="28"/>
      <c r="K121" s="33">
        <f>IFERROR(LARGE(E121:J121,1),0)+IF($D$5&gt;=2,IFERROR(LARGE(E121:J121,2),0),0)+IF($D$5&gt;=3,IFERROR(LARGE(E121:J121,3),0),0)+IF($D$5&gt;=4,IFERROR(LARGE(E121:J121,4),0),0)+IF($D$5&gt;=5,IFERROR(LARGE(E121:J121,5),0),0)+IF($D$5&gt;=6,IFERROR(LARGE(E121:J121,6),0),0)</f>
        <v>168</v>
      </c>
      <c r="L121" s="33" t="s">
        <v>657</v>
      </c>
      <c r="M121" s="33"/>
      <c r="N121" s="33">
        <f>K121-(ROW(K121)-ROW(K$6))/10000</f>
        <v>167.98849999999999</v>
      </c>
      <c r="O121" s="33">
        <f>COUNT(E121:J121)</f>
        <v>1</v>
      </c>
      <c r="P121" s="33" t="str">
        <f ca="1">IF(AND(O121=1,OFFSET(D121,0,P$3)&gt;0),"Y",0)</f>
        <v>Y</v>
      </c>
      <c r="Q121" s="34" t="s">
        <v>69</v>
      </c>
      <c r="R121" s="35">
        <f>1-(Q121=Q120)</f>
        <v>0</v>
      </c>
      <c r="S121" s="35">
        <f>N121+T121/1000+U121/10000+V121/100000+W121/1000000+X121/10000000+Y121/100000000</f>
        <v>168.15649999999999</v>
      </c>
      <c r="T121" s="30">
        <v>168</v>
      </c>
      <c r="U121" s="28"/>
      <c r="V121" s="28"/>
      <c r="W121" s="28"/>
      <c r="X121" s="28"/>
      <c r="Y121" s="28"/>
      <c r="AE121" s="55"/>
      <c r="AF121" s="55"/>
      <c r="AI121" s="39"/>
      <c r="AJ121" s="39"/>
      <c r="AK121" s="39"/>
      <c r="AL121" s="49"/>
      <c r="AN121" s="1"/>
    </row>
    <row r="122" spans="1:40" s="27" customFormat="1" ht="15" x14ac:dyDescent="0.25">
      <c r="A122" s="58">
        <v>26</v>
      </c>
      <c r="B122" s="58">
        <v>25</v>
      </c>
      <c r="C122" s="58" t="s">
        <v>295</v>
      </c>
      <c r="D122" s="30" t="s">
        <v>162</v>
      </c>
      <c r="E122" s="30">
        <v>160</v>
      </c>
      <c r="F122" s="28"/>
      <c r="G122" s="28"/>
      <c r="H122" s="28"/>
      <c r="I122" s="28"/>
      <c r="J122" s="28"/>
      <c r="K122" s="33">
        <f>IFERROR(LARGE(E122:J122,1),0)+IF($D$5&gt;=2,IFERROR(LARGE(E122:J122,2),0),0)+IF($D$5&gt;=3,IFERROR(LARGE(E122:J122,3),0),0)+IF($D$5&gt;=4,IFERROR(LARGE(E122:J122,4),0),0)+IF($D$5&gt;=5,IFERROR(LARGE(E122:J122,5),0),0)+IF($D$5&gt;=6,IFERROR(LARGE(E122:J122,6),0),0)</f>
        <v>160</v>
      </c>
      <c r="L122" s="33" t="s">
        <v>657</v>
      </c>
      <c r="M122" s="33"/>
      <c r="N122" s="33">
        <f>K122-(ROW(K122)-ROW(K$6))/10000</f>
        <v>159.98840000000001</v>
      </c>
      <c r="O122" s="33">
        <f>COUNT(E122:J122)</f>
        <v>1</v>
      </c>
      <c r="P122" s="33" t="str">
        <f ca="1">IF(AND(O122=1,OFFSET(D122,0,P$3)&gt;0),"Y",0)</f>
        <v>Y</v>
      </c>
      <c r="Q122" s="34" t="s">
        <v>69</v>
      </c>
      <c r="R122" s="35">
        <f>1-(Q122=Q121)</f>
        <v>0</v>
      </c>
      <c r="S122" s="35">
        <f>N122+T122/1000+U122/10000+V122/100000+W122/1000000+X122/10000000+Y122/100000000</f>
        <v>160.14840000000001</v>
      </c>
      <c r="T122" s="30">
        <v>160</v>
      </c>
      <c r="U122" s="28"/>
      <c r="V122" s="28"/>
      <c r="W122" s="28"/>
      <c r="X122" s="28"/>
      <c r="Y122" s="28"/>
      <c r="AE122" s="55"/>
      <c r="AF122" s="55"/>
      <c r="AI122" s="39"/>
      <c r="AJ122" s="39"/>
      <c r="AK122" s="39"/>
      <c r="AL122" s="49"/>
      <c r="AN122" s="1"/>
    </row>
    <row r="123" spans="1:40" s="27" customFormat="1" ht="15" x14ac:dyDescent="0.25">
      <c r="A123" s="58">
        <v>27</v>
      </c>
      <c r="B123" s="58">
        <v>26</v>
      </c>
      <c r="C123" s="58" t="s">
        <v>311</v>
      </c>
      <c r="D123" s="30" t="s">
        <v>100</v>
      </c>
      <c r="E123" s="30">
        <v>155</v>
      </c>
      <c r="F123" s="28"/>
      <c r="G123" s="28"/>
      <c r="H123" s="28"/>
      <c r="I123" s="28"/>
      <c r="J123" s="28"/>
      <c r="K123" s="33">
        <f>IFERROR(LARGE(E123:J123,1),0)+IF($D$5&gt;=2,IFERROR(LARGE(E123:J123,2),0),0)+IF($D$5&gt;=3,IFERROR(LARGE(E123:J123,3),0),0)+IF($D$5&gt;=4,IFERROR(LARGE(E123:J123,4),0),0)+IF($D$5&gt;=5,IFERROR(LARGE(E123:J123,5),0),0)+IF($D$5&gt;=6,IFERROR(LARGE(E123:J123,6),0),0)</f>
        <v>155</v>
      </c>
      <c r="L123" s="33" t="s">
        <v>657</v>
      </c>
      <c r="M123" s="33"/>
      <c r="N123" s="33">
        <f>K123-(ROW(K123)-ROW(K$6))/10000</f>
        <v>154.98830000000001</v>
      </c>
      <c r="O123" s="33">
        <f>COUNT(E123:J123)</f>
        <v>1</v>
      </c>
      <c r="P123" s="33" t="str">
        <f ca="1">IF(AND(O123=1,OFFSET(D123,0,P$3)&gt;0),"Y",0)</f>
        <v>Y</v>
      </c>
      <c r="Q123" s="34" t="s">
        <v>69</v>
      </c>
      <c r="R123" s="35">
        <f>1-(Q123=Q122)</f>
        <v>0</v>
      </c>
      <c r="S123" s="35">
        <f>N123+T123/1000+U123/10000+V123/100000+W123/1000000+X123/10000000+Y123/100000000</f>
        <v>155.14330000000001</v>
      </c>
      <c r="T123" s="30">
        <v>155</v>
      </c>
      <c r="U123" s="28"/>
      <c r="V123" s="28"/>
      <c r="W123" s="28"/>
      <c r="X123" s="28"/>
      <c r="Y123" s="28"/>
      <c r="AE123" s="55"/>
      <c r="AF123" s="55"/>
      <c r="AI123" s="39"/>
      <c r="AJ123" s="39"/>
      <c r="AK123" s="39"/>
      <c r="AL123" s="49"/>
      <c r="AN123" s="1"/>
    </row>
    <row r="124" spans="1:40" s="27" customFormat="1" ht="15" x14ac:dyDescent="0.25">
      <c r="A124" s="58">
        <v>28</v>
      </c>
      <c r="B124" s="58">
        <v>27</v>
      </c>
      <c r="C124" s="58" t="s">
        <v>325</v>
      </c>
      <c r="D124" s="30" t="s">
        <v>67</v>
      </c>
      <c r="E124" s="30">
        <v>149</v>
      </c>
      <c r="F124" s="28"/>
      <c r="G124" s="28"/>
      <c r="H124" s="28"/>
      <c r="I124" s="28"/>
      <c r="J124" s="28"/>
      <c r="K124" s="33">
        <f>IFERROR(LARGE(E124:J124,1),0)+IF($D$5&gt;=2,IFERROR(LARGE(E124:J124,2),0),0)+IF($D$5&gt;=3,IFERROR(LARGE(E124:J124,3),0),0)+IF($D$5&gt;=4,IFERROR(LARGE(E124:J124,4),0),0)+IF($D$5&gt;=5,IFERROR(LARGE(E124:J124,5),0),0)+IF($D$5&gt;=6,IFERROR(LARGE(E124:J124,6),0),0)</f>
        <v>149</v>
      </c>
      <c r="L124" s="33" t="s">
        <v>657</v>
      </c>
      <c r="M124" s="33"/>
      <c r="N124" s="33">
        <f>K124-(ROW(K124)-ROW(K$6))/10000</f>
        <v>148.98820000000001</v>
      </c>
      <c r="O124" s="33">
        <f>COUNT(E124:J124)</f>
        <v>1</v>
      </c>
      <c r="P124" s="33" t="str">
        <f ca="1">IF(AND(O124=1,OFFSET(D124,0,P$3)&gt;0),"Y",0)</f>
        <v>Y</v>
      </c>
      <c r="Q124" s="34" t="s">
        <v>69</v>
      </c>
      <c r="R124" s="35">
        <f>1-(Q124=Q123)</f>
        <v>0</v>
      </c>
      <c r="S124" s="35">
        <f>N124+T124/1000+U124/10000+V124/100000+W124/1000000+X124/10000000+Y124/100000000</f>
        <v>149.13720000000001</v>
      </c>
      <c r="T124" s="30">
        <v>149</v>
      </c>
      <c r="U124" s="28"/>
      <c r="V124" s="28"/>
      <c r="W124" s="28"/>
      <c r="X124" s="28"/>
      <c r="Y124" s="28"/>
      <c r="AE124" s="55"/>
      <c r="AF124" s="55"/>
      <c r="AI124" s="39"/>
      <c r="AJ124" s="39"/>
      <c r="AK124" s="39"/>
      <c r="AL124" s="49"/>
      <c r="AN124" s="1"/>
    </row>
    <row r="125" spans="1:40" s="27" customFormat="1" ht="15" x14ac:dyDescent="0.25">
      <c r="A125" s="58">
        <v>29</v>
      </c>
      <c r="B125" s="58">
        <v>28</v>
      </c>
      <c r="C125" s="58" t="s">
        <v>330</v>
      </c>
      <c r="D125" s="30" t="s">
        <v>162</v>
      </c>
      <c r="E125" s="30">
        <v>145</v>
      </c>
      <c r="F125" s="28"/>
      <c r="G125" s="28"/>
      <c r="H125" s="28"/>
      <c r="I125" s="28"/>
      <c r="J125" s="28"/>
      <c r="K125" s="33">
        <f>IFERROR(LARGE(E125:J125,1),0)+IF($D$5&gt;=2,IFERROR(LARGE(E125:J125,2),0),0)+IF($D$5&gt;=3,IFERROR(LARGE(E125:J125,3),0),0)+IF($D$5&gt;=4,IFERROR(LARGE(E125:J125,4),0),0)+IF($D$5&gt;=5,IFERROR(LARGE(E125:J125,5),0),0)+IF($D$5&gt;=6,IFERROR(LARGE(E125:J125,6),0),0)</f>
        <v>145</v>
      </c>
      <c r="L125" s="33" t="s">
        <v>657</v>
      </c>
      <c r="M125" s="33"/>
      <c r="N125" s="33">
        <f>K125-(ROW(K125)-ROW(K$6))/10000</f>
        <v>144.9881</v>
      </c>
      <c r="O125" s="33">
        <f>COUNT(E125:J125)</f>
        <v>1</v>
      </c>
      <c r="P125" s="33" t="str">
        <f ca="1">IF(AND(O125=1,OFFSET(D125,0,P$3)&gt;0),"Y",0)</f>
        <v>Y</v>
      </c>
      <c r="Q125" s="34" t="s">
        <v>69</v>
      </c>
      <c r="R125" s="35">
        <f>1-(Q125=Q124)</f>
        <v>0</v>
      </c>
      <c r="S125" s="35">
        <f>N125+T125/1000+U125/10000+V125/100000+W125/1000000+X125/10000000+Y125/100000000</f>
        <v>145.13310000000001</v>
      </c>
      <c r="T125" s="30">
        <v>145</v>
      </c>
      <c r="U125" s="28"/>
      <c r="V125" s="28"/>
      <c r="W125" s="28"/>
      <c r="X125" s="28"/>
      <c r="Y125" s="28"/>
      <c r="AE125" s="55"/>
      <c r="AF125" s="55"/>
      <c r="AI125" s="39"/>
      <c r="AJ125" s="39"/>
      <c r="AK125" s="39"/>
      <c r="AL125" s="49"/>
      <c r="AN125" s="1"/>
    </row>
    <row r="126" spans="1:40" s="27" customFormat="1" ht="15" x14ac:dyDescent="0.25">
      <c r="A126" s="58">
        <v>30</v>
      </c>
      <c r="B126" s="58">
        <v>29</v>
      </c>
      <c r="C126" s="58" t="s">
        <v>332</v>
      </c>
      <c r="D126" s="30" t="s">
        <v>202</v>
      </c>
      <c r="E126" s="30">
        <v>144</v>
      </c>
      <c r="F126" s="28"/>
      <c r="G126" s="28"/>
      <c r="H126" s="28"/>
      <c r="I126" s="28"/>
      <c r="J126" s="28"/>
      <c r="K126" s="33">
        <f>IFERROR(LARGE(E126:J126,1),0)+IF($D$5&gt;=2,IFERROR(LARGE(E126:J126,2),0),0)+IF($D$5&gt;=3,IFERROR(LARGE(E126:J126,3),0),0)+IF($D$5&gt;=4,IFERROR(LARGE(E126:J126,4),0),0)+IF($D$5&gt;=5,IFERROR(LARGE(E126:J126,5),0),0)+IF($D$5&gt;=6,IFERROR(LARGE(E126:J126,6),0),0)</f>
        <v>144</v>
      </c>
      <c r="L126" s="33" t="s">
        <v>657</v>
      </c>
      <c r="M126" s="33"/>
      <c r="N126" s="33">
        <f>K126-(ROW(K126)-ROW(K$6))/10000</f>
        <v>143.988</v>
      </c>
      <c r="O126" s="33">
        <f>COUNT(E126:J126)</f>
        <v>1</v>
      </c>
      <c r="P126" s="33" t="str">
        <f ca="1">IF(AND(O126=1,OFFSET(D126,0,P$3)&gt;0),"Y",0)</f>
        <v>Y</v>
      </c>
      <c r="Q126" s="34" t="s">
        <v>69</v>
      </c>
      <c r="R126" s="35">
        <f>1-(Q126=Q125)</f>
        <v>0</v>
      </c>
      <c r="S126" s="35">
        <f>N126+T126/1000+U126/10000+V126/100000+W126/1000000+X126/10000000+Y126/100000000</f>
        <v>144.13200000000001</v>
      </c>
      <c r="T126" s="30">
        <v>144</v>
      </c>
      <c r="U126" s="28"/>
      <c r="V126" s="28"/>
      <c r="W126" s="28"/>
      <c r="X126" s="28"/>
      <c r="Y126" s="28"/>
      <c r="AE126" s="55"/>
      <c r="AF126" s="55"/>
      <c r="AI126" s="39"/>
      <c r="AJ126" s="39"/>
      <c r="AK126" s="39"/>
      <c r="AL126" s="49"/>
      <c r="AN126" s="1"/>
    </row>
    <row r="127" spans="1:40" s="27" customFormat="1" ht="15" x14ac:dyDescent="0.25">
      <c r="A127" s="58">
        <v>31</v>
      </c>
      <c r="B127" s="58">
        <v>30</v>
      </c>
      <c r="C127" s="58" t="s">
        <v>340</v>
      </c>
      <c r="D127" s="30" t="s">
        <v>88</v>
      </c>
      <c r="E127" s="30">
        <v>143</v>
      </c>
      <c r="F127" s="28"/>
      <c r="G127" s="28"/>
      <c r="H127" s="28"/>
      <c r="I127" s="28"/>
      <c r="J127" s="28"/>
      <c r="K127" s="33">
        <f>IFERROR(LARGE(E127:J127,1),0)+IF($D$5&gt;=2,IFERROR(LARGE(E127:J127,2),0),0)+IF($D$5&gt;=3,IFERROR(LARGE(E127:J127,3),0),0)+IF($D$5&gt;=4,IFERROR(LARGE(E127:J127,4),0),0)+IF($D$5&gt;=5,IFERROR(LARGE(E127:J127,5),0),0)+IF($D$5&gt;=6,IFERROR(LARGE(E127:J127,6),0),0)</f>
        <v>143</v>
      </c>
      <c r="L127" s="33" t="s">
        <v>657</v>
      </c>
      <c r="M127" s="33"/>
      <c r="N127" s="33">
        <f>K127-(ROW(K127)-ROW(K$6))/10000</f>
        <v>142.9879</v>
      </c>
      <c r="O127" s="33">
        <f>COUNT(E127:J127)</f>
        <v>1</v>
      </c>
      <c r="P127" s="33" t="str">
        <f ca="1">IF(AND(O127=1,OFFSET(D127,0,P$3)&gt;0),"Y",0)</f>
        <v>Y</v>
      </c>
      <c r="Q127" s="34" t="s">
        <v>69</v>
      </c>
      <c r="R127" s="35">
        <f>1-(Q127=Q126)</f>
        <v>0</v>
      </c>
      <c r="S127" s="35">
        <f>N127+T127/1000+U127/10000+V127/100000+W127/1000000+X127/10000000+Y127/100000000</f>
        <v>143.1309</v>
      </c>
      <c r="T127" s="30">
        <v>143</v>
      </c>
      <c r="U127" s="28"/>
      <c r="V127" s="28"/>
      <c r="W127" s="28"/>
      <c r="X127" s="28"/>
      <c r="Y127" s="28"/>
      <c r="AE127" s="55"/>
      <c r="AF127" s="55"/>
      <c r="AI127" s="39"/>
      <c r="AJ127" s="39"/>
      <c r="AK127" s="39"/>
      <c r="AL127" s="49"/>
      <c r="AN127" s="1"/>
    </row>
    <row r="128" spans="1:40" s="27" customFormat="1" ht="15" x14ac:dyDescent="0.25">
      <c r="A128" s="58">
        <v>32</v>
      </c>
      <c r="B128" s="58">
        <v>31</v>
      </c>
      <c r="C128" s="58" t="s">
        <v>368</v>
      </c>
      <c r="D128" s="30" t="s">
        <v>40</v>
      </c>
      <c r="E128" s="30">
        <v>131</v>
      </c>
      <c r="F128" s="28"/>
      <c r="G128" s="28"/>
      <c r="H128" s="28"/>
      <c r="I128" s="28"/>
      <c r="J128" s="28"/>
      <c r="K128" s="33">
        <f>IFERROR(LARGE(E128:J128,1),0)+IF($D$5&gt;=2,IFERROR(LARGE(E128:J128,2),0),0)+IF($D$5&gt;=3,IFERROR(LARGE(E128:J128,3),0),0)+IF($D$5&gt;=4,IFERROR(LARGE(E128:J128,4),0),0)+IF($D$5&gt;=5,IFERROR(LARGE(E128:J128,5),0),0)+IF($D$5&gt;=6,IFERROR(LARGE(E128:J128,6),0),0)</f>
        <v>131</v>
      </c>
      <c r="L128" s="33" t="s">
        <v>657</v>
      </c>
      <c r="M128" s="33"/>
      <c r="N128" s="33">
        <f>K128-(ROW(K128)-ROW(K$6))/10000</f>
        <v>130.98779999999999</v>
      </c>
      <c r="O128" s="33">
        <f>COUNT(E128:J128)</f>
        <v>1</v>
      </c>
      <c r="P128" s="33" t="str">
        <f ca="1">IF(AND(O128=1,OFFSET(D128,0,P$3)&gt;0),"Y",0)</f>
        <v>Y</v>
      </c>
      <c r="Q128" s="34" t="s">
        <v>69</v>
      </c>
      <c r="R128" s="35">
        <f>1-(Q128=Q127)</f>
        <v>0</v>
      </c>
      <c r="S128" s="35">
        <f>N128+T128/1000+U128/10000+V128/100000+W128/1000000+X128/10000000+Y128/100000000</f>
        <v>131.11879999999999</v>
      </c>
      <c r="T128" s="30">
        <v>131</v>
      </c>
      <c r="U128" s="28"/>
      <c r="V128" s="28"/>
      <c r="W128" s="28"/>
      <c r="X128" s="28"/>
      <c r="Y128" s="28"/>
      <c r="AE128" s="55"/>
      <c r="AF128" s="55"/>
      <c r="AI128" s="39"/>
      <c r="AJ128" s="39"/>
      <c r="AK128" s="39"/>
      <c r="AL128" s="49"/>
      <c r="AN128" s="1"/>
    </row>
    <row r="129" spans="1:40" s="27" customFormat="1" ht="15" x14ac:dyDescent="0.25">
      <c r="A129" s="58">
        <v>33</v>
      </c>
      <c r="B129" s="58" t="s">
        <v>52</v>
      </c>
      <c r="C129" s="58" t="s">
        <v>387</v>
      </c>
      <c r="D129" s="30" t="s">
        <v>24</v>
      </c>
      <c r="E129" s="30">
        <v>123</v>
      </c>
      <c r="F129" s="28"/>
      <c r="G129" s="28"/>
      <c r="H129" s="28"/>
      <c r="I129" s="28"/>
      <c r="J129" s="28"/>
      <c r="K129" s="33">
        <f>IFERROR(LARGE(E129:J129,1),0)+IF($D$5&gt;=2,IFERROR(LARGE(E129:J129,2),0),0)+IF($D$5&gt;=3,IFERROR(LARGE(E129:J129,3),0),0)+IF($D$5&gt;=4,IFERROR(LARGE(E129:J129,4),0),0)+IF($D$5&gt;=5,IFERROR(LARGE(E129:J129,5),0),0)+IF($D$5&gt;=6,IFERROR(LARGE(E129:J129,6),0),0)</f>
        <v>123</v>
      </c>
      <c r="L129" s="33" t="s">
        <v>656</v>
      </c>
      <c r="M129" s="33"/>
      <c r="N129" s="33">
        <f>K129-(ROW(K129)-ROW(K$6))/10000</f>
        <v>122.9877</v>
      </c>
      <c r="O129" s="33">
        <f>COUNT(E129:J129)</f>
        <v>1</v>
      </c>
      <c r="P129" s="33" t="str">
        <f ca="1">IF(AND(O129=1,OFFSET(D129,0,P$3)&gt;0),"Y",0)</f>
        <v>Y</v>
      </c>
      <c r="Q129" s="34" t="s">
        <v>69</v>
      </c>
      <c r="R129" s="35">
        <f>1-(Q129=Q128)</f>
        <v>0</v>
      </c>
      <c r="S129" s="35">
        <f>N129+T129/1000+U129/10000+V129/100000+W129/1000000+X129/10000000+Y129/100000000</f>
        <v>123.11070000000001</v>
      </c>
      <c r="T129" s="30">
        <v>123</v>
      </c>
      <c r="U129" s="28"/>
      <c r="V129" s="28"/>
      <c r="W129" s="28"/>
      <c r="X129" s="28"/>
      <c r="Y129" s="28"/>
      <c r="AE129" s="55"/>
      <c r="AF129" s="55"/>
      <c r="AI129" s="39"/>
      <c r="AJ129" s="39"/>
      <c r="AK129" s="39"/>
      <c r="AL129" s="49"/>
      <c r="AN129" s="1"/>
    </row>
    <row r="130" spans="1:40" s="27" customFormat="1" ht="15" x14ac:dyDescent="0.25">
      <c r="A130" s="58">
        <v>34</v>
      </c>
      <c r="B130" s="58" t="s">
        <v>52</v>
      </c>
      <c r="C130" s="58" t="s">
        <v>410</v>
      </c>
      <c r="D130" s="30" t="s">
        <v>24</v>
      </c>
      <c r="E130" s="30">
        <v>114</v>
      </c>
      <c r="F130" s="28"/>
      <c r="G130" s="28"/>
      <c r="H130" s="28"/>
      <c r="I130" s="28"/>
      <c r="J130" s="28"/>
      <c r="K130" s="33">
        <f>IFERROR(LARGE(E130:J130,1),0)+IF($D$5&gt;=2,IFERROR(LARGE(E130:J130,2),0),0)+IF($D$5&gt;=3,IFERROR(LARGE(E130:J130,3),0),0)+IF($D$5&gt;=4,IFERROR(LARGE(E130:J130,4),0),0)+IF($D$5&gt;=5,IFERROR(LARGE(E130:J130,5),0),0)+IF($D$5&gt;=6,IFERROR(LARGE(E130:J130,6),0),0)</f>
        <v>114</v>
      </c>
      <c r="L130" s="33" t="s">
        <v>656</v>
      </c>
      <c r="M130" s="33"/>
      <c r="N130" s="33">
        <f>K130-(ROW(K130)-ROW(K$6))/10000</f>
        <v>113.9876</v>
      </c>
      <c r="O130" s="33">
        <f>COUNT(E130:J130)</f>
        <v>1</v>
      </c>
      <c r="P130" s="33" t="str">
        <f ca="1">IF(AND(O130=1,OFFSET(D130,0,P$3)&gt;0),"Y",0)</f>
        <v>Y</v>
      </c>
      <c r="Q130" s="34" t="s">
        <v>69</v>
      </c>
      <c r="R130" s="35">
        <f>1-(Q130=Q129)</f>
        <v>0</v>
      </c>
      <c r="S130" s="35">
        <f>N130+T130/1000+U130/10000+V130/100000+W130/1000000+X130/10000000+Y130/100000000</f>
        <v>114.1016</v>
      </c>
      <c r="T130" s="30">
        <v>114</v>
      </c>
      <c r="U130" s="28"/>
      <c r="V130" s="28"/>
      <c r="W130" s="28"/>
      <c r="X130" s="28"/>
      <c r="Y130" s="28"/>
      <c r="AE130" s="55"/>
      <c r="AF130" s="55"/>
      <c r="AI130" s="39"/>
      <c r="AJ130" s="39"/>
      <c r="AK130" s="39"/>
      <c r="AL130" s="49"/>
      <c r="AN130" s="1"/>
    </row>
    <row r="131" spans="1:40" s="27" customFormat="1" ht="15" x14ac:dyDescent="0.25">
      <c r="A131" s="58">
        <v>35</v>
      </c>
      <c r="B131" s="58">
        <v>32</v>
      </c>
      <c r="C131" s="58" t="s">
        <v>441</v>
      </c>
      <c r="D131" s="30" t="s">
        <v>28</v>
      </c>
      <c r="E131" s="30">
        <v>108</v>
      </c>
      <c r="F131" s="28"/>
      <c r="G131" s="28"/>
      <c r="H131" s="28"/>
      <c r="I131" s="28"/>
      <c r="J131" s="28"/>
      <c r="K131" s="33">
        <f>IFERROR(LARGE(E131:J131,1),0)+IF($D$5&gt;=2,IFERROR(LARGE(E131:J131,2),0),0)+IF($D$5&gt;=3,IFERROR(LARGE(E131:J131,3),0),0)+IF($D$5&gt;=4,IFERROR(LARGE(E131:J131,4),0),0)+IF($D$5&gt;=5,IFERROR(LARGE(E131:J131,5),0),0)+IF($D$5&gt;=6,IFERROR(LARGE(E131:J131,6),0),0)</f>
        <v>108</v>
      </c>
      <c r="L131" s="33" t="s">
        <v>657</v>
      </c>
      <c r="M131" s="33"/>
      <c r="N131" s="33">
        <f>K131-(ROW(K131)-ROW(K$6))/10000</f>
        <v>107.9875</v>
      </c>
      <c r="O131" s="33">
        <f>COUNT(E131:J131)</f>
        <v>1</v>
      </c>
      <c r="P131" s="33" t="str">
        <f ca="1">IF(AND(O131=1,OFFSET(D131,0,P$3)&gt;0),"Y",0)</f>
        <v>Y</v>
      </c>
      <c r="Q131" s="34" t="s">
        <v>69</v>
      </c>
      <c r="R131" s="35">
        <f>1-(Q131=Q130)</f>
        <v>0</v>
      </c>
      <c r="S131" s="35">
        <f>N131+T131/1000+U131/10000+V131/100000+W131/1000000+X131/10000000+Y131/100000000</f>
        <v>108.0955</v>
      </c>
      <c r="T131" s="30">
        <v>108</v>
      </c>
      <c r="U131" s="28"/>
      <c r="V131" s="28"/>
      <c r="W131" s="28"/>
      <c r="X131" s="28"/>
      <c r="Y131" s="28"/>
      <c r="AE131" s="55"/>
      <c r="AF131" s="55"/>
      <c r="AI131" s="39"/>
      <c r="AJ131" s="39"/>
      <c r="AK131" s="39"/>
      <c r="AL131" s="49"/>
      <c r="AN131" s="1"/>
    </row>
    <row r="132" spans="1:40" ht="5.0999999999999996" customHeight="1" x14ac:dyDescent="0.25">
      <c r="A132" s="58"/>
      <c r="B132" s="1"/>
      <c r="C132" s="58"/>
      <c r="D132" s="30"/>
      <c r="E132" s="30"/>
      <c r="F132" s="28"/>
      <c r="G132" s="28"/>
      <c r="H132" s="28"/>
      <c r="I132" s="28"/>
      <c r="J132" s="28"/>
      <c r="K132" s="33"/>
      <c r="L132" s="28"/>
      <c r="M132" s="28"/>
      <c r="N132" s="33"/>
      <c r="O132" s="28"/>
      <c r="P132" s="28"/>
      <c r="R132" s="59"/>
      <c r="S132" s="35"/>
      <c r="T132" s="28"/>
      <c r="U132" s="28"/>
      <c r="V132" s="28"/>
      <c r="W132" s="28"/>
      <c r="X132" s="28"/>
      <c r="Y132" s="28"/>
      <c r="AE132" s="60"/>
      <c r="AF132" s="60"/>
      <c r="AG132" s="27"/>
      <c r="AH132" s="27"/>
      <c r="AI132" s="39"/>
      <c r="AJ132" s="39"/>
      <c r="AK132" s="39"/>
      <c r="AL132" s="31"/>
      <c r="AM132" s="27"/>
      <c r="AN132" s="1"/>
    </row>
    <row r="133" spans="1:40" ht="15" x14ac:dyDescent="0.25">
      <c r="A133" s="57"/>
      <c r="B133" s="57"/>
      <c r="D133" s="28"/>
      <c r="E133" s="28"/>
      <c r="F133" s="28"/>
      <c r="G133" s="28"/>
      <c r="H133" s="28"/>
      <c r="I133" s="28"/>
      <c r="J133" s="28"/>
      <c r="K133" s="33"/>
      <c r="L133" s="28"/>
      <c r="M133" s="28"/>
      <c r="N133" s="33"/>
      <c r="O133" s="28"/>
      <c r="P133" s="28"/>
      <c r="R133" s="59"/>
      <c r="S133" s="35"/>
      <c r="T133" s="30"/>
      <c r="U133" s="28"/>
      <c r="V133" s="28"/>
      <c r="W133" s="28"/>
      <c r="X133" s="28"/>
      <c r="Y133" s="28"/>
      <c r="AE133" s="60"/>
      <c r="AF133" s="60"/>
      <c r="AG133" s="27"/>
      <c r="AH133" s="27"/>
      <c r="AI133" s="39"/>
      <c r="AJ133" s="39"/>
      <c r="AK133" s="39"/>
      <c r="AL133" s="31"/>
      <c r="AM133" s="27"/>
      <c r="AN133" s="1"/>
    </row>
    <row r="134" spans="1:40" ht="15" x14ac:dyDescent="0.25">
      <c r="A134" s="57"/>
      <c r="B134" s="57"/>
      <c r="C134" s="57" t="s">
        <v>143</v>
      </c>
      <c r="D134" s="28"/>
      <c r="E134" s="28"/>
      <c r="F134" s="28"/>
      <c r="G134" s="28"/>
      <c r="H134" s="28"/>
      <c r="I134" s="28"/>
      <c r="J134" s="28"/>
      <c r="K134" s="33"/>
      <c r="L134" s="28"/>
      <c r="M134" s="28"/>
      <c r="N134" s="33"/>
      <c r="O134" s="28"/>
      <c r="P134" s="28"/>
      <c r="Q134" s="51" t="str">
        <f>C134</f>
        <v>M55</v>
      </c>
      <c r="R134" s="59"/>
      <c r="S134" s="35"/>
      <c r="T134" s="30"/>
      <c r="U134" s="28"/>
      <c r="V134" s="28"/>
      <c r="W134" s="28"/>
      <c r="X134" s="28"/>
      <c r="Y134" s="28"/>
      <c r="AE134" s="60"/>
      <c r="AF134" s="60"/>
      <c r="AG134" s="27"/>
      <c r="AH134" s="27"/>
      <c r="AI134" s="39">
        <v>810</v>
      </c>
      <c r="AJ134" s="39">
        <v>771</v>
      </c>
      <c r="AK134" s="39">
        <v>755</v>
      </c>
      <c r="AL134" s="31"/>
      <c r="AM134" s="27"/>
      <c r="AN134" s="1"/>
    </row>
    <row r="135" spans="1:40" ht="15" x14ac:dyDescent="0.25">
      <c r="A135" s="58">
        <v>1</v>
      </c>
      <c r="B135" s="58">
        <v>1</v>
      </c>
      <c r="C135" s="58" t="s">
        <v>142</v>
      </c>
      <c r="D135" s="30" t="s">
        <v>67</v>
      </c>
      <c r="E135" s="30">
        <v>245</v>
      </c>
      <c r="F135" s="28"/>
      <c r="G135" s="28"/>
      <c r="H135" s="28"/>
      <c r="I135" s="28"/>
      <c r="J135" s="28"/>
      <c r="K135" s="33">
        <f>IFERROR(LARGE(E135:J135,1),0)+IF($D$5&gt;=2,IFERROR(LARGE(E135:J135,2),0),0)+IF($D$5&gt;=3,IFERROR(LARGE(E135:J135,3),0),0)+IF($D$5&gt;=4,IFERROR(LARGE(E135:J135,4),0),0)+IF($D$5&gt;=5,IFERROR(LARGE(E135:J135,5),0),0)+IF($D$5&gt;=6,IFERROR(LARGE(E135:J135,6),0),0)</f>
        <v>245</v>
      </c>
      <c r="L135" s="33" t="s">
        <v>657</v>
      </c>
      <c r="M135" s="33" t="s">
        <v>496</v>
      </c>
      <c r="N135" s="33">
        <f>K135-(ROW(K135)-ROW(K$6))/10000</f>
        <v>244.9871</v>
      </c>
      <c r="O135" s="33">
        <f>COUNT(E135:J135)</f>
        <v>1</v>
      </c>
      <c r="P135" s="33" t="str">
        <f ca="1">IF(AND(O135=1,OFFSET(D135,0,P$3)&gt;0),"Y",0)</f>
        <v>Y</v>
      </c>
      <c r="Q135" s="34" t="s">
        <v>143</v>
      </c>
      <c r="R135" s="35">
        <f>1-(Q135=Q134)</f>
        <v>0</v>
      </c>
      <c r="S135" s="35">
        <f>N135+T135/1000+U135/10000+V135/100000+W135/1000000+X135/10000000+Y135/100000000</f>
        <v>245.2321</v>
      </c>
      <c r="T135" s="30">
        <v>245</v>
      </c>
      <c r="U135" s="28"/>
      <c r="V135" s="28"/>
      <c r="W135" s="28"/>
      <c r="X135" s="28"/>
      <c r="Y135" s="28"/>
      <c r="AE135" s="60"/>
      <c r="AF135" s="60"/>
      <c r="AG135" s="27"/>
      <c r="AH135" s="27"/>
      <c r="AI135" s="39"/>
      <c r="AJ135" s="39"/>
      <c r="AK135" s="39"/>
      <c r="AL135" s="31"/>
      <c r="AM135" s="27"/>
      <c r="AN135" s="1"/>
    </row>
    <row r="136" spans="1:40" ht="15" x14ac:dyDescent="0.25">
      <c r="A136" s="58">
        <v>2</v>
      </c>
      <c r="B136" s="58">
        <v>2</v>
      </c>
      <c r="C136" s="58" t="s">
        <v>145</v>
      </c>
      <c r="D136" s="30" t="s">
        <v>110</v>
      </c>
      <c r="E136" s="30">
        <v>243</v>
      </c>
      <c r="F136" s="28"/>
      <c r="G136" s="28"/>
      <c r="H136" s="28"/>
      <c r="I136" s="28"/>
      <c r="J136" s="28"/>
      <c r="K136" s="33">
        <f>IFERROR(LARGE(E136:J136,1),0)+IF($D$5&gt;=2,IFERROR(LARGE(E136:J136,2),0),0)+IF($D$5&gt;=3,IFERROR(LARGE(E136:J136,3),0),0)+IF($D$5&gt;=4,IFERROR(LARGE(E136:J136,4),0),0)+IF($D$5&gt;=5,IFERROR(LARGE(E136:J136,5),0),0)+IF($D$5&gt;=6,IFERROR(LARGE(E136:J136,6),0),0)</f>
        <v>243</v>
      </c>
      <c r="L136" s="33" t="s">
        <v>657</v>
      </c>
      <c r="M136" s="33" t="s">
        <v>497</v>
      </c>
      <c r="N136" s="33">
        <f>K136-(ROW(K136)-ROW(K$6))/10000</f>
        <v>242.98699999999999</v>
      </c>
      <c r="O136" s="33">
        <f>COUNT(E136:J136)</f>
        <v>1</v>
      </c>
      <c r="P136" s="33" t="str">
        <f ca="1">IF(AND(O136=1,OFFSET(D136,0,P$3)&gt;0),"Y",0)</f>
        <v>Y</v>
      </c>
      <c r="Q136" s="34" t="s">
        <v>143</v>
      </c>
      <c r="R136" s="35">
        <f>1-(Q136=Q135)</f>
        <v>0</v>
      </c>
      <c r="S136" s="35">
        <f>N136+T136/1000+U136/10000+V136/100000+W136/1000000+X136/10000000+Y136/100000000</f>
        <v>243.23</v>
      </c>
      <c r="T136" s="30">
        <v>243</v>
      </c>
      <c r="U136" s="28"/>
      <c r="V136" s="28"/>
      <c r="W136" s="28"/>
      <c r="X136" s="28"/>
      <c r="Y136" s="28"/>
      <c r="AE136" s="60"/>
      <c r="AF136" s="60"/>
      <c r="AG136" s="27"/>
      <c r="AH136" s="27"/>
      <c r="AI136" s="39"/>
      <c r="AJ136" s="39"/>
      <c r="AK136" s="39"/>
      <c r="AL136" s="31"/>
      <c r="AM136" s="27"/>
      <c r="AN136" s="1"/>
    </row>
    <row r="137" spans="1:40" ht="15" x14ac:dyDescent="0.25">
      <c r="A137" s="58">
        <v>3</v>
      </c>
      <c r="B137" s="58">
        <v>3</v>
      </c>
      <c r="C137" s="58" t="s">
        <v>165</v>
      </c>
      <c r="D137" s="30" t="s">
        <v>153</v>
      </c>
      <c r="E137" s="30">
        <v>235</v>
      </c>
      <c r="F137" s="28"/>
      <c r="G137" s="28"/>
      <c r="H137" s="28"/>
      <c r="I137" s="28"/>
      <c r="J137" s="28"/>
      <c r="K137" s="33">
        <f>IFERROR(LARGE(E137:J137,1),0)+IF($D$5&gt;=2,IFERROR(LARGE(E137:J137,2),0),0)+IF($D$5&gt;=3,IFERROR(LARGE(E137:J137,3),0),0)+IF($D$5&gt;=4,IFERROR(LARGE(E137:J137,4),0),0)+IF($D$5&gt;=5,IFERROR(LARGE(E137:J137,5),0),0)+IF($D$5&gt;=6,IFERROR(LARGE(E137:J137,6),0),0)</f>
        <v>235</v>
      </c>
      <c r="L137" s="33" t="s">
        <v>657</v>
      </c>
      <c r="M137" s="33" t="s">
        <v>498</v>
      </c>
      <c r="N137" s="33">
        <f>K137-(ROW(K137)-ROW(K$6))/10000</f>
        <v>234.98689999999999</v>
      </c>
      <c r="O137" s="33">
        <f>COUNT(E137:J137)</f>
        <v>1</v>
      </c>
      <c r="P137" s="33" t="str">
        <f ca="1">IF(AND(O137=1,OFFSET(D137,0,P$3)&gt;0),"Y",0)</f>
        <v>Y</v>
      </c>
      <c r="Q137" s="34" t="s">
        <v>143</v>
      </c>
      <c r="R137" s="35">
        <f>1-(Q137=Q136)</f>
        <v>0</v>
      </c>
      <c r="S137" s="35">
        <f>N137+T137/1000+U137/10000+V137/100000+W137/1000000+X137/10000000+Y137/100000000</f>
        <v>235.22190000000001</v>
      </c>
      <c r="T137" s="30">
        <v>235</v>
      </c>
      <c r="U137" s="28"/>
      <c r="V137" s="28"/>
      <c r="W137" s="28"/>
      <c r="X137" s="28"/>
      <c r="Y137" s="28"/>
      <c r="AE137" s="60"/>
      <c r="AF137" s="60"/>
      <c r="AG137" s="27"/>
      <c r="AH137" s="27"/>
      <c r="AI137" s="39"/>
      <c r="AJ137" s="39"/>
      <c r="AK137" s="39"/>
      <c r="AL137" s="31"/>
      <c r="AM137" s="27"/>
      <c r="AN137" s="1"/>
    </row>
    <row r="138" spans="1:40" ht="15" x14ac:dyDescent="0.25">
      <c r="A138" s="58">
        <v>4</v>
      </c>
      <c r="B138" s="58">
        <v>4</v>
      </c>
      <c r="C138" s="58" t="s">
        <v>177</v>
      </c>
      <c r="D138" s="30" t="s">
        <v>67</v>
      </c>
      <c r="E138" s="30">
        <v>227</v>
      </c>
      <c r="F138" s="28"/>
      <c r="G138" s="28"/>
      <c r="H138" s="28"/>
      <c r="I138" s="28"/>
      <c r="J138" s="28"/>
      <c r="K138" s="33">
        <f>IFERROR(LARGE(E138:J138,1),0)+IF($D$5&gt;=2,IFERROR(LARGE(E138:J138,2),0),0)+IF($D$5&gt;=3,IFERROR(LARGE(E138:J138,3),0),0)+IF($D$5&gt;=4,IFERROR(LARGE(E138:J138,4),0),0)+IF($D$5&gt;=5,IFERROR(LARGE(E138:J138,5),0),0)+IF($D$5&gt;=6,IFERROR(LARGE(E138:J138,6),0),0)</f>
        <v>227</v>
      </c>
      <c r="L138" s="33" t="s">
        <v>657</v>
      </c>
      <c r="M138" s="33"/>
      <c r="N138" s="33">
        <f>K138-(ROW(K138)-ROW(K$6))/10000</f>
        <v>226.98679999999999</v>
      </c>
      <c r="O138" s="33">
        <f>COUNT(E138:J138)</f>
        <v>1</v>
      </c>
      <c r="P138" s="33" t="str">
        <f ca="1">IF(AND(O138=1,OFFSET(D138,0,P$3)&gt;0),"Y",0)</f>
        <v>Y</v>
      </c>
      <c r="Q138" s="34" t="s">
        <v>143</v>
      </c>
      <c r="R138" s="35">
        <f>1-(Q138=Q137)</f>
        <v>0</v>
      </c>
      <c r="S138" s="35">
        <f>N138+T138/1000+U138/10000+V138/100000+W138/1000000+X138/10000000+Y138/100000000</f>
        <v>227.21379999999999</v>
      </c>
      <c r="T138" s="30">
        <v>227</v>
      </c>
      <c r="U138" s="28"/>
      <c r="V138" s="28"/>
      <c r="W138" s="28"/>
      <c r="X138" s="28"/>
      <c r="Y138" s="28"/>
      <c r="AE138" s="60"/>
      <c r="AF138" s="60"/>
      <c r="AG138" s="27"/>
      <c r="AH138" s="27"/>
      <c r="AI138" s="39"/>
      <c r="AJ138" s="39"/>
      <c r="AK138" s="39"/>
      <c r="AL138" s="31"/>
      <c r="AM138" s="27"/>
      <c r="AN138" s="1"/>
    </row>
    <row r="139" spans="1:40" ht="15" x14ac:dyDescent="0.25">
      <c r="A139" s="58">
        <v>5</v>
      </c>
      <c r="B139" s="58">
        <v>5</v>
      </c>
      <c r="C139" s="58" t="s">
        <v>179</v>
      </c>
      <c r="D139" s="30" t="s">
        <v>79</v>
      </c>
      <c r="E139" s="30">
        <v>225</v>
      </c>
      <c r="F139" s="28"/>
      <c r="G139" s="28"/>
      <c r="H139" s="28"/>
      <c r="I139" s="28"/>
      <c r="J139" s="28"/>
      <c r="K139" s="33">
        <f>IFERROR(LARGE(E139:J139,1),0)+IF($D$5&gt;=2,IFERROR(LARGE(E139:J139,2),0),0)+IF($D$5&gt;=3,IFERROR(LARGE(E139:J139,3),0),0)+IF($D$5&gt;=4,IFERROR(LARGE(E139:J139,4),0),0)+IF($D$5&gt;=5,IFERROR(LARGE(E139:J139,5),0),0)+IF($D$5&gt;=6,IFERROR(LARGE(E139:J139,6),0),0)</f>
        <v>225</v>
      </c>
      <c r="L139" s="33" t="s">
        <v>657</v>
      </c>
      <c r="M139" s="33"/>
      <c r="N139" s="33">
        <f>K139-(ROW(K139)-ROW(K$6))/10000</f>
        <v>224.98670000000001</v>
      </c>
      <c r="O139" s="33">
        <f>COUNT(E139:J139)</f>
        <v>1</v>
      </c>
      <c r="P139" s="33" t="str">
        <f ca="1">IF(AND(O139=1,OFFSET(D139,0,P$3)&gt;0),"Y",0)</f>
        <v>Y</v>
      </c>
      <c r="Q139" s="34" t="s">
        <v>143</v>
      </c>
      <c r="R139" s="35">
        <f>1-(Q139=Q138)</f>
        <v>0</v>
      </c>
      <c r="S139" s="35">
        <f>N139+T139/1000+U139/10000+V139/100000+W139/1000000+X139/10000000+Y139/100000000</f>
        <v>225.21170000000001</v>
      </c>
      <c r="T139" s="30">
        <v>225</v>
      </c>
      <c r="U139" s="28"/>
      <c r="V139" s="28"/>
      <c r="W139" s="28"/>
      <c r="X139" s="28"/>
      <c r="Y139" s="28"/>
      <c r="AE139" s="60"/>
      <c r="AF139" s="60"/>
      <c r="AG139" s="27"/>
      <c r="AH139" s="27"/>
      <c r="AI139" s="39"/>
      <c r="AJ139" s="39"/>
      <c r="AK139" s="39"/>
      <c r="AL139" s="31"/>
      <c r="AM139" s="27"/>
      <c r="AN139" s="1"/>
    </row>
    <row r="140" spans="1:40" ht="15" x14ac:dyDescent="0.25">
      <c r="A140" s="58">
        <v>6</v>
      </c>
      <c r="B140" s="58">
        <v>6</v>
      </c>
      <c r="C140" s="58" t="s">
        <v>186</v>
      </c>
      <c r="D140" s="30" t="s">
        <v>110</v>
      </c>
      <c r="E140" s="30">
        <v>221</v>
      </c>
      <c r="F140" s="28"/>
      <c r="G140" s="28"/>
      <c r="H140" s="28"/>
      <c r="I140" s="28"/>
      <c r="J140" s="28"/>
      <c r="K140" s="33">
        <f>IFERROR(LARGE(E140:J140,1),0)+IF($D$5&gt;=2,IFERROR(LARGE(E140:J140,2),0),0)+IF($D$5&gt;=3,IFERROR(LARGE(E140:J140,3),0),0)+IF($D$5&gt;=4,IFERROR(LARGE(E140:J140,4),0),0)+IF($D$5&gt;=5,IFERROR(LARGE(E140:J140,5),0),0)+IF($D$5&gt;=6,IFERROR(LARGE(E140:J140,6),0),0)</f>
        <v>221</v>
      </c>
      <c r="L140" s="33" t="s">
        <v>657</v>
      </c>
      <c r="M140" s="33"/>
      <c r="N140" s="33">
        <f>K140-(ROW(K140)-ROW(K$6))/10000</f>
        <v>220.98660000000001</v>
      </c>
      <c r="O140" s="33">
        <f>COUNT(E140:J140)</f>
        <v>1</v>
      </c>
      <c r="P140" s="33" t="str">
        <f ca="1">IF(AND(O140=1,OFFSET(D140,0,P$3)&gt;0),"Y",0)</f>
        <v>Y</v>
      </c>
      <c r="Q140" s="34" t="s">
        <v>143</v>
      </c>
      <c r="R140" s="35">
        <f>1-(Q140=Q139)</f>
        <v>0</v>
      </c>
      <c r="S140" s="35">
        <f>N140+T140/1000+U140/10000+V140/100000+W140/1000000+X140/10000000+Y140/100000000</f>
        <v>221.20760000000001</v>
      </c>
      <c r="T140" s="30">
        <v>221</v>
      </c>
      <c r="U140" s="28"/>
      <c r="V140" s="28"/>
      <c r="W140" s="28"/>
      <c r="X140" s="28"/>
      <c r="Y140" s="28"/>
      <c r="AE140" s="60"/>
      <c r="AF140" s="60"/>
      <c r="AG140" s="27"/>
      <c r="AH140" s="27"/>
      <c r="AI140" s="39"/>
      <c r="AJ140" s="39"/>
      <c r="AK140" s="39"/>
      <c r="AL140" s="31"/>
      <c r="AM140" s="27"/>
      <c r="AN140" s="1"/>
    </row>
    <row r="141" spans="1:40" ht="15" x14ac:dyDescent="0.25">
      <c r="A141" s="58">
        <v>7</v>
      </c>
      <c r="B141" s="58">
        <v>7</v>
      </c>
      <c r="C141" s="58" t="s">
        <v>209</v>
      </c>
      <c r="D141" s="30" t="s">
        <v>79</v>
      </c>
      <c r="E141" s="30">
        <v>207</v>
      </c>
      <c r="F141" s="28"/>
      <c r="G141" s="28"/>
      <c r="H141" s="28"/>
      <c r="I141" s="28"/>
      <c r="J141" s="28"/>
      <c r="K141" s="33">
        <f>IFERROR(LARGE(E141:J141,1),0)+IF($D$5&gt;=2,IFERROR(LARGE(E141:J141,2),0),0)+IF($D$5&gt;=3,IFERROR(LARGE(E141:J141,3),0),0)+IF($D$5&gt;=4,IFERROR(LARGE(E141:J141,4),0),0)+IF($D$5&gt;=5,IFERROR(LARGE(E141:J141,5),0),0)+IF($D$5&gt;=6,IFERROR(LARGE(E141:J141,6),0),0)</f>
        <v>207</v>
      </c>
      <c r="L141" s="33" t="s">
        <v>657</v>
      </c>
      <c r="M141" s="33"/>
      <c r="N141" s="33">
        <f>K141-(ROW(K141)-ROW(K$6))/10000</f>
        <v>206.98650000000001</v>
      </c>
      <c r="O141" s="33">
        <f>COUNT(E141:J141)</f>
        <v>1</v>
      </c>
      <c r="P141" s="33" t="str">
        <f ca="1">IF(AND(O141=1,OFFSET(D141,0,P$3)&gt;0),"Y",0)</f>
        <v>Y</v>
      </c>
      <c r="Q141" s="34" t="s">
        <v>143</v>
      </c>
      <c r="R141" s="35">
        <f>1-(Q141=Q140)</f>
        <v>0</v>
      </c>
      <c r="S141" s="35">
        <f>N141+T141/1000+U141/10000+V141/100000+W141/1000000+X141/10000000+Y141/100000000</f>
        <v>207.1935</v>
      </c>
      <c r="T141" s="30">
        <v>207</v>
      </c>
      <c r="U141" s="28"/>
      <c r="V141" s="28"/>
      <c r="W141" s="28"/>
      <c r="X141" s="28"/>
      <c r="Y141" s="28"/>
      <c r="AE141" s="60"/>
      <c r="AF141" s="60"/>
      <c r="AG141" s="27"/>
      <c r="AH141" s="27"/>
      <c r="AI141" s="39"/>
      <c r="AJ141" s="39"/>
      <c r="AK141" s="39"/>
      <c r="AL141" s="31"/>
      <c r="AM141" s="27"/>
      <c r="AN141" s="1"/>
    </row>
    <row r="142" spans="1:40" ht="15" x14ac:dyDescent="0.25">
      <c r="A142" s="58">
        <v>8</v>
      </c>
      <c r="B142" s="58" t="s">
        <v>52</v>
      </c>
      <c r="C142" s="58" t="s">
        <v>227</v>
      </c>
      <c r="D142" s="30" t="s">
        <v>24</v>
      </c>
      <c r="E142" s="30">
        <v>193</v>
      </c>
      <c r="F142" s="28"/>
      <c r="G142" s="28"/>
      <c r="H142" s="28"/>
      <c r="I142" s="28"/>
      <c r="J142" s="28"/>
      <c r="K142" s="33">
        <f>IFERROR(LARGE(E142:J142,1),0)+IF($D$5&gt;=2,IFERROR(LARGE(E142:J142,2),0),0)+IF($D$5&gt;=3,IFERROR(LARGE(E142:J142,3),0),0)+IF($D$5&gt;=4,IFERROR(LARGE(E142:J142,4),0),0)+IF($D$5&gt;=5,IFERROR(LARGE(E142:J142,5),0),0)+IF($D$5&gt;=6,IFERROR(LARGE(E142:J142,6),0),0)</f>
        <v>193</v>
      </c>
      <c r="L142" s="33" t="s">
        <v>656</v>
      </c>
      <c r="M142" s="33"/>
      <c r="N142" s="33">
        <f>K142-(ROW(K142)-ROW(K$6))/10000</f>
        <v>192.9864</v>
      </c>
      <c r="O142" s="33">
        <f>COUNT(E142:J142)</f>
        <v>1</v>
      </c>
      <c r="P142" s="33" t="str">
        <f ca="1">IF(AND(O142=1,OFFSET(D142,0,P$3)&gt;0),"Y",0)</f>
        <v>Y</v>
      </c>
      <c r="Q142" s="34" t="s">
        <v>143</v>
      </c>
      <c r="R142" s="35">
        <f>1-(Q142=Q141)</f>
        <v>0</v>
      </c>
      <c r="S142" s="35">
        <f>N142+T142/1000+U142/10000+V142/100000+W142/1000000+X142/10000000+Y142/100000000</f>
        <v>193.17940000000002</v>
      </c>
      <c r="T142" s="30">
        <v>193</v>
      </c>
      <c r="U142" s="28"/>
      <c r="V142" s="28"/>
      <c r="W142" s="28"/>
      <c r="X142" s="28"/>
      <c r="Y142" s="28"/>
      <c r="AE142" s="60"/>
      <c r="AF142" s="60"/>
      <c r="AG142" s="27"/>
      <c r="AH142" s="27"/>
      <c r="AI142" s="39"/>
      <c r="AJ142" s="39"/>
      <c r="AK142" s="39"/>
      <c r="AL142" s="31"/>
      <c r="AM142" s="27"/>
      <c r="AN142" s="1"/>
    </row>
    <row r="143" spans="1:40" ht="15" x14ac:dyDescent="0.25">
      <c r="A143" s="58">
        <v>9</v>
      </c>
      <c r="B143" s="58">
        <v>8</v>
      </c>
      <c r="C143" s="58" t="s">
        <v>238</v>
      </c>
      <c r="D143" s="30" t="s">
        <v>240</v>
      </c>
      <c r="E143" s="30">
        <v>186</v>
      </c>
      <c r="F143" s="28"/>
      <c r="G143" s="28"/>
      <c r="H143" s="28"/>
      <c r="I143" s="28"/>
      <c r="J143" s="28"/>
      <c r="K143" s="33">
        <f>IFERROR(LARGE(E143:J143,1),0)+IF($D$5&gt;=2,IFERROR(LARGE(E143:J143,2),0),0)+IF($D$5&gt;=3,IFERROR(LARGE(E143:J143,3),0),0)+IF($D$5&gt;=4,IFERROR(LARGE(E143:J143,4),0),0)+IF($D$5&gt;=5,IFERROR(LARGE(E143:J143,5),0),0)+IF($D$5&gt;=6,IFERROR(LARGE(E143:J143,6),0),0)</f>
        <v>186</v>
      </c>
      <c r="L143" s="33" t="s">
        <v>657</v>
      </c>
      <c r="M143" s="33"/>
      <c r="N143" s="33">
        <f>K143-(ROW(K143)-ROW(K$6))/10000</f>
        <v>185.9863</v>
      </c>
      <c r="O143" s="33">
        <f>COUNT(E143:J143)</f>
        <v>1</v>
      </c>
      <c r="P143" s="33" t="str">
        <f ca="1">IF(AND(O143=1,OFFSET(D143,0,P$3)&gt;0),"Y",0)</f>
        <v>Y</v>
      </c>
      <c r="Q143" s="34" t="s">
        <v>143</v>
      </c>
      <c r="R143" s="35">
        <f>1-(Q143=Q142)</f>
        <v>0</v>
      </c>
      <c r="S143" s="35">
        <f>N143+T143/1000+U143/10000+V143/100000+W143/1000000+X143/10000000+Y143/100000000</f>
        <v>186.17230000000001</v>
      </c>
      <c r="T143" s="30">
        <v>186</v>
      </c>
      <c r="U143" s="28"/>
      <c r="V143" s="28"/>
      <c r="W143" s="28"/>
      <c r="X143" s="28"/>
      <c r="Y143" s="28"/>
      <c r="AE143" s="60"/>
      <c r="AF143" s="60"/>
      <c r="AG143" s="27"/>
      <c r="AH143" s="27"/>
      <c r="AI143" s="39"/>
      <c r="AJ143" s="39"/>
      <c r="AK143" s="39"/>
      <c r="AL143" s="31"/>
      <c r="AM143" s="27"/>
      <c r="AN143" s="1"/>
    </row>
    <row r="144" spans="1:40" ht="15" x14ac:dyDescent="0.25">
      <c r="A144" s="58">
        <v>10</v>
      </c>
      <c r="B144" s="58">
        <v>9</v>
      </c>
      <c r="C144" s="58" t="s">
        <v>251</v>
      </c>
      <c r="D144" s="30" t="s">
        <v>240</v>
      </c>
      <c r="E144" s="30">
        <v>180</v>
      </c>
      <c r="F144" s="28"/>
      <c r="G144" s="28"/>
      <c r="H144" s="28"/>
      <c r="I144" s="28"/>
      <c r="J144" s="28"/>
      <c r="K144" s="33">
        <f>IFERROR(LARGE(E144:J144,1),0)+IF($D$5&gt;=2,IFERROR(LARGE(E144:J144,2),0),0)+IF($D$5&gt;=3,IFERROR(LARGE(E144:J144,3),0),0)+IF($D$5&gt;=4,IFERROR(LARGE(E144:J144,4),0),0)+IF($D$5&gt;=5,IFERROR(LARGE(E144:J144,5),0),0)+IF($D$5&gt;=6,IFERROR(LARGE(E144:J144,6),0),0)</f>
        <v>180</v>
      </c>
      <c r="L144" s="33" t="s">
        <v>657</v>
      </c>
      <c r="M144" s="33"/>
      <c r="N144" s="33">
        <f>K144-(ROW(K144)-ROW(K$6))/10000</f>
        <v>179.9862</v>
      </c>
      <c r="O144" s="33">
        <f>COUNT(E144:J144)</f>
        <v>1</v>
      </c>
      <c r="P144" s="33" t="str">
        <f ca="1">IF(AND(O144=1,OFFSET(D144,0,P$3)&gt;0),"Y",0)</f>
        <v>Y</v>
      </c>
      <c r="Q144" s="34" t="s">
        <v>143</v>
      </c>
      <c r="R144" s="35">
        <f>1-(Q144=Q143)</f>
        <v>0</v>
      </c>
      <c r="S144" s="35">
        <f>N144+T144/1000+U144/10000+V144/100000+W144/1000000+X144/10000000+Y144/100000000</f>
        <v>180.1662</v>
      </c>
      <c r="T144" s="30">
        <v>180</v>
      </c>
      <c r="U144" s="28"/>
      <c r="V144" s="28"/>
      <c r="W144" s="28"/>
      <c r="X144" s="28"/>
      <c r="Y144" s="28"/>
      <c r="AE144" s="60"/>
      <c r="AF144" s="60"/>
      <c r="AG144" s="27"/>
      <c r="AH144" s="27"/>
      <c r="AI144" s="39"/>
      <c r="AJ144" s="39"/>
      <c r="AK144" s="39"/>
      <c r="AL144" s="31"/>
      <c r="AM144" s="27"/>
      <c r="AN144" s="1"/>
    </row>
    <row r="145" spans="1:40" ht="15" x14ac:dyDescent="0.25">
      <c r="A145" s="58">
        <v>11</v>
      </c>
      <c r="B145" s="58">
        <v>10</v>
      </c>
      <c r="C145" s="58" t="s">
        <v>256</v>
      </c>
      <c r="D145" s="30" t="s">
        <v>61</v>
      </c>
      <c r="E145" s="30">
        <v>178</v>
      </c>
      <c r="F145" s="28"/>
      <c r="G145" s="28"/>
      <c r="H145" s="28"/>
      <c r="I145" s="28"/>
      <c r="J145" s="28"/>
      <c r="K145" s="33">
        <f>IFERROR(LARGE(E145:J145,1),0)+IF($D$5&gt;=2,IFERROR(LARGE(E145:J145,2),0),0)+IF($D$5&gt;=3,IFERROR(LARGE(E145:J145,3),0),0)+IF($D$5&gt;=4,IFERROR(LARGE(E145:J145,4),0),0)+IF($D$5&gt;=5,IFERROR(LARGE(E145:J145,5),0),0)+IF($D$5&gt;=6,IFERROR(LARGE(E145:J145,6),0),0)</f>
        <v>178</v>
      </c>
      <c r="L145" s="33" t="s">
        <v>657</v>
      </c>
      <c r="M145" s="33"/>
      <c r="N145" s="33">
        <f>K145-(ROW(K145)-ROW(K$6))/10000</f>
        <v>177.98609999999999</v>
      </c>
      <c r="O145" s="33">
        <f>COUNT(E145:J145)</f>
        <v>1</v>
      </c>
      <c r="P145" s="33" t="str">
        <f ca="1">IF(AND(O145=1,OFFSET(D145,0,P$3)&gt;0),"Y",0)</f>
        <v>Y</v>
      </c>
      <c r="Q145" s="34" t="s">
        <v>143</v>
      </c>
      <c r="R145" s="35">
        <f>1-(Q145=Q144)</f>
        <v>0</v>
      </c>
      <c r="S145" s="35">
        <f>N145+T145/1000+U145/10000+V145/100000+W145/1000000+X145/10000000+Y145/100000000</f>
        <v>178.16409999999999</v>
      </c>
      <c r="T145" s="30">
        <v>178</v>
      </c>
      <c r="U145" s="28"/>
      <c r="V145" s="28"/>
      <c r="W145" s="28"/>
      <c r="X145" s="28"/>
      <c r="Y145" s="28"/>
      <c r="AE145" s="60"/>
      <c r="AF145" s="60"/>
      <c r="AG145" s="27"/>
      <c r="AH145" s="27"/>
      <c r="AI145" s="39"/>
      <c r="AJ145" s="39"/>
      <c r="AK145" s="39"/>
      <c r="AL145" s="31"/>
      <c r="AM145" s="27"/>
      <c r="AN145" s="1"/>
    </row>
    <row r="146" spans="1:40" ht="15" x14ac:dyDescent="0.25">
      <c r="A146" s="58">
        <v>12</v>
      </c>
      <c r="B146" s="58">
        <v>11</v>
      </c>
      <c r="C146" s="58" t="s">
        <v>267</v>
      </c>
      <c r="D146" s="30" t="s">
        <v>153</v>
      </c>
      <c r="E146" s="30">
        <v>173</v>
      </c>
      <c r="F146" s="28"/>
      <c r="G146" s="28"/>
      <c r="H146" s="28"/>
      <c r="I146" s="28"/>
      <c r="J146" s="28"/>
      <c r="K146" s="33">
        <f>IFERROR(LARGE(E146:J146,1),0)+IF($D$5&gt;=2,IFERROR(LARGE(E146:J146,2),0),0)+IF($D$5&gt;=3,IFERROR(LARGE(E146:J146,3),0),0)+IF($D$5&gt;=4,IFERROR(LARGE(E146:J146,4),0),0)+IF($D$5&gt;=5,IFERROR(LARGE(E146:J146,5),0),0)+IF($D$5&gt;=6,IFERROR(LARGE(E146:J146,6),0),0)</f>
        <v>173</v>
      </c>
      <c r="L146" s="33" t="s">
        <v>657</v>
      </c>
      <c r="M146" s="33"/>
      <c r="N146" s="33">
        <f>K146-(ROW(K146)-ROW(K$6))/10000</f>
        <v>172.98599999999999</v>
      </c>
      <c r="O146" s="33">
        <f>COUNT(E146:J146)</f>
        <v>1</v>
      </c>
      <c r="P146" s="33" t="str">
        <f ca="1">IF(AND(O146=1,OFFSET(D146,0,P$3)&gt;0),"Y",0)</f>
        <v>Y</v>
      </c>
      <c r="Q146" s="34" t="s">
        <v>143</v>
      </c>
      <c r="R146" s="35">
        <f>1-(Q146=Q145)</f>
        <v>0</v>
      </c>
      <c r="S146" s="35">
        <f>N146+T146/1000+U146/10000+V146/100000+W146/1000000+X146/10000000+Y146/100000000</f>
        <v>173.15899999999999</v>
      </c>
      <c r="T146" s="30">
        <v>173</v>
      </c>
      <c r="U146" s="28"/>
      <c r="V146" s="28"/>
      <c r="W146" s="28"/>
      <c r="X146" s="28"/>
      <c r="Y146" s="28"/>
      <c r="AE146" s="60"/>
      <c r="AF146" s="60"/>
      <c r="AG146" s="27"/>
      <c r="AH146" s="27"/>
      <c r="AI146" s="39"/>
      <c r="AJ146" s="39"/>
      <c r="AK146" s="39"/>
      <c r="AL146" s="31"/>
      <c r="AM146" s="27"/>
      <c r="AN146" s="1"/>
    </row>
    <row r="147" spans="1:40" ht="15" x14ac:dyDescent="0.25">
      <c r="A147" s="58">
        <v>13</v>
      </c>
      <c r="B147" s="58">
        <v>12</v>
      </c>
      <c r="C147" s="58" t="s">
        <v>271</v>
      </c>
      <c r="D147" s="30" t="s">
        <v>47</v>
      </c>
      <c r="E147" s="30">
        <v>171</v>
      </c>
      <c r="F147" s="28"/>
      <c r="G147" s="28"/>
      <c r="H147" s="28"/>
      <c r="I147" s="28"/>
      <c r="J147" s="28"/>
      <c r="K147" s="33">
        <f>IFERROR(LARGE(E147:J147,1),0)+IF($D$5&gt;=2,IFERROR(LARGE(E147:J147,2),0),0)+IF($D$5&gt;=3,IFERROR(LARGE(E147:J147,3),0),0)+IF($D$5&gt;=4,IFERROR(LARGE(E147:J147,4),0),0)+IF($D$5&gt;=5,IFERROR(LARGE(E147:J147,5),0),0)+IF($D$5&gt;=6,IFERROR(LARGE(E147:J147,6),0),0)</f>
        <v>171</v>
      </c>
      <c r="L147" s="33" t="s">
        <v>657</v>
      </c>
      <c r="M147" s="33"/>
      <c r="N147" s="33">
        <f>K147-(ROW(K147)-ROW(K$6))/10000</f>
        <v>170.98589999999999</v>
      </c>
      <c r="O147" s="33">
        <f>COUNT(E147:J147)</f>
        <v>1</v>
      </c>
      <c r="P147" s="33" t="str">
        <f ca="1">IF(AND(O147=1,OFFSET(D147,0,P$3)&gt;0),"Y",0)</f>
        <v>Y</v>
      </c>
      <c r="Q147" s="34" t="s">
        <v>143</v>
      </c>
      <c r="R147" s="35">
        <f>1-(Q147=Q146)</f>
        <v>0</v>
      </c>
      <c r="S147" s="35">
        <f>N147+T147/1000+U147/10000+V147/100000+W147/1000000+X147/10000000+Y147/100000000</f>
        <v>171.15689999999998</v>
      </c>
      <c r="T147" s="30">
        <v>171</v>
      </c>
      <c r="U147" s="28"/>
      <c r="V147" s="28"/>
      <c r="W147" s="28"/>
      <c r="X147" s="28"/>
      <c r="Y147" s="28"/>
      <c r="AE147" s="60"/>
      <c r="AF147" s="60"/>
      <c r="AG147" s="27"/>
      <c r="AH147" s="27"/>
      <c r="AI147" s="39"/>
      <c r="AJ147" s="39"/>
      <c r="AK147" s="39"/>
      <c r="AL147" s="31"/>
      <c r="AM147" s="27"/>
      <c r="AN147" s="1"/>
    </row>
    <row r="148" spans="1:40" ht="15" x14ac:dyDescent="0.25">
      <c r="A148" s="58">
        <v>14</v>
      </c>
      <c r="B148" s="58">
        <v>13</v>
      </c>
      <c r="C148" s="58" t="s">
        <v>272</v>
      </c>
      <c r="D148" s="30" t="s">
        <v>153</v>
      </c>
      <c r="E148" s="30">
        <v>170</v>
      </c>
      <c r="F148" s="28"/>
      <c r="G148" s="28"/>
      <c r="H148" s="28"/>
      <c r="I148" s="28"/>
      <c r="J148" s="28"/>
      <c r="K148" s="33">
        <f>IFERROR(LARGE(E148:J148,1),0)+IF($D$5&gt;=2,IFERROR(LARGE(E148:J148,2),0),0)+IF($D$5&gt;=3,IFERROR(LARGE(E148:J148,3),0),0)+IF($D$5&gt;=4,IFERROR(LARGE(E148:J148,4),0),0)+IF($D$5&gt;=5,IFERROR(LARGE(E148:J148,5),0),0)+IF($D$5&gt;=6,IFERROR(LARGE(E148:J148,6),0),0)</f>
        <v>170</v>
      </c>
      <c r="L148" s="33" t="s">
        <v>657</v>
      </c>
      <c r="M148" s="33"/>
      <c r="N148" s="33">
        <f>K148-(ROW(K148)-ROW(K$6))/10000</f>
        <v>169.98580000000001</v>
      </c>
      <c r="O148" s="33">
        <f>COUNT(E148:J148)</f>
        <v>1</v>
      </c>
      <c r="P148" s="33" t="str">
        <f ca="1">IF(AND(O148=1,OFFSET(D148,0,P$3)&gt;0),"Y",0)</f>
        <v>Y</v>
      </c>
      <c r="Q148" s="34" t="s">
        <v>143</v>
      </c>
      <c r="R148" s="35">
        <f>1-(Q148=Q147)</f>
        <v>0</v>
      </c>
      <c r="S148" s="35">
        <f>N148+T148/1000+U148/10000+V148/100000+W148/1000000+X148/10000000+Y148/100000000</f>
        <v>170.1558</v>
      </c>
      <c r="T148" s="30">
        <v>170</v>
      </c>
      <c r="U148" s="28"/>
      <c r="V148" s="28"/>
      <c r="W148" s="28"/>
      <c r="X148" s="28"/>
      <c r="Y148" s="28"/>
      <c r="AE148" s="60"/>
      <c r="AF148" s="60"/>
      <c r="AG148" s="27"/>
      <c r="AH148" s="27"/>
      <c r="AI148" s="39"/>
      <c r="AJ148" s="39"/>
      <c r="AK148" s="39"/>
      <c r="AL148" s="31"/>
      <c r="AM148" s="27"/>
      <c r="AN148" s="1"/>
    </row>
    <row r="149" spans="1:40" ht="15" x14ac:dyDescent="0.25">
      <c r="A149" s="58">
        <v>15</v>
      </c>
      <c r="B149" s="58">
        <v>14</v>
      </c>
      <c r="C149" s="58" t="s">
        <v>277</v>
      </c>
      <c r="D149" s="30" t="s">
        <v>88</v>
      </c>
      <c r="E149" s="30">
        <v>167</v>
      </c>
      <c r="F149" s="28"/>
      <c r="G149" s="28"/>
      <c r="H149" s="28"/>
      <c r="I149" s="28"/>
      <c r="J149" s="28"/>
      <c r="K149" s="33">
        <f>IFERROR(LARGE(E149:J149,1),0)+IF($D$5&gt;=2,IFERROR(LARGE(E149:J149,2),0),0)+IF($D$5&gt;=3,IFERROR(LARGE(E149:J149,3),0),0)+IF($D$5&gt;=4,IFERROR(LARGE(E149:J149,4),0),0)+IF($D$5&gt;=5,IFERROR(LARGE(E149:J149,5),0),0)+IF($D$5&gt;=6,IFERROR(LARGE(E149:J149,6),0),0)</f>
        <v>167</v>
      </c>
      <c r="L149" s="33" t="s">
        <v>657</v>
      </c>
      <c r="M149" s="33"/>
      <c r="N149" s="33">
        <f>K149-(ROW(K149)-ROW(K$6))/10000</f>
        <v>166.98570000000001</v>
      </c>
      <c r="O149" s="33">
        <f>COUNT(E149:J149)</f>
        <v>1</v>
      </c>
      <c r="P149" s="33" t="str">
        <f ca="1">IF(AND(O149=1,OFFSET(D149,0,P$3)&gt;0),"Y",0)</f>
        <v>Y</v>
      </c>
      <c r="Q149" s="34" t="s">
        <v>143</v>
      </c>
      <c r="R149" s="35">
        <f>1-(Q149=Q148)</f>
        <v>0</v>
      </c>
      <c r="S149" s="35">
        <f>N149+T149/1000+U149/10000+V149/100000+W149/1000000+X149/10000000+Y149/100000000</f>
        <v>167.15270000000001</v>
      </c>
      <c r="T149" s="30">
        <v>167</v>
      </c>
      <c r="U149" s="28"/>
      <c r="V149" s="28"/>
      <c r="W149" s="28"/>
      <c r="X149" s="28"/>
      <c r="Y149" s="28"/>
      <c r="AE149" s="60"/>
      <c r="AF149" s="60"/>
      <c r="AG149" s="27"/>
      <c r="AH149" s="27"/>
      <c r="AI149" s="39"/>
      <c r="AJ149" s="39"/>
      <c r="AK149" s="39"/>
      <c r="AL149" s="31"/>
      <c r="AM149" s="27"/>
      <c r="AN149" s="1"/>
    </row>
    <row r="150" spans="1:40" ht="15" x14ac:dyDescent="0.25">
      <c r="A150" s="58">
        <v>16</v>
      </c>
      <c r="B150" s="58">
        <v>15</v>
      </c>
      <c r="C150" s="58" t="s">
        <v>285</v>
      </c>
      <c r="D150" s="30" t="s">
        <v>259</v>
      </c>
      <c r="E150" s="30">
        <v>164</v>
      </c>
      <c r="F150" s="28"/>
      <c r="G150" s="28"/>
      <c r="H150" s="28"/>
      <c r="I150" s="28"/>
      <c r="J150" s="28"/>
      <c r="K150" s="33">
        <f>IFERROR(LARGE(E150:J150,1),0)+IF($D$5&gt;=2,IFERROR(LARGE(E150:J150,2),0),0)+IF($D$5&gt;=3,IFERROR(LARGE(E150:J150,3),0),0)+IF($D$5&gt;=4,IFERROR(LARGE(E150:J150,4),0),0)+IF($D$5&gt;=5,IFERROR(LARGE(E150:J150,5),0),0)+IF($D$5&gt;=6,IFERROR(LARGE(E150:J150,6),0),0)</f>
        <v>164</v>
      </c>
      <c r="L150" s="33" t="s">
        <v>657</v>
      </c>
      <c r="M150" s="33"/>
      <c r="N150" s="33">
        <f>K150-(ROW(K150)-ROW(K$6))/10000</f>
        <v>163.98560000000001</v>
      </c>
      <c r="O150" s="33">
        <f>COUNT(E150:J150)</f>
        <v>1</v>
      </c>
      <c r="P150" s="33" t="str">
        <f ca="1">IF(AND(O150=1,OFFSET(D150,0,P$3)&gt;0),"Y",0)</f>
        <v>Y</v>
      </c>
      <c r="Q150" s="34" t="s">
        <v>143</v>
      </c>
      <c r="R150" s="35">
        <f>1-(Q150=Q149)</f>
        <v>0</v>
      </c>
      <c r="S150" s="35">
        <f>N150+T150/1000+U150/10000+V150/100000+W150/1000000+X150/10000000+Y150/100000000</f>
        <v>164.14959999999999</v>
      </c>
      <c r="T150" s="30">
        <v>164</v>
      </c>
      <c r="U150" s="28"/>
      <c r="V150" s="28"/>
      <c r="W150" s="28"/>
      <c r="X150" s="28"/>
      <c r="Y150" s="28"/>
      <c r="AE150" s="60"/>
      <c r="AF150" s="60"/>
      <c r="AG150" s="27"/>
      <c r="AH150" s="27"/>
      <c r="AI150" s="39"/>
      <c r="AJ150" s="39"/>
      <c r="AK150" s="39"/>
      <c r="AL150" s="31"/>
      <c r="AM150" s="27"/>
      <c r="AN150" s="1"/>
    </row>
    <row r="151" spans="1:40" ht="15" x14ac:dyDescent="0.25">
      <c r="A151" s="58">
        <v>17</v>
      </c>
      <c r="B151" s="58">
        <v>16</v>
      </c>
      <c r="C151" s="58" t="s">
        <v>289</v>
      </c>
      <c r="D151" s="30" t="s">
        <v>28</v>
      </c>
      <c r="E151" s="30">
        <v>163</v>
      </c>
      <c r="F151" s="28"/>
      <c r="G151" s="28"/>
      <c r="H151" s="28"/>
      <c r="I151" s="28"/>
      <c r="J151" s="28"/>
      <c r="K151" s="33">
        <f>IFERROR(LARGE(E151:J151,1),0)+IF($D$5&gt;=2,IFERROR(LARGE(E151:J151,2),0),0)+IF($D$5&gt;=3,IFERROR(LARGE(E151:J151,3),0),0)+IF($D$5&gt;=4,IFERROR(LARGE(E151:J151,4),0),0)+IF($D$5&gt;=5,IFERROR(LARGE(E151:J151,5),0),0)+IF($D$5&gt;=6,IFERROR(LARGE(E151:J151,6),0),0)</f>
        <v>163</v>
      </c>
      <c r="L151" s="33" t="s">
        <v>657</v>
      </c>
      <c r="M151" s="33"/>
      <c r="N151" s="33">
        <f>K151-(ROW(K151)-ROW(K$6))/10000</f>
        <v>162.9855</v>
      </c>
      <c r="O151" s="33">
        <f>COUNT(E151:J151)</f>
        <v>1</v>
      </c>
      <c r="P151" s="33" t="str">
        <f ca="1">IF(AND(O151=1,OFFSET(D151,0,P$3)&gt;0),"Y",0)</f>
        <v>Y</v>
      </c>
      <c r="Q151" s="34" t="s">
        <v>143</v>
      </c>
      <c r="R151" s="35">
        <f>1-(Q151=Q150)</f>
        <v>0</v>
      </c>
      <c r="S151" s="35">
        <f>N151+T151/1000+U151/10000+V151/100000+W151/1000000+X151/10000000+Y151/100000000</f>
        <v>163.14850000000001</v>
      </c>
      <c r="T151" s="30">
        <v>163</v>
      </c>
      <c r="U151" s="28"/>
      <c r="V151" s="28"/>
      <c r="W151" s="28"/>
      <c r="X151" s="28"/>
      <c r="Y151" s="28"/>
      <c r="AE151" s="60"/>
      <c r="AF151" s="60"/>
      <c r="AG151" s="27"/>
      <c r="AH151" s="27"/>
      <c r="AI151" s="39"/>
      <c r="AJ151" s="39"/>
      <c r="AK151" s="39"/>
      <c r="AL151" s="31"/>
      <c r="AM151" s="27"/>
      <c r="AN151" s="1"/>
    </row>
    <row r="152" spans="1:40" ht="15" x14ac:dyDescent="0.25">
      <c r="A152" s="58">
        <v>18</v>
      </c>
      <c r="B152" s="58">
        <v>17</v>
      </c>
      <c r="C152" s="58" t="s">
        <v>291</v>
      </c>
      <c r="D152" s="30" t="s">
        <v>79</v>
      </c>
      <c r="E152" s="30">
        <v>162</v>
      </c>
      <c r="F152" s="28"/>
      <c r="G152" s="28"/>
      <c r="H152" s="28"/>
      <c r="I152" s="28"/>
      <c r="J152" s="28"/>
      <c r="K152" s="33">
        <f>IFERROR(LARGE(E152:J152,1),0)+IF($D$5&gt;=2,IFERROR(LARGE(E152:J152,2),0),0)+IF($D$5&gt;=3,IFERROR(LARGE(E152:J152,3),0),0)+IF($D$5&gt;=4,IFERROR(LARGE(E152:J152,4),0),0)+IF($D$5&gt;=5,IFERROR(LARGE(E152:J152,5),0),0)+IF($D$5&gt;=6,IFERROR(LARGE(E152:J152,6),0),0)</f>
        <v>162</v>
      </c>
      <c r="L152" s="33" t="s">
        <v>657</v>
      </c>
      <c r="M152" s="33"/>
      <c r="N152" s="33">
        <f>K152-(ROW(K152)-ROW(K$6))/10000</f>
        <v>161.9854</v>
      </c>
      <c r="O152" s="33">
        <f>COUNT(E152:J152)</f>
        <v>1</v>
      </c>
      <c r="P152" s="33" t="str">
        <f ca="1">IF(AND(O152=1,OFFSET(D152,0,P$3)&gt;0),"Y",0)</f>
        <v>Y</v>
      </c>
      <c r="Q152" s="34" t="s">
        <v>143</v>
      </c>
      <c r="R152" s="35">
        <f>1-(Q152=Q151)</f>
        <v>0</v>
      </c>
      <c r="S152" s="35">
        <f>N152+T152/1000+U152/10000+V152/100000+W152/1000000+X152/10000000+Y152/100000000</f>
        <v>162.1474</v>
      </c>
      <c r="T152" s="30">
        <v>162</v>
      </c>
      <c r="U152" s="28"/>
      <c r="V152" s="28"/>
      <c r="W152" s="28"/>
      <c r="X152" s="28"/>
      <c r="Y152" s="28"/>
      <c r="AE152" s="60"/>
      <c r="AF152" s="60"/>
      <c r="AG152" s="27"/>
      <c r="AH152" s="27"/>
      <c r="AI152" s="39"/>
      <c r="AJ152" s="39"/>
      <c r="AK152" s="39"/>
      <c r="AL152" s="31"/>
      <c r="AM152" s="27"/>
      <c r="AN152" s="1"/>
    </row>
    <row r="153" spans="1:40" ht="15" x14ac:dyDescent="0.25">
      <c r="A153" s="58">
        <v>19</v>
      </c>
      <c r="B153" s="58">
        <v>18</v>
      </c>
      <c r="C153" s="58" t="s">
        <v>292</v>
      </c>
      <c r="D153" s="30" t="s">
        <v>153</v>
      </c>
      <c r="E153" s="30">
        <v>161</v>
      </c>
      <c r="F153" s="28"/>
      <c r="G153" s="28"/>
      <c r="H153" s="28"/>
      <c r="I153" s="28"/>
      <c r="J153" s="28"/>
      <c r="K153" s="33">
        <f>IFERROR(LARGE(E153:J153,1),0)+IF($D$5&gt;=2,IFERROR(LARGE(E153:J153,2),0),0)+IF($D$5&gt;=3,IFERROR(LARGE(E153:J153,3),0),0)+IF($D$5&gt;=4,IFERROR(LARGE(E153:J153,4),0),0)+IF($D$5&gt;=5,IFERROR(LARGE(E153:J153,5),0),0)+IF($D$5&gt;=6,IFERROR(LARGE(E153:J153,6),0),0)</f>
        <v>161</v>
      </c>
      <c r="L153" s="33" t="s">
        <v>657</v>
      </c>
      <c r="M153" s="33"/>
      <c r="N153" s="33">
        <f>K153-(ROW(K153)-ROW(K$6))/10000</f>
        <v>160.9853</v>
      </c>
      <c r="O153" s="33">
        <f>COUNT(E153:J153)</f>
        <v>1</v>
      </c>
      <c r="P153" s="33" t="str">
        <f ca="1">IF(AND(O153=1,OFFSET(D153,0,P$3)&gt;0),"Y",0)</f>
        <v>Y</v>
      </c>
      <c r="Q153" s="34" t="s">
        <v>143</v>
      </c>
      <c r="R153" s="35">
        <f>1-(Q153=Q152)</f>
        <v>0</v>
      </c>
      <c r="S153" s="35">
        <f>N153+T153/1000+U153/10000+V153/100000+W153/1000000+X153/10000000+Y153/100000000</f>
        <v>161.1463</v>
      </c>
      <c r="T153" s="30">
        <v>161</v>
      </c>
      <c r="U153" s="28"/>
      <c r="V153" s="28"/>
      <c r="W153" s="28"/>
      <c r="X153" s="28"/>
      <c r="Y153" s="28"/>
      <c r="AE153" s="60"/>
      <c r="AF153" s="60"/>
      <c r="AG153" s="27"/>
      <c r="AH153" s="27"/>
      <c r="AI153" s="39"/>
      <c r="AJ153" s="39"/>
      <c r="AK153" s="39"/>
      <c r="AL153" s="31"/>
      <c r="AM153" s="27"/>
      <c r="AN153" s="1"/>
    </row>
    <row r="154" spans="1:40" ht="15" x14ac:dyDescent="0.25">
      <c r="A154" s="58">
        <v>20</v>
      </c>
      <c r="B154" s="58">
        <v>19</v>
      </c>
      <c r="C154" s="58" t="s">
        <v>300</v>
      </c>
      <c r="D154" s="30" t="s">
        <v>259</v>
      </c>
      <c r="E154" s="30">
        <v>159</v>
      </c>
      <c r="F154" s="28"/>
      <c r="G154" s="28"/>
      <c r="H154" s="28"/>
      <c r="I154" s="28"/>
      <c r="J154" s="28"/>
      <c r="K154" s="33">
        <f>IFERROR(LARGE(E154:J154,1),0)+IF($D$5&gt;=2,IFERROR(LARGE(E154:J154,2),0),0)+IF($D$5&gt;=3,IFERROR(LARGE(E154:J154,3),0),0)+IF($D$5&gt;=4,IFERROR(LARGE(E154:J154,4),0),0)+IF($D$5&gt;=5,IFERROR(LARGE(E154:J154,5),0),0)+IF($D$5&gt;=6,IFERROR(LARGE(E154:J154,6),0),0)</f>
        <v>159</v>
      </c>
      <c r="L154" s="33" t="s">
        <v>657</v>
      </c>
      <c r="M154" s="33"/>
      <c r="N154" s="33">
        <f>K154-(ROW(K154)-ROW(K$6))/10000</f>
        <v>158.98519999999999</v>
      </c>
      <c r="O154" s="33">
        <f>COUNT(E154:J154)</f>
        <v>1</v>
      </c>
      <c r="P154" s="33" t="str">
        <f ca="1">IF(AND(O154=1,OFFSET(D154,0,P$3)&gt;0),"Y",0)</f>
        <v>Y</v>
      </c>
      <c r="Q154" s="34" t="s">
        <v>143</v>
      </c>
      <c r="R154" s="35">
        <f>1-(Q154=Q153)</f>
        <v>0</v>
      </c>
      <c r="S154" s="35">
        <f>N154+T154/1000+U154/10000+V154/100000+W154/1000000+X154/10000000+Y154/100000000</f>
        <v>159.14419999999998</v>
      </c>
      <c r="T154" s="30">
        <v>159</v>
      </c>
      <c r="U154" s="28"/>
      <c r="V154" s="28"/>
      <c r="W154" s="28"/>
      <c r="X154" s="28"/>
      <c r="Y154" s="28"/>
      <c r="AE154" s="60"/>
      <c r="AF154" s="60"/>
      <c r="AG154" s="27"/>
      <c r="AH154" s="27"/>
      <c r="AI154" s="39"/>
      <c r="AJ154" s="39"/>
      <c r="AK154" s="39"/>
      <c r="AL154" s="31"/>
      <c r="AM154" s="27"/>
      <c r="AN154" s="1"/>
    </row>
    <row r="155" spans="1:40" ht="15" x14ac:dyDescent="0.25">
      <c r="A155" s="58">
        <v>21</v>
      </c>
      <c r="B155" s="58">
        <v>20</v>
      </c>
      <c r="C155" s="58" t="s">
        <v>314</v>
      </c>
      <c r="D155" s="30" t="s">
        <v>153</v>
      </c>
      <c r="E155" s="30">
        <v>153</v>
      </c>
      <c r="F155" s="28"/>
      <c r="G155" s="28"/>
      <c r="H155" s="28"/>
      <c r="I155" s="28"/>
      <c r="J155" s="28"/>
      <c r="K155" s="33">
        <f>IFERROR(LARGE(E155:J155,1),0)+IF($D$5&gt;=2,IFERROR(LARGE(E155:J155,2),0),0)+IF($D$5&gt;=3,IFERROR(LARGE(E155:J155,3),0),0)+IF($D$5&gt;=4,IFERROR(LARGE(E155:J155,4),0),0)+IF($D$5&gt;=5,IFERROR(LARGE(E155:J155,5),0),0)+IF($D$5&gt;=6,IFERROR(LARGE(E155:J155,6),0),0)</f>
        <v>153</v>
      </c>
      <c r="L155" s="33" t="s">
        <v>657</v>
      </c>
      <c r="M155" s="33"/>
      <c r="N155" s="33">
        <f>K155-(ROW(K155)-ROW(K$6))/10000</f>
        <v>152.98509999999999</v>
      </c>
      <c r="O155" s="33">
        <f>COUNT(E155:J155)</f>
        <v>1</v>
      </c>
      <c r="P155" s="33" t="str">
        <f ca="1">IF(AND(O155=1,OFFSET(D155,0,P$3)&gt;0),"Y",0)</f>
        <v>Y</v>
      </c>
      <c r="Q155" s="34" t="s">
        <v>143</v>
      </c>
      <c r="R155" s="35">
        <f>1-(Q155=Q154)</f>
        <v>0</v>
      </c>
      <c r="S155" s="35">
        <f>N155+T155/1000+U155/10000+V155/100000+W155/1000000+X155/10000000+Y155/100000000</f>
        <v>153.13809999999998</v>
      </c>
      <c r="T155" s="30">
        <v>153</v>
      </c>
      <c r="U155" s="28"/>
      <c r="V155" s="28"/>
      <c r="W155" s="28"/>
      <c r="X155" s="28"/>
      <c r="Y155" s="28"/>
      <c r="AE155" s="60"/>
      <c r="AF155" s="60"/>
      <c r="AG155" s="27"/>
      <c r="AH155" s="27"/>
      <c r="AI155" s="39"/>
      <c r="AJ155" s="39"/>
      <c r="AK155" s="39"/>
      <c r="AL155" s="31"/>
      <c r="AM155" s="27"/>
      <c r="AN155" s="1"/>
    </row>
    <row r="156" spans="1:40" ht="15" x14ac:dyDescent="0.25">
      <c r="A156" s="58">
        <v>22</v>
      </c>
      <c r="B156" s="58">
        <v>21</v>
      </c>
      <c r="C156" s="58" t="s">
        <v>328</v>
      </c>
      <c r="D156" s="30" t="s">
        <v>153</v>
      </c>
      <c r="E156" s="30">
        <v>147</v>
      </c>
      <c r="F156" s="28"/>
      <c r="G156" s="28"/>
      <c r="H156" s="28"/>
      <c r="I156" s="28"/>
      <c r="J156" s="28"/>
      <c r="K156" s="33">
        <f>IFERROR(LARGE(E156:J156,1),0)+IF($D$5&gt;=2,IFERROR(LARGE(E156:J156,2),0),0)+IF($D$5&gt;=3,IFERROR(LARGE(E156:J156,3),0),0)+IF($D$5&gt;=4,IFERROR(LARGE(E156:J156,4),0),0)+IF($D$5&gt;=5,IFERROR(LARGE(E156:J156,5),0),0)+IF($D$5&gt;=6,IFERROR(LARGE(E156:J156,6),0),0)</f>
        <v>147</v>
      </c>
      <c r="L156" s="33" t="s">
        <v>657</v>
      </c>
      <c r="M156" s="33"/>
      <c r="N156" s="33">
        <f>K156-(ROW(K156)-ROW(K$6))/10000</f>
        <v>146.98500000000001</v>
      </c>
      <c r="O156" s="33">
        <f>COUNT(E156:J156)</f>
        <v>1</v>
      </c>
      <c r="P156" s="33" t="str">
        <f ca="1">IF(AND(O156=1,OFFSET(D156,0,P$3)&gt;0),"Y",0)</f>
        <v>Y</v>
      </c>
      <c r="Q156" s="34" t="s">
        <v>143</v>
      </c>
      <c r="R156" s="35">
        <f>1-(Q156=Q155)</f>
        <v>0</v>
      </c>
      <c r="S156" s="35">
        <f>N156+T156/1000+U156/10000+V156/100000+W156/1000000+X156/10000000+Y156/100000000</f>
        <v>147.13200000000001</v>
      </c>
      <c r="T156" s="30">
        <v>147</v>
      </c>
      <c r="U156" s="28"/>
      <c r="V156" s="28"/>
      <c r="W156" s="28"/>
      <c r="X156" s="28"/>
      <c r="Y156" s="28"/>
      <c r="AE156" s="60"/>
      <c r="AF156" s="60"/>
      <c r="AG156" s="27"/>
      <c r="AH156" s="27"/>
      <c r="AI156" s="39"/>
      <c r="AJ156" s="39"/>
      <c r="AK156" s="39"/>
      <c r="AL156" s="31"/>
      <c r="AM156" s="27"/>
      <c r="AN156" s="1"/>
    </row>
    <row r="157" spans="1:40" ht="15" x14ac:dyDescent="0.25">
      <c r="A157" s="58">
        <v>23</v>
      </c>
      <c r="B157" s="58">
        <v>22</v>
      </c>
      <c r="C157" s="58" t="s">
        <v>376</v>
      </c>
      <c r="D157" s="30" t="s">
        <v>153</v>
      </c>
      <c r="E157" s="30">
        <v>128</v>
      </c>
      <c r="F157" s="28"/>
      <c r="G157" s="28"/>
      <c r="H157" s="28"/>
      <c r="I157" s="28"/>
      <c r="J157" s="28"/>
      <c r="K157" s="33">
        <f>IFERROR(LARGE(E157:J157,1),0)+IF($D$5&gt;=2,IFERROR(LARGE(E157:J157,2),0),0)+IF($D$5&gt;=3,IFERROR(LARGE(E157:J157,3),0),0)+IF($D$5&gt;=4,IFERROR(LARGE(E157:J157,4),0),0)+IF($D$5&gt;=5,IFERROR(LARGE(E157:J157,5),0),0)+IF($D$5&gt;=6,IFERROR(LARGE(E157:J157,6),0),0)</f>
        <v>128</v>
      </c>
      <c r="L157" s="33" t="s">
        <v>657</v>
      </c>
      <c r="M157" s="33"/>
      <c r="N157" s="33">
        <f>K157-(ROW(K157)-ROW(K$6))/10000</f>
        <v>127.9849</v>
      </c>
      <c r="O157" s="33">
        <f>COUNT(E157:J157)</f>
        <v>1</v>
      </c>
      <c r="P157" s="33" t="str">
        <f ca="1">IF(AND(O157=1,OFFSET(D157,0,P$3)&gt;0),"Y",0)</f>
        <v>Y</v>
      </c>
      <c r="Q157" s="34" t="s">
        <v>143</v>
      </c>
      <c r="R157" s="35">
        <f>1-(Q157=Q156)</f>
        <v>0</v>
      </c>
      <c r="S157" s="35">
        <f>N157+T157/1000+U157/10000+V157/100000+W157/1000000+X157/10000000+Y157/100000000</f>
        <v>128.1129</v>
      </c>
      <c r="T157" s="30">
        <v>128</v>
      </c>
      <c r="U157" s="28"/>
      <c r="V157" s="28"/>
      <c r="W157" s="28"/>
      <c r="X157" s="28"/>
      <c r="Y157" s="28"/>
      <c r="AE157" s="60"/>
      <c r="AF157" s="60"/>
      <c r="AG157" s="27"/>
      <c r="AH157" s="27"/>
      <c r="AI157" s="39"/>
      <c r="AJ157" s="39"/>
      <c r="AK157" s="39"/>
      <c r="AL157" s="31"/>
      <c r="AM157" s="27"/>
      <c r="AN157" s="1"/>
    </row>
    <row r="158" spans="1:40" ht="15" x14ac:dyDescent="0.25">
      <c r="A158" s="58">
        <v>24</v>
      </c>
      <c r="B158" s="58" t="s">
        <v>52</v>
      </c>
      <c r="C158" s="58" t="s">
        <v>379</v>
      </c>
      <c r="D158" s="30" t="s">
        <v>24</v>
      </c>
      <c r="E158" s="30">
        <v>126</v>
      </c>
      <c r="F158" s="28"/>
      <c r="G158" s="28"/>
      <c r="H158" s="28"/>
      <c r="I158" s="28"/>
      <c r="J158" s="28"/>
      <c r="K158" s="33">
        <f>IFERROR(LARGE(E158:J158,1),0)+IF($D$5&gt;=2,IFERROR(LARGE(E158:J158,2),0),0)+IF($D$5&gt;=3,IFERROR(LARGE(E158:J158,3),0),0)+IF($D$5&gt;=4,IFERROR(LARGE(E158:J158,4),0),0)+IF($D$5&gt;=5,IFERROR(LARGE(E158:J158,5),0),0)+IF($D$5&gt;=6,IFERROR(LARGE(E158:J158,6),0),0)</f>
        <v>126</v>
      </c>
      <c r="L158" s="33" t="s">
        <v>656</v>
      </c>
      <c r="M158" s="33"/>
      <c r="N158" s="33">
        <f>K158-(ROW(K158)-ROW(K$6))/10000</f>
        <v>125.98480000000001</v>
      </c>
      <c r="O158" s="33">
        <f>COUNT(E158:J158)</f>
        <v>1</v>
      </c>
      <c r="P158" s="33" t="str">
        <f ca="1">IF(AND(O158=1,OFFSET(D158,0,P$3)&gt;0),"Y",0)</f>
        <v>Y</v>
      </c>
      <c r="Q158" s="34" t="s">
        <v>143</v>
      </c>
      <c r="R158" s="35">
        <f>1-(Q158=Q157)</f>
        <v>0</v>
      </c>
      <c r="S158" s="35">
        <f>N158+T158/1000+U158/10000+V158/100000+W158/1000000+X158/10000000+Y158/100000000</f>
        <v>126.11080000000001</v>
      </c>
      <c r="T158" s="30">
        <v>126</v>
      </c>
      <c r="U158" s="28"/>
      <c r="V158" s="28"/>
      <c r="W158" s="28"/>
      <c r="X158" s="28"/>
      <c r="Y158" s="28"/>
      <c r="AE158" s="60"/>
      <c r="AF158" s="60"/>
      <c r="AG158" s="27"/>
      <c r="AH158" s="27"/>
      <c r="AI158" s="39"/>
      <c r="AJ158" s="39"/>
      <c r="AK158" s="39"/>
      <c r="AL158" s="31"/>
      <c r="AM158" s="27"/>
      <c r="AN158" s="1"/>
    </row>
    <row r="159" spans="1:40" ht="15" x14ac:dyDescent="0.25">
      <c r="A159" s="58">
        <v>25</v>
      </c>
      <c r="B159" s="58">
        <v>23</v>
      </c>
      <c r="C159" s="58" t="s">
        <v>382</v>
      </c>
      <c r="D159" s="30" t="s">
        <v>58</v>
      </c>
      <c r="E159" s="30">
        <v>125</v>
      </c>
      <c r="F159" s="28"/>
      <c r="G159" s="28"/>
      <c r="H159" s="28"/>
      <c r="I159" s="28"/>
      <c r="J159" s="28"/>
      <c r="K159" s="33">
        <f>IFERROR(LARGE(E159:J159,1),0)+IF($D$5&gt;=2,IFERROR(LARGE(E159:J159,2),0),0)+IF($D$5&gt;=3,IFERROR(LARGE(E159:J159,3),0),0)+IF($D$5&gt;=4,IFERROR(LARGE(E159:J159,4),0),0)+IF($D$5&gt;=5,IFERROR(LARGE(E159:J159,5),0),0)+IF($D$5&gt;=6,IFERROR(LARGE(E159:J159,6),0),0)</f>
        <v>125</v>
      </c>
      <c r="L159" s="33" t="s">
        <v>657</v>
      </c>
      <c r="M159" s="33"/>
      <c r="N159" s="33">
        <f>K159-(ROW(K159)-ROW(K$6))/10000</f>
        <v>124.9847</v>
      </c>
      <c r="O159" s="33">
        <f>COUNT(E159:J159)</f>
        <v>1</v>
      </c>
      <c r="P159" s="33" t="str">
        <f ca="1">IF(AND(O159=1,OFFSET(D159,0,P$3)&gt;0),"Y",0)</f>
        <v>Y</v>
      </c>
      <c r="Q159" s="34" t="s">
        <v>143</v>
      </c>
      <c r="R159" s="35">
        <f>1-(Q159=Q158)</f>
        <v>0</v>
      </c>
      <c r="S159" s="35">
        <f>N159+T159/1000+U159/10000+V159/100000+W159/1000000+X159/10000000+Y159/100000000</f>
        <v>125.1097</v>
      </c>
      <c r="T159" s="30">
        <v>125</v>
      </c>
      <c r="U159" s="28"/>
      <c r="V159" s="28"/>
      <c r="W159" s="28"/>
      <c r="X159" s="28"/>
      <c r="Y159" s="28"/>
      <c r="AE159" s="60"/>
      <c r="AF159" s="60"/>
      <c r="AG159" s="27"/>
      <c r="AH159" s="27"/>
      <c r="AI159" s="39"/>
      <c r="AJ159" s="39"/>
      <c r="AK159" s="39"/>
      <c r="AL159" s="31"/>
      <c r="AM159" s="27"/>
      <c r="AN159" s="1"/>
    </row>
    <row r="160" spans="1:40" ht="15" x14ac:dyDescent="0.25">
      <c r="A160" s="58">
        <v>26</v>
      </c>
      <c r="B160" s="58">
        <v>24</v>
      </c>
      <c r="C160" s="58" t="s">
        <v>400</v>
      </c>
      <c r="D160" s="30" t="s">
        <v>67</v>
      </c>
      <c r="E160" s="30">
        <v>117</v>
      </c>
      <c r="F160" s="28"/>
      <c r="G160" s="28"/>
      <c r="H160" s="28"/>
      <c r="I160" s="28"/>
      <c r="J160" s="28"/>
      <c r="K160" s="33">
        <f>IFERROR(LARGE(E160:J160,1),0)+IF($D$5&gt;=2,IFERROR(LARGE(E160:J160,2),0),0)+IF($D$5&gt;=3,IFERROR(LARGE(E160:J160,3),0),0)+IF($D$5&gt;=4,IFERROR(LARGE(E160:J160,4),0),0)+IF($D$5&gt;=5,IFERROR(LARGE(E160:J160,5),0),0)+IF($D$5&gt;=6,IFERROR(LARGE(E160:J160,6),0),0)</f>
        <v>117</v>
      </c>
      <c r="L160" s="33" t="s">
        <v>657</v>
      </c>
      <c r="M160" s="33"/>
      <c r="N160" s="33">
        <f>K160-(ROW(K160)-ROW(K$6))/10000</f>
        <v>116.9846</v>
      </c>
      <c r="O160" s="33">
        <f>COUNT(E160:J160)</f>
        <v>1</v>
      </c>
      <c r="P160" s="33" t="str">
        <f ca="1">IF(AND(O160=1,OFFSET(D160,0,P$3)&gt;0),"Y",0)</f>
        <v>Y</v>
      </c>
      <c r="Q160" s="34" t="s">
        <v>143</v>
      </c>
      <c r="R160" s="35">
        <f>1-(Q160=Q159)</f>
        <v>0</v>
      </c>
      <c r="S160" s="35">
        <f>N160+T160/1000+U160/10000+V160/100000+W160/1000000+X160/10000000+Y160/100000000</f>
        <v>117.1016</v>
      </c>
      <c r="T160" s="30">
        <v>117</v>
      </c>
      <c r="U160" s="28"/>
      <c r="V160" s="28"/>
      <c r="W160" s="28"/>
      <c r="X160" s="28"/>
      <c r="Y160" s="28"/>
      <c r="AE160" s="60"/>
      <c r="AF160" s="60"/>
      <c r="AG160" s="27"/>
      <c r="AH160" s="27"/>
      <c r="AI160" s="39"/>
      <c r="AJ160" s="39"/>
      <c r="AK160" s="39"/>
      <c r="AL160" s="31"/>
      <c r="AM160" s="27"/>
      <c r="AN160" s="1"/>
    </row>
    <row r="161" spans="1:40" ht="15" x14ac:dyDescent="0.25">
      <c r="A161" s="58">
        <v>27</v>
      </c>
      <c r="B161" s="58">
        <v>25</v>
      </c>
      <c r="C161" s="58" t="s">
        <v>411</v>
      </c>
      <c r="D161" s="30" t="s">
        <v>47</v>
      </c>
      <c r="E161" s="30">
        <v>113</v>
      </c>
      <c r="F161" s="28"/>
      <c r="G161" s="28"/>
      <c r="H161" s="28"/>
      <c r="I161" s="28"/>
      <c r="J161" s="28"/>
      <c r="K161" s="33">
        <f>IFERROR(LARGE(E161:J161,1),0)+IF($D$5&gt;=2,IFERROR(LARGE(E161:J161,2),0),0)+IF($D$5&gt;=3,IFERROR(LARGE(E161:J161,3),0),0)+IF($D$5&gt;=4,IFERROR(LARGE(E161:J161,4),0),0)+IF($D$5&gt;=5,IFERROR(LARGE(E161:J161,5),0),0)+IF($D$5&gt;=6,IFERROR(LARGE(E161:J161,6),0),0)</f>
        <v>113</v>
      </c>
      <c r="L161" s="33" t="s">
        <v>657</v>
      </c>
      <c r="M161" s="33"/>
      <c r="N161" s="33">
        <f>K161-(ROW(K161)-ROW(K$6))/10000</f>
        <v>112.9845</v>
      </c>
      <c r="O161" s="33">
        <f>COUNT(E161:J161)</f>
        <v>1</v>
      </c>
      <c r="P161" s="33" t="str">
        <f ca="1">IF(AND(O161=1,OFFSET(D161,0,P$3)&gt;0),"Y",0)</f>
        <v>Y</v>
      </c>
      <c r="Q161" s="34" t="s">
        <v>143</v>
      </c>
      <c r="R161" s="35">
        <f>1-(Q161=Q160)</f>
        <v>0</v>
      </c>
      <c r="S161" s="35">
        <f>N161+T161/1000+U161/10000+V161/100000+W161/1000000+X161/10000000+Y161/100000000</f>
        <v>113.0975</v>
      </c>
      <c r="T161" s="30">
        <v>113</v>
      </c>
      <c r="U161" s="28"/>
      <c r="V161" s="28"/>
      <c r="W161" s="28"/>
      <c r="X161" s="28"/>
      <c r="Y161" s="28"/>
      <c r="AE161" s="60"/>
      <c r="AF161" s="60"/>
      <c r="AG161" s="27"/>
      <c r="AH161" s="27"/>
      <c r="AI161" s="39"/>
      <c r="AJ161" s="39"/>
      <c r="AK161" s="39"/>
      <c r="AL161" s="31"/>
      <c r="AM161" s="27"/>
      <c r="AN161" s="1"/>
    </row>
    <row r="162" spans="1:40" ht="15" x14ac:dyDescent="0.25">
      <c r="A162" s="58">
        <v>28</v>
      </c>
      <c r="B162" s="58">
        <v>26</v>
      </c>
      <c r="C162" s="58" t="s">
        <v>413</v>
      </c>
      <c r="D162" s="30" t="s">
        <v>88</v>
      </c>
      <c r="E162" s="30">
        <v>112</v>
      </c>
      <c r="F162" s="28"/>
      <c r="G162" s="28"/>
      <c r="H162" s="28"/>
      <c r="I162" s="28"/>
      <c r="J162" s="28"/>
      <c r="K162" s="33">
        <f>IFERROR(LARGE(E162:J162,1),0)+IF($D$5&gt;=2,IFERROR(LARGE(E162:J162,2),0),0)+IF($D$5&gt;=3,IFERROR(LARGE(E162:J162,3),0),0)+IF($D$5&gt;=4,IFERROR(LARGE(E162:J162,4),0),0)+IF($D$5&gt;=5,IFERROR(LARGE(E162:J162,5),0),0)+IF($D$5&gt;=6,IFERROR(LARGE(E162:J162,6),0),0)</f>
        <v>112</v>
      </c>
      <c r="L162" s="33" t="s">
        <v>657</v>
      </c>
      <c r="M162" s="33"/>
      <c r="N162" s="33">
        <f>K162-(ROW(K162)-ROW(K$6))/10000</f>
        <v>111.98439999999999</v>
      </c>
      <c r="O162" s="33">
        <f>COUNT(E162:J162)</f>
        <v>1</v>
      </c>
      <c r="P162" s="33" t="str">
        <f ca="1">IF(AND(O162=1,OFFSET(D162,0,P$3)&gt;0),"Y",0)</f>
        <v>Y</v>
      </c>
      <c r="Q162" s="34" t="s">
        <v>143</v>
      </c>
      <c r="R162" s="35">
        <f>1-(Q162=Q161)</f>
        <v>0</v>
      </c>
      <c r="S162" s="35">
        <f>N162+T162/1000+U162/10000+V162/100000+W162/1000000+X162/10000000+Y162/100000000</f>
        <v>112.09639999999999</v>
      </c>
      <c r="T162" s="30">
        <v>112</v>
      </c>
      <c r="U162" s="28"/>
      <c r="V162" s="28"/>
      <c r="W162" s="28"/>
      <c r="X162" s="28"/>
      <c r="Y162" s="28"/>
      <c r="AE162" s="60"/>
      <c r="AF162" s="60"/>
      <c r="AG162" s="27"/>
      <c r="AH162" s="27"/>
      <c r="AI162" s="39"/>
      <c r="AJ162" s="39"/>
      <c r="AK162" s="39"/>
      <c r="AL162" s="31"/>
      <c r="AM162" s="27"/>
      <c r="AN162" s="1"/>
    </row>
    <row r="163" spans="1:40" ht="3" customHeight="1" x14ac:dyDescent="0.25">
      <c r="A163" s="58"/>
      <c r="B163" s="1"/>
      <c r="C163" s="58"/>
      <c r="D163" s="30"/>
      <c r="E163" s="30"/>
      <c r="F163" s="28"/>
      <c r="G163" s="28"/>
      <c r="H163" s="28"/>
      <c r="I163" s="28"/>
      <c r="J163" s="28"/>
      <c r="K163" s="33"/>
      <c r="L163" s="28"/>
      <c r="M163" s="28"/>
      <c r="N163" s="33"/>
      <c r="O163" s="28"/>
      <c r="P163" s="28"/>
      <c r="R163" s="59"/>
      <c r="S163" s="35"/>
      <c r="T163" s="28"/>
      <c r="U163" s="28"/>
      <c r="V163" s="28"/>
      <c r="W163" s="28"/>
      <c r="X163" s="28"/>
      <c r="Y163" s="28"/>
      <c r="AE163" s="60"/>
      <c r="AF163" s="60"/>
      <c r="AG163" s="27"/>
      <c r="AH163" s="27"/>
      <c r="AI163" s="39"/>
      <c r="AJ163" s="39"/>
      <c r="AK163" s="39"/>
      <c r="AL163" s="31"/>
      <c r="AM163" s="27"/>
      <c r="AN163" s="1"/>
    </row>
    <row r="164" spans="1:40" ht="15" x14ac:dyDescent="0.25">
      <c r="A164" s="58"/>
      <c r="B164" s="1"/>
      <c r="C164" s="58"/>
      <c r="D164" s="30"/>
      <c r="E164" s="30"/>
      <c r="F164" s="28"/>
      <c r="G164" s="28"/>
      <c r="H164" s="28"/>
      <c r="I164" s="28"/>
      <c r="J164" s="28"/>
      <c r="K164" s="33"/>
      <c r="L164" s="28"/>
      <c r="M164" s="28"/>
      <c r="N164" s="33"/>
      <c r="O164" s="28"/>
      <c r="P164" s="28"/>
      <c r="R164" s="59"/>
      <c r="S164" s="35"/>
      <c r="T164" s="28"/>
      <c r="U164" s="28"/>
      <c r="V164" s="28"/>
      <c r="W164" s="28"/>
      <c r="X164" s="28"/>
      <c r="Y164" s="28"/>
      <c r="AE164" s="60"/>
      <c r="AF164" s="60"/>
      <c r="AG164" s="27"/>
      <c r="AH164" s="27"/>
      <c r="AI164" s="39"/>
      <c r="AJ164" s="39"/>
      <c r="AK164" s="39"/>
      <c r="AL164" s="31"/>
      <c r="AM164" s="27"/>
      <c r="AN164" s="1"/>
    </row>
    <row r="165" spans="1:40" s="27" customFormat="1" ht="15" x14ac:dyDescent="0.25">
      <c r="A165" s="58"/>
      <c r="B165" s="1"/>
      <c r="C165" s="57" t="s">
        <v>84</v>
      </c>
      <c r="D165" s="30"/>
      <c r="E165" s="30"/>
      <c r="F165" s="28"/>
      <c r="G165" s="28"/>
      <c r="H165" s="28"/>
      <c r="I165" s="28"/>
      <c r="J165" s="28"/>
      <c r="K165" s="33"/>
      <c r="L165" s="28"/>
      <c r="M165" s="28"/>
      <c r="N165" s="33"/>
      <c r="O165" s="28"/>
      <c r="P165" s="28"/>
      <c r="Q165" s="51" t="str">
        <f>C165</f>
        <v>M60</v>
      </c>
      <c r="R165" s="56"/>
      <c r="S165" s="35"/>
      <c r="T165" s="28"/>
      <c r="U165" s="51"/>
      <c r="V165" s="51"/>
      <c r="W165" s="51"/>
      <c r="X165" s="51"/>
      <c r="Y165" s="51"/>
      <c r="AE165" s="55"/>
      <c r="AF165" s="55"/>
      <c r="AI165" s="39">
        <v>815</v>
      </c>
      <c r="AJ165" s="39">
        <v>767</v>
      </c>
      <c r="AK165" s="39">
        <v>754</v>
      </c>
      <c r="AL165" s="49"/>
      <c r="AN165" s="1"/>
    </row>
    <row r="166" spans="1:40" s="27" customFormat="1" ht="15" x14ac:dyDescent="0.25">
      <c r="A166" s="58">
        <v>1</v>
      </c>
      <c r="B166" s="1">
        <v>1</v>
      </c>
      <c r="C166" s="58" t="s">
        <v>83</v>
      </c>
      <c r="D166" s="30" t="s">
        <v>47</v>
      </c>
      <c r="E166" s="30">
        <v>276</v>
      </c>
      <c r="F166" s="28"/>
      <c r="G166" s="28"/>
      <c r="H166" s="28"/>
      <c r="I166" s="28"/>
      <c r="J166" s="28"/>
      <c r="K166" s="33">
        <f>IFERROR(LARGE(E166:J166,1),0)+IF($D$5&gt;=2,IFERROR(LARGE(E166:J166,2),0),0)+IF($D$5&gt;=3,IFERROR(LARGE(E166:J166,3),0),0)+IF($D$5&gt;=4,IFERROR(LARGE(E166:J166,4),0),0)+IF($D$5&gt;=5,IFERROR(LARGE(E166:J166,5),0),0)+IF($D$5&gt;=6,IFERROR(LARGE(E166:J166,6),0),0)</f>
        <v>276</v>
      </c>
      <c r="L166" s="33" t="s">
        <v>657</v>
      </c>
      <c r="M166" s="33" t="s">
        <v>85</v>
      </c>
      <c r="N166" s="33">
        <f>K166-(ROW(K166)-ROW(K$6))/10000</f>
        <v>275.98399999999998</v>
      </c>
      <c r="O166" s="33">
        <f>COUNT(E166:J166)</f>
        <v>1</v>
      </c>
      <c r="P166" s="33" t="str">
        <f ca="1">IF(AND(O166=1,OFFSET(D166,0,P$3)&gt;0),"Y",0)</f>
        <v>Y</v>
      </c>
      <c r="Q166" s="34" t="s">
        <v>84</v>
      </c>
      <c r="R166" s="35">
        <f>1-(Q166=Q165)</f>
        <v>0</v>
      </c>
      <c r="S166" s="35">
        <f>N166+T166/1000+U166/10000+V166/100000+W166/1000000+X166/10000000+Y166/100000000</f>
        <v>276.26</v>
      </c>
      <c r="T166" s="30">
        <v>276</v>
      </c>
      <c r="U166" s="28"/>
      <c r="V166" s="28"/>
      <c r="W166" s="28"/>
      <c r="X166" s="28"/>
      <c r="Y166" s="28"/>
      <c r="AE166" s="55"/>
      <c r="AF166" s="55"/>
      <c r="AI166" s="39"/>
      <c r="AJ166" s="39"/>
      <c r="AK166" s="39"/>
      <c r="AL166" s="49"/>
      <c r="AN166" s="1"/>
    </row>
    <row r="167" spans="1:40" s="27" customFormat="1" ht="15" x14ac:dyDescent="0.25">
      <c r="A167" s="58">
        <v>2</v>
      </c>
      <c r="B167" s="1">
        <v>2</v>
      </c>
      <c r="C167" s="58" t="s">
        <v>114</v>
      </c>
      <c r="D167" s="30" t="s">
        <v>79</v>
      </c>
      <c r="E167" s="30">
        <v>261</v>
      </c>
      <c r="F167" s="28"/>
      <c r="G167" s="28"/>
      <c r="H167" s="28"/>
      <c r="I167" s="28"/>
      <c r="J167" s="28"/>
      <c r="K167" s="33">
        <f>IFERROR(LARGE(E167:J167,1),0)+IF($D$5&gt;=2,IFERROR(LARGE(E167:J167,2),0),0)+IF($D$5&gt;=3,IFERROR(LARGE(E167:J167,3),0),0)+IF($D$5&gt;=4,IFERROR(LARGE(E167:J167,4),0),0)+IF($D$5&gt;=5,IFERROR(LARGE(E167:J167,5),0),0)+IF($D$5&gt;=6,IFERROR(LARGE(E167:J167,6),0),0)</f>
        <v>261</v>
      </c>
      <c r="L167" s="33" t="s">
        <v>657</v>
      </c>
      <c r="M167" s="33" t="s">
        <v>137</v>
      </c>
      <c r="N167" s="33">
        <f>K167-(ROW(K167)-ROW(K$6))/10000</f>
        <v>260.98390000000001</v>
      </c>
      <c r="O167" s="33">
        <f>COUNT(E167:J167)</f>
        <v>1</v>
      </c>
      <c r="P167" s="33" t="str">
        <f ca="1">IF(AND(O167=1,OFFSET(D167,0,P$3)&gt;0),"Y",0)</f>
        <v>Y</v>
      </c>
      <c r="Q167" s="34" t="s">
        <v>84</v>
      </c>
      <c r="R167" s="35">
        <f>1-(Q167=Q166)</f>
        <v>0</v>
      </c>
      <c r="S167" s="35">
        <f>N167+T167/1000+U167/10000+V167/100000+W167/1000000+X167/10000000+Y167/100000000</f>
        <v>261.24490000000003</v>
      </c>
      <c r="T167" s="30">
        <v>261</v>
      </c>
      <c r="U167" s="28"/>
      <c r="V167" s="28"/>
      <c r="W167" s="28"/>
      <c r="X167" s="28"/>
      <c r="Y167" s="28"/>
      <c r="AE167" s="55"/>
      <c r="AF167" s="55"/>
      <c r="AI167" s="39"/>
      <c r="AJ167" s="39"/>
      <c r="AK167" s="39"/>
      <c r="AL167" s="49"/>
      <c r="AN167" s="1"/>
    </row>
    <row r="168" spans="1:40" s="27" customFormat="1" ht="15" x14ac:dyDescent="0.25">
      <c r="A168" s="58">
        <v>3</v>
      </c>
      <c r="B168" s="1" t="s">
        <v>52</v>
      </c>
      <c r="C168" s="58" t="s">
        <v>135</v>
      </c>
      <c r="D168" s="30" t="s">
        <v>24</v>
      </c>
      <c r="E168" s="30">
        <v>250</v>
      </c>
      <c r="F168" s="28"/>
      <c r="G168" s="28"/>
      <c r="H168" s="28"/>
      <c r="I168" s="28"/>
      <c r="J168" s="28"/>
      <c r="K168" s="33">
        <f>IFERROR(LARGE(E168:J168,1),0)+IF($D$5&gt;=2,IFERROR(LARGE(E168:J168,2),0),0)+IF($D$5&gt;=3,IFERROR(LARGE(E168:J168,3),0),0)+IF($D$5&gt;=4,IFERROR(LARGE(E168:J168,4),0),0)+IF($D$5&gt;=5,IFERROR(LARGE(E168:J168,5),0),0)+IF($D$5&gt;=6,IFERROR(LARGE(E168:J168,6),0),0)</f>
        <v>250</v>
      </c>
      <c r="L168" s="33" t="s">
        <v>656</v>
      </c>
      <c r="M168" s="33"/>
      <c r="N168" s="33">
        <f>K168-(ROW(K168)-ROW(K$6))/10000</f>
        <v>249.9838</v>
      </c>
      <c r="O168" s="33">
        <f>COUNT(E168:J168)</f>
        <v>1</v>
      </c>
      <c r="P168" s="33" t="str">
        <f ca="1">IF(AND(O168=1,OFFSET(D168,0,P$3)&gt;0),"Y",0)</f>
        <v>Y</v>
      </c>
      <c r="Q168" s="34" t="s">
        <v>84</v>
      </c>
      <c r="R168" s="35">
        <f>1-(Q168=Q167)</f>
        <v>0</v>
      </c>
      <c r="S168" s="35">
        <f>N168+T168/1000+U168/10000+V168/100000+W168/1000000+X168/10000000+Y168/100000000</f>
        <v>250.2338</v>
      </c>
      <c r="T168" s="30">
        <v>250</v>
      </c>
      <c r="U168" s="28"/>
      <c r="V168" s="28"/>
      <c r="W168" s="28"/>
      <c r="X168" s="28"/>
      <c r="Y168" s="28"/>
      <c r="AE168" s="55"/>
      <c r="AF168" s="55"/>
      <c r="AI168" s="39"/>
      <c r="AJ168" s="39"/>
      <c r="AK168" s="39"/>
      <c r="AL168" s="49"/>
      <c r="AN168" s="1"/>
    </row>
    <row r="169" spans="1:40" s="27" customFormat="1" ht="15" x14ac:dyDescent="0.25">
      <c r="A169" s="58">
        <v>4</v>
      </c>
      <c r="B169" s="1">
        <v>3</v>
      </c>
      <c r="C169" s="58" t="s">
        <v>136</v>
      </c>
      <c r="D169" s="30" t="s">
        <v>43</v>
      </c>
      <c r="E169" s="30">
        <v>249</v>
      </c>
      <c r="F169" s="28"/>
      <c r="G169" s="28"/>
      <c r="H169" s="28"/>
      <c r="I169" s="28"/>
      <c r="J169" s="28"/>
      <c r="K169" s="33">
        <f>IFERROR(LARGE(E169:J169,1),0)+IF($D$5&gt;=2,IFERROR(LARGE(E169:J169,2),0),0)+IF($D$5&gt;=3,IFERROR(LARGE(E169:J169,3),0),0)+IF($D$5&gt;=4,IFERROR(LARGE(E169:J169,4),0),0)+IF($D$5&gt;=5,IFERROR(LARGE(E169:J169,5),0),0)+IF($D$5&gt;=6,IFERROR(LARGE(E169:J169,6),0),0)</f>
        <v>249</v>
      </c>
      <c r="L169" s="33" t="s">
        <v>657</v>
      </c>
      <c r="M169" s="33" t="s">
        <v>499</v>
      </c>
      <c r="N169" s="33">
        <f>K169-(ROW(K169)-ROW(K$6))/10000</f>
        <v>248.9837</v>
      </c>
      <c r="O169" s="33">
        <f>COUNT(E169:J169)</f>
        <v>1</v>
      </c>
      <c r="P169" s="33" t="str">
        <f ca="1">IF(AND(O169=1,OFFSET(D169,0,P$3)&gt;0),"Y",0)</f>
        <v>Y</v>
      </c>
      <c r="Q169" s="34" t="s">
        <v>84</v>
      </c>
      <c r="R169" s="35">
        <f>1-(Q169=Q168)</f>
        <v>0</v>
      </c>
      <c r="S169" s="35">
        <f>N169+T169/1000+U169/10000+V169/100000+W169/1000000+X169/10000000+Y169/100000000</f>
        <v>249.23269999999999</v>
      </c>
      <c r="T169" s="30">
        <v>249</v>
      </c>
      <c r="U169" s="28"/>
      <c r="V169" s="28"/>
      <c r="W169" s="28"/>
      <c r="X169" s="28"/>
      <c r="Y169" s="28"/>
      <c r="AE169" s="55"/>
      <c r="AF169" s="55"/>
      <c r="AI169" s="39"/>
      <c r="AJ169" s="39"/>
      <c r="AK169" s="39"/>
      <c r="AL169" s="49"/>
      <c r="AN169" s="1"/>
    </row>
    <row r="170" spans="1:40" s="27" customFormat="1" ht="15" x14ac:dyDescent="0.25">
      <c r="A170" s="58">
        <v>5</v>
      </c>
      <c r="B170" s="1">
        <v>4</v>
      </c>
      <c r="C170" s="58" t="s">
        <v>170</v>
      </c>
      <c r="D170" s="30" t="s">
        <v>31</v>
      </c>
      <c r="E170" s="30">
        <v>232</v>
      </c>
      <c r="F170" s="28"/>
      <c r="G170" s="28"/>
      <c r="H170" s="28"/>
      <c r="I170" s="28"/>
      <c r="J170" s="28"/>
      <c r="K170" s="33">
        <f>IFERROR(LARGE(E170:J170,1),0)+IF($D$5&gt;=2,IFERROR(LARGE(E170:J170,2),0),0)+IF($D$5&gt;=3,IFERROR(LARGE(E170:J170,3),0),0)+IF($D$5&gt;=4,IFERROR(LARGE(E170:J170,4),0),0)+IF($D$5&gt;=5,IFERROR(LARGE(E170:J170,5),0),0)+IF($D$5&gt;=6,IFERROR(LARGE(E170:J170,6),0),0)</f>
        <v>232</v>
      </c>
      <c r="L170" s="33" t="s">
        <v>657</v>
      </c>
      <c r="M170" s="33"/>
      <c r="N170" s="33">
        <f>K170-(ROW(K170)-ROW(K$6))/10000</f>
        <v>231.9836</v>
      </c>
      <c r="O170" s="33">
        <f>COUNT(E170:J170)</f>
        <v>1</v>
      </c>
      <c r="P170" s="33" t="str">
        <f ca="1">IF(AND(O170=1,OFFSET(D170,0,P$3)&gt;0),"Y",0)</f>
        <v>Y</v>
      </c>
      <c r="Q170" s="34" t="s">
        <v>84</v>
      </c>
      <c r="R170" s="35">
        <f>1-(Q170=Q169)</f>
        <v>0</v>
      </c>
      <c r="S170" s="35">
        <f>N170+T170/1000+U170/10000+V170/100000+W170/1000000+X170/10000000+Y170/100000000</f>
        <v>232.21559999999999</v>
      </c>
      <c r="T170" s="30">
        <v>232</v>
      </c>
      <c r="U170" s="28"/>
      <c r="V170" s="28"/>
      <c r="W170" s="28"/>
      <c r="X170" s="28"/>
      <c r="Y170" s="28"/>
      <c r="AE170" s="55"/>
      <c r="AF170" s="55"/>
      <c r="AI170" s="39"/>
      <c r="AJ170" s="39"/>
      <c r="AK170" s="39"/>
      <c r="AL170" s="49"/>
      <c r="AN170" s="1"/>
    </row>
    <row r="171" spans="1:40" s="27" customFormat="1" ht="15" x14ac:dyDescent="0.25">
      <c r="A171" s="58">
        <v>6</v>
      </c>
      <c r="B171" s="1">
        <v>5</v>
      </c>
      <c r="C171" s="58" t="s">
        <v>180</v>
      </c>
      <c r="D171" s="30" t="s">
        <v>47</v>
      </c>
      <c r="E171" s="30">
        <v>224</v>
      </c>
      <c r="F171" s="28"/>
      <c r="G171" s="28"/>
      <c r="H171" s="28"/>
      <c r="I171" s="28"/>
      <c r="J171" s="28"/>
      <c r="K171" s="33">
        <f>IFERROR(LARGE(E171:J171,1),0)+IF($D$5&gt;=2,IFERROR(LARGE(E171:J171,2),0),0)+IF($D$5&gt;=3,IFERROR(LARGE(E171:J171,3),0),0)+IF($D$5&gt;=4,IFERROR(LARGE(E171:J171,4),0),0)+IF($D$5&gt;=5,IFERROR(LARGE(E171:J171,5),0),0)+IF($D$5&gt;=6,IFERROR(LARGE(E171:J171,6),0),0)</f>
        <v>224</v>
      </c>
      <c r="L171" s="33" t="s">
        <v>657</v>
      </c>
      <c r="M171" s="33"/>
      <c r="N171" s="33">
        <f>K171-(ROW(K171)-ROW(K$6))/10000</f>
        <v>223.98349999999999</v>
      </c>
      <c r="O171" s="33">
        <f>COUNT(E171:J171)</f>
        <v>1</v>
      </c>
      <c r="P171" s="33" t="str">
        <f ca="1">IF(AND(O171=1,OFFSET(D171,0,P$3)&gt;0),"Y",0)</f>
        <v>Y</v>
      </c>
      <c r="Q171" s="34" t="s">
        <v>84</v>
      </c>
      <c r="R171" s="35">
        <f>1-(Q171=Q170)</f>
        <v>0</v>
      </c>
      <c r="S171" s="35">
        <f>N171+T171/1000+U171/10000+V171/100000+W171/1000000+X171/10000000+Y171/100000000</f>
        <v>224.20749999999998</v>
      </c>
      <c r="T171" s="30">
        <v>224</v>
      </c>
      <c r="U171" s="28"/>
      <c r="V171" s="28"/>
      <c r="W171" s="28"/>
      <c r="X171" s="28"/>
      <c r="Y171" s="28"/>
      <c r="AE171" s="55"/>
      <c r="AF171" s="55"/>
      <c r="AI171" s="39"/>
      <c r="AJ171" s="39"/>
      <c r="AK171" s="39"/>
      <c r="AL171" s="49"/>
      <c r="AN171" s="1"/>
    </row>
    <row r="172" spans="1:40" s="27" customFormat="1" ht="15" x14ac:dyDescent="0.25">
      <c r="A172" s="58">
        <v>7</v>
      </c>
      <c r="B172" s="1">
        <v>6</v>
      </c>
      <c r="C172" s="58" t="s">
        <v>187</v>
      </c>
      <c r="D172" s="30" t="s">
        <v>88</v>
      </c>
      <c r="E172" s="30">
        <v>220</v>
      </c>
      <c r="F172" s="28"/>
      <c r="G172" s="28"/>
      <c r="H172" s="28"/>
      <c r="I172" s="28"/>
      <c r="J172" s="28"/>
      <c r="K172" s="33">
        <f>IFERROR(LARGE(E172:J172,1),0)+IF($D$5&gt;=2,IFERROR(LARGE(E172:J172,2),0),0)+IF($D$5&gt;=3,IFERROR(LARGE(E172:J172,3),0),0)+IF($D$5&gt;=4,IFERROR(LARGE(E172:J172,4),0),0)+IF($D$5&gt;=5,IFERROR(LARGE(E172:J172,5),0),0)+IF($D$5&gt;=6,IFERROR(LARGE(E172:J172,6),0),0)</f>
        <v>220</v>
      </c>
      <c r="L172" s="33" t="s">
        <v>657</v>
      </c>
      <c r="M172" s="33"/>
      <c r="N172" s="33">
        <f>K172-(ROW(K172)-ROW(K$6))/10000</f>
        <v>219.98339999999999</v>
      </c>
      <c r="O172" s="33">
        <f>COUNT(E172:J172)</f>
        <v>1</v>
      </c>
      <c r="P172" s="33" t="str">
        <f ca="1">IF(AND(O172=1,OFFSET(D172,0,P$3)&gt;0),"Y",0)</f>
        <v>Y</v>
      </c>
      <c r="Q172" s="34" t="s">
        <v>84</v>
      </c>
      <c r="R172" s="35">
        <f>1-(Q172=Q171)</f>
        <v>0</v>
      </c>
      <c r="S172" s="35">
        <f>N172+T172/1000+U172/10000+V172/100000+W172/1000000+X172/10000000+Y172/100000000</f>
        <v>220.20339999999999</v>
      </c>
      <c r="T172" s="30">
        <v>220</v>
      </c>
      <c r="U172" s="28"/>
      <c r="V172" s="28"/>
      <c r="W172" s="28"/>
      <c r="X172" s="28"/>
      <c r="Y172" s="28"/>
      <c r="AE172" s="55"/>
      <c r="AF172" s="55"/>
      <c r="AI172" s="39"/>
      <c r="AJ172" s="39"/>
      <c r="AK172" s="39"/>
      <c r="AL172" s="49"/>
      <c r="AN172" s="1"/>
    </row>
    <row r="173" spans="1:40" s="27" customFormat="1" ht="15" x14ac:dyDescent="0.25">
      <c r="A173" s="58">
        <v>8</v>
      </c>
      <c r="B173" s="1">
        <v>7</v>
      </c>
      <c r="C173" s="58" t="s">
        <v>192</v>
      </c>
      <c r="D173" s="30" t="s">
        <v>79</v>
      </c>
      <c r="E173" s="30">
        <v>218</v>
      </c>
      <c r="F173" s="28"/>
      <c r="G173" s="28"/>
      <c r="H173" s="28"/>
      <c r="I173" s="28"/>
      <c r="J173" s="28"/>
      <c r="K173" s="33">
        <f>IFERROR(LARGE(E173:J173,1),0)+IF($D$5&gt;=2,IFERROR(LARGE(E173:J173,2),0),0)+IF($D$5&gt;=3,IFERROR(LARGE(E173:J173,3),0),0)+IF($D$5&gt;=4,IFERROR(LARGE(E173:J173,4),0),0)+IF($D$5&gt;=5,IFERROR(LARGE(E173:J173,5),0),0)+IF($D$5&gt;=6,IFERROR(LARGE(E173:J173,6),0),0)</f>
        <v>218</v>
      </c>
      <c r="L173" s="33" t="s">
        <v>657</v>
      </c>
      <c r="M173" s="33"/>
      <c r="N173" s="33">
        <f>K173-(ROW(K173)-ROW(K$6))/10000</f>
        <v>217.98330000000001</v>
      </c>
      <c r="O173" s="33">
        <f>COUNT(E173:J173)</f>
        <v>1</v>
      </c>
      <c r="P173" s="33" t="str">
        <f ca="1">IF(AND(O173=1,OFFSET(D173,0,P$3)&gt;0),"Y",0)</f>
        <v>Y</v>
      </c>
      <c r="Q173" s="34" t="s">
        <v>84</v>
      </c>
      <c r="R173" s="35">
        <f>1-(Q173=Q172)</f>
        <v>0</v>
      </c>
      <c r="S173" s="35">
        <f>N173+T173/1000+U173/10000+V173/100000+W173/1000000+X173/10000000+Y173/100000000</f>
        <v>218.2013</v>
      </c>
      <c r="T173" s="30">
        <v>218</v>
      </c>
      <c r="U173" s="28"/>
      <c r="V173" s="28"/>
      <c r="W173" s="28"/>
      <c r="X173" s="28"/>
      <c r="Y173" s="28"/>
      <c r="AE173" s="55"/>
      <c r="AF173" s="55"/>
      <c r="AI173" s="39"/>
      <c r="AJ173" s="39"/>
      <c r="AK173" s="39"/>
      <c r="AL173" s="49"/>
      <c r="AN173" s="1"/>
    </row>
    <row r="174" spans="1:40" s="27" customFormat="1" ht="15" x14ac:dyDescent="0.25">
      <c r="A174" s="58">
        <v>9</v>
      </c>
      <c r="B174" s="1">
        <v>8</v>
      </c>
      <c r="C174" s="58" t="s">
        <v>195</v>
      </c>
      <c r="D174" s="30" t="s">
        <v>162</v>
      </c>
      <c r="E174" s="30">
        <v>216</v>
      </c>
      <c r="F174" s="28"/>
      <c r="G174" s="28"/>
      <c r="H174" s="28"/>
      <c r="I174" s="28"/>
      <c r="J174" s="28"/>
      <c r="K174" s="33">
        <f>IFERROR(LARGE(E174:J174,1),0)+IF($D$5&gt;=2,IFERROR(LARGE(E174:J174,2),0),0)+IF($D$5&gt;=3,IFERROR(LARGE(E174:J174,3),0),0)+IF($D$5&gt;=4,IFERROR(LARGE(E174:J174,4),0),0)+IF($D$5&gt;=5,IFERROR(LARGE(E174:J174,5),0),0)+IF($D$5&gt;=6,IFERROR(LARGE(E174:J174,6),0),0)</f>
        <v>216</v>
      </c>
      <c r="L174" s="33" t="s">
        <v>657</v>
      </c>
      <c r="M174" s="33"/>
      <c r="N174" s="33">
        <f>K174-(ROW(K174)-ROW(K$6))/10000</f>
        <v>215.98320000000001</v>
      </c>
      <c r="O174" s="33">
        <f>COUNT(E174:J174)</f>
        <v>1</v>
      </c>
      <c r="P174" s="33" t="str">
        <f ca="1">IF(AND(O174=1,OFFSET(D174,0,P$3)&gt;0),"Y",0)</f>
        <v>Y</v>
      </c>
      <c r="Q174" s="34" t="s">
        <v>84</v>
      </c>
      <c r="R174" s="35">
        <f>1-(Q174=Q173)</f>
        <v>0</v>
      </c>
      <c r="S174" s="35">
        <f>N174+T174/1000+U174/10000+V174/100000+W174/1000000+X174/10000000+Y174/100000000</f>
        <v>216.19920000000002</v>
      </c>
      <c r="T174" s="30">
        <v>216</v>
      </c>
      <c r="U174" s="28"/>
      <c r="V174" s="28"/>
      <c r="W174" s="28"/>
      <c r="X174" s="28"/>
      <c r="Y174" s="28"/>
      <c r="AE174" s="55"/>
      <c r="AF174" s="55"/>
      <c r="AI174" s="39"/>
      <c r="AJ174" s="39"/>
      <c r="AK174" s="39"/>
      <c r="AL174" s="49"/>
      <c r="AN174" s="1"/>
    </row>
    <row r="175" spans="1:40" s="27" customFormat="1" ht="15" x14ac:dyDescent="0.25">
      <c r="A175" s="58">
        <v>10</v>
      </c>
      <c r="B175" s="1">
        <v>9</v>
      </c>
      <c r="C175" s="58" t="s">
        <v>199</v>
      </c>
      <c r="D175" s="30" t="s">
        <v>31</v>
      </c>
      <c r="E175" s="30">
        <v>213</v>
      </c>
      <c r="F175" s="28"/>
      <c r="G175" s="28"/>
      <c r="H175" s="28"/>
      <c r="I175" s="28"/>
      <c r="J175" s="28"/>
      <c r="K175" s="33">
        <f>IFERROR(LARGE(E175:J175,1),0)+IF($D$5&gt;=2,IFERROR(LARGE(E175:J175,2),0),0)+IF($D$5&gt;=3,IFERROR(LARGE(E175:J175,3),0),0)+IF($D$5&gt;=4,IFERROR(LARGE(E175:J175,4),0),0)+IF($D$5&gt;=5,IFERROR(LARGE(E175:J175,5),0),0)+IF($D$5&gt;=6,IFERROR(LARGE(E175:J175,6),0),0)</f>
        <v>213</v>
      </c>
      <c r="L175" s="33" t="s">
        <v>657</v>
      </c>
      <c r="M175" s="33"/>
      <c r="N175" s="33">
        <f>K175-(ROW(K175)-ROW(K$6))/10000</f>
        <v>212.98310000000001</v>
      </c>
      <c r="O175" s="33">
        <f>COUNT(E175:J175)</f>
        <v>1</v>
      </c>
      <c r="P175" s="33" t="str">
        <f ca="1">IF(AND(O175=1,OFFSET(D175,0,P$3)&gt;0),"Y",0)</f>
        <v>Y</v>
      </c>
      <c r="Q175" s="34" t="s">
        <v>84</v>
      </c>
      <c r="R175" s="35">
        <f>1-(Q175=Q174)</f>
        <v>0</v>
      </c>
      <c r="S175" s="35">
        <f>N175+T175/1000+U175/10000+V175/100000+W175/1000000+X175/10000000+Y175/100000000</f>
        <v>213.1961</v>
      </c>
      <c r="T175" s="30">
        <v>213</v>
      </c>
      <c r="U175" s="28"/>
      <c r="V175" s="28"/>
      <c r="W175" s="28"/>
      <c r="X175" s="28"/>
      <c r="Y175" s="28"/>
      <c r="AE175" s="55"/>
      <c r="AF175" s="55"/>
      <c r="AI175" s="39"/>
      <c r="AJ175" s="39"/>
      <c r="AK175" s="39"/>
      <c r="AL175" s="49"/>
      <c r="AN175" s="1"/>
    </row>
    <row r="176" spans="1:40" s="27" customFormat="1" ht="15" x14ac:dyDescent="0.25">
      <c r="A176" s="58">
        <v>11</v>
      </c>
      <c r="B176" s="1">
        <v>10</v>
      </c>
      <c r="C176" s="58" t="s">
        <v>200</v>
      </c>
      <c r="D176" s="30" t="s">
        <v>202</v>
      </c>
      <c r="E176" s="30">
        <v>212</v>
      </c>
      <c r="F176" s="28"/>
      <c r="G176" s="28"/>
      <c r="H176" s="28"/>
      <c r="I176" s="28"/>
      <c r="J176" s="28"/>
      <c r="K176" s="33">
        <f>IFERROR(LARGE(E176:J176,1),0)+IF($D$5&gt;=2,IFERROR(LARGE(E176:J176,2),0),0)+IF($D$5&gt;=3,IFERROR(LARGE(E176:J176,3),0),0)+IF($D$5&gt;=4,IFERROR(LARGE(E176:J176,4),0),0)+IF($D$5&gt;=5,IFERROR(LARGE(E176:J176,5),0),0)+IF($D$5&gt;=6,IFERROR(LARGE(E176:J176,6),0),0)</f>
        <v>212</v>
      </c>
      <c r="L176" s="33" t="s">
        <v>657</v>
      </c>
      <c r="M176" s="33"/>
      <c r="N176" s="33">
        <f>K176-(ROW(K176)-ROW(K$6))/10000</f>
        <v>211.983</v>
      </c>
      <c r="O176" s="33">
        <f>COUNT(E176:J176)</f>
        <v>1</v>
      </c>
      <c r="P176" s="33" t="str">
        <f ca="1">IF(AND(O176=1,OFFSET(D176,0,P$3)&gt;0),"Y",0)</f>
        <v>Y</v>
      </c>
      <c r="Q176" s="34" t="s">
        <v>84</v>
      </c>
      <c r="R176" s="35">
        <f>1-(Q176=Q175)</f>
        <v>0</v>
      </c>
      <c r="S176" s="35">
        <f>N176+T176/1000+U176/10000+V176/100000+W176/1000000+X176/10000000+Y176/100000000</f>
        <v>212.19499999999999</v>
      </c>
      <c r="T176" s="30">
        <v>212</v>
      </c>
      <c r="U176" s="28"/>
      <c r="V176" s="28"/>
      <c r="W176" s="28"/>
      <c r="X176" s="28"/>
      <c r="Y176" s="28"/>
      <c r="AE176" s="55"/>
      <c r="AF176" s="55"/>
      <c r="AI176" s="39"/>
      <c r="AJ176" s="39"/>
      <c r="AK176" s="39"/>
      <c r="AL176" s="49"/>
      <c r="AN176" s="1"/>
    </row>
    <row r="177" spans="1:40" s="27" customFormat="1" ht="15" x14ac:dyDescent="0.25">
      <c r="A177" s="58">
        <v>12</v>
      </c>
      <c r="B177" s="1">
        <v>11</v>
      </c>
      <c r="C177" s="58" t="s">
        <v>203</v>
      </c>
      <c r="D177" s="30" t="s">
        <v>79</v>
      </c>
      <c r="E177" s="30">
        <v>211</v>
      </c>
      <c r="F177" s="28"/>
      <c r="G177" s="28"/>
      <c r="H177" s="28"/>
      <c r="I177" s="28"/>
      <c r="J177" s="28"/>
      <c r="K177" s="33">
        <f>IFERROR(LARGE(E177:J177,1),0)+IF($D$5&gt;=2,IFERROR(LARGE(E177:J177,2),0),0)+IF($D$5&gt;=3,IFERROR(LARGE(E177:J177,3),0),0)+IF($D$5&gt;=4,IFERROR(LARGE(E177:J177,4),0),0)+IF($D$5&gt;=5,IFERROR(LARGE(E177:J177,5),0),0)+IF($D$5&gt;=6,IFERROR(LARGE(E177:J177,6),0),0)</f>
        <v>211</v>
      </c>
      <c r="L177" s="33" t="s">
        <v>657</v>
      </c>
      <c r="M177" s="33"/>
      <c r="N177" s="33">
        <f>K177-(ROW(K177)-ROW(K$6))/10000</f>
        <v>210.9829</v>
      </c>
      <c r="O177" s="33">
        <f>COUNT(E177:J177)</f>
        <v>1</v>
      </c>
      <c r="P177" s="33" t="str">
        <f ca="1">IF(AND(O177=1,OFFSET(D177,0,P$3)&gt;0),"Y",0)</f>
        <v>Y</v>
      </c>
      <c r="Q177" s="34" t="s">
        <v>84</v>
      </c>
      <c r="R177" s="35">
        <f>1-(Q177=Q176)</f>
        <v>0</v>
      </c>
      <c r="S177" s="35">
        <f>N177+T177/1000+U177/10000+V177/100000+W177/1000000+X177/10000000+Y177/100000000</f>
        <v>211.19390000000001</v>
      </c>
      <c r="T177" s="30">
        <v>211</v>
      </c>
      <c r="U177" s="28"/>
      <c r="V177" s="28"/>
      <c r="W177" s="28"/>
      <c r="X177" s="28"/>
      <c r="Y177" s="28"/>
      <c r="AE177" s="55"/>
      <c r="AF177" s="55"/>
      <c r="AI177" s="39"/>
      <c r="AJ177" s="39"/>
      <c r="AK177" s="39"/>
      <c r="AL177" s="49"/>
      <c r="AN177" s="1"/>
    </row>
    <row r="178" spans="1:40" s="27" customFormat="1" ht="15" x14ac:dyDescent="0.25">
      <c r="A178" s="58">
        <v>13</v>
      </c>
      <c r="B178" s="1">
        <v>12</v>
      </c>
      <c r="C178" s="58" t="s">
        <v>204</v>
      </c>
      <c r="D178" s="30" t="s">
        <v>202</v>
      </c>
      <c r="E178" s="30">
        <v>210</v>
      </c>
      <c r="F178" s="28"/>
      <c r="G178" s="28"/>
      <c r="H178" s="28"/>
      <c r="I178" s="28"/>
      <c r="J178" s="28"/>
      <c r="K178" s="33">
        <f>IFERROR(LARGE(E178:J178,1),0)+IF($D$5&gt;=2,IFERROR(LARGE(E178:J178,2),0),0)+IF($D$5&gt;=3,IFERROR(LARGE(E178:J178,3),0),0)+IF($D$5&gt;=4,IFERROR(LARGE(E178:J178,4),0),0)+IF($D$5&gt;=5,IFERROR(LARGE(E178:J178,5),0),0)+IF($D$5&gt;=6,IFERROR(LARGE(E178:J178,6),0),0)</f>
        <v>210</v>
      </c>
      <c r="L178" s="33" t="s">
        <v>657</v>
      </c>
      <c r="M178" s="33"/>
      <c r="N178" s="33">
        <f>K178-(ROW(K178)-ROW(K$6))/10000</f>
        <v>209.9828</v>
      </c>
      <c r="O178" s="33">
        <f>COUNT(E178:J178)</f>
        <v>1</v>
      </c>
      <c r="P178" s="33" t="str">
        <f ca="1">IF(AND(O178=1,OFFSET(D178,0,P$3)&gt;0),"Y",0)</f>
        <v>Y</v>
      </c>
      <c r="Q178" s="34" t="s">
        <v>84</v>
      </c>
      <c r="R178" s="35">
        <f>1-(Q178=Q177)</f>
        <v>0</v>
      </c>
      <c r="S178" s="35">
        <f>N178+T178/1000+U178/10000+V178/100000+W178/1000000+X178/10000000+Y178/100000000</f>
        <v>210.19280000000001</v>
      </c>
      <c r="T178" s="30">
        <v>210</v>
      </c>
      <c r="U178" s="28"/>
      <c r="V178" s="28"/>
      <c r="W178" s="28"/>
      <c r="X178" s="28"/>
      <c r="Y178" s="28"/>
      <c r="AE178" s="55"/>
      <c r="AF178" s="55"/>
      <c r="AI178" s="39"/>
      <c r="AJ178" s="39"/>
      <c r="AK178" s="39"/>
      <c r="AL178" s="49"/>
      <c r="AN178" s="1"/>
    </row>
    <row r="179" spans="1:40" s="27" customFormat="1" ht="15" x14ac:dyDescent="0.25">
      <c r="A179" s="58">
        <v>14</v>
      </c>
      <c r="B179" s="1">
        <v>13</v>
      </c>
      <c r="C179" s="58" t="s">
        <v>221</v>
      </c>
      <c r="D179" s="30" t="s">
        <v>202</v>
      </c>
      <c r="E179" s="30">
        <v>197</v>
      </c>
      <c r="F179" s="28"/>
      <c r="G179" s="28"/>
      <c r="H179" s="28"/>
      <c r="I179" s="28"/>
      <c r="J179" s="28"/>
      <c r="K179" s="33">
        <f>IFERROR(LARGE(E179:J179,1),0)+IF($D$5&gt;=2,IFERROR(LARGE(E179:J179,2),0),0)+IF($D$5&gt;=3,IFERROR(LARGE(E179:J179,3),0),0)+IF($D$5&gt;=4,IFERROR(LARGE(E179:J179,4),0),0)+IF($D$5&gt;=5,IFERROR(LARGE(E179:J179,5),0),0)+IF($D$5&gt;=6,IFERROR(LARGE(E179:J179,6),0),0)</f>
        <v>197</v>
      </c>
      <c r="L179" s="33" t="s">
        <v>657</v>
      </c>
      <c r="M179" s="33"/>
      <c r="N179" s="33">
        <f>K179-(ROW(K179)-ROW(K$6))/10000</f>
        <v>196.98269999999999</v>
      </c>
      <c r="O179" s="33">
        <f>COUNT(E179:J179)</f>
        <v>1</v>
      </c>
      <c r="P179" s="33" t="str">
        <f ca="1">IF(AND(O179=1,OFFSET(D179,0,P$3)&gt;0),"Y",0)</f>
        <v>Y</v>
      </c>
      <c r="Q179" s="34" t="s">
        <v>84</v>
      </c>
      <c r="R179" s="35">
        <f>1-(Q179=Q178)</f>
        <v>0</v>
      </c>
      <c r="S179" s="35">
        <f>N179+T179/1000+U179/10000+V179/100000+W179/1000000+X179/10000000+Y179/100000000</f>
        <v>197.1797</v>
      </c>
      <c r="T179" s="30">
        <v>197</v>
      </c>
      <c r="U179" s="28"/>
      <c r="V179" s="28"/>
      <c r="W179" s="28"/>
      <c r="X179" s="28"/>
      <c r="Y179" s="28"/>
      <c r="AE179" s="55"/>
      <c r="AF179" s="55"/>
      <c r="AI179" s="39"/>
      <c r="AJ179" s="39"/>
      <c r="AK179" s="39"/>
      <c r="AL179" s="49"/>
      <c r="AN179" s="1"/>
    </row>
    <row r="180" spans="1:40" s="27" customFormat="1" ht="15" x14ac:dyDescent="0.25">
      <c r="A180" s="58">
        <v>15</v>
      </c>
      <c r="B180" s="1">
        <v>14</v>
      </c>
      <c r="C180" s="58" t="s">
        <v>229</v>
      </c>
      <c r="D180" s="30" t="s">
        <v>162</v>
      </c>
      <c r="E180" s="30">
        <v>192</v>
      </c>
      <c r="F180" s="28"/>
      <c r="G180" s="28"/>
      <c r="H180" s="28"/>
      <c r="I180" s="28"/>
      <c r="J180" s="28"/>
      <c r="K180" s="33">
        <f>IFERROR(LARGE(E180:J180,1),0)+IF($D$5&gt;=2,IFERROR(LARGE(E180:J180,2),0),0)+IF($D$5&gt;=3,IFERROR(LARGE(E180:J180,3),0),0)+IF($D$5&gt;=4,IFERROR(LARGE(E180:J180,4),0),0)+IF($D$5&gt;=5,IFERROR(LARGE(E180:J180,5),0),0)+IF($D$5&gt;=6,IFERROR(LARGE(E180:J180,6),0),0)</f>
        <v>192</v>
      </c>
      <c r="L180" s="33" t="s">
        <v>657</v>
      </c>
      <c r="M180" s="33"/>
      <c r="N180" s="33">
        <f>K180-(ROW(K180)-ROW(K$6))/10000</f>
        <v>191.98259999999999</v>
      </c>
      <c r="O180" s="33">
        <f>COUNT(E180:J180)</f>
        <v>1</v>
      </c>
      <c r="P180" s="33" t="str">
        <f ca="1">IF(AND(O180=1,OFFSET(D180,0,P$3)&gt;0),"Y",0)</f>
        <v>Y</v>
      </c>
      <c r="Q180" s="34" t="s">
        <v>84</v>
      </c>
      <c r="R180" s="35">
        <f>1-(Q180=Q179)</f>
        <v>0</v>
      </c>
      <c r="S180" s="35">
        <f>N180+T180/1000+U180/10000+V180/100000+W180/1000000+X180/10000000+Y180/100000000</f>
        <v>192.1746</v>
      </c>
      <c r="T180" s="30">
        <v>192</v>
      </c>
      <c r="U180" s="28"/>
      <c r="V180" s="28"/>
      <c r="W180" s="28"/>
      <c r="X180" s="28"/>
      <c r="Y180" s="28"/>
      <c r="AE180" s="55"/>
      <c r="AF180" s="55"/>
      <c r="AI180" s="39"/>
      <c r="AJ180" s="39"/>
      <c r="AK180" s="39"/>
      <c r="AL180" s="49"/>
      <c r="AN180" s="1"/>
    </row>
    <row r="181" spans="1:40" s="27" customFormat="1" ht="15" x14ac:dyDescent="0.25">
      <c r="A181" s="58">
        <v>16</v>
      </c>
      <c r="B181" s="1">
        <v>15</v>
      </c>
      <c r="C181" s="58" t="s">
        <v>237</v>
      </c>
      <c r="D181" s="30" t="s">
        <v>40</v>
      </c>
      <c r="E181" s="30">
        <v>187</v>
      </c>
      <c r="F181" s="28"/>
      <c r="G181" s="28"/>
      <c r="H181" s="28"/>
      <c r="I181" s="28"/>
      <c r="J181" s="28"/>
      <c r="K181" s="33">
        <f>IFERROR(LARGE(E181:J181,1),0)+IF($D$5&gt;=2,IFERROR(LARGE(E181:J181,2),0),0)+IF($D$5&gt;=3,IFERROR(LARGE(E181:J181,3),0),0)+IF($D$5&gt;=4,IFERROR(LARGE(E181:J181,4),0),0)+IF($D$5&gt;=5,IFERROR(LARGE(E181:J181,5),0),0)+IF($D$5&gt;=6,IFERROR(LARGE(E181:J181,6),0),0)</f>
        <v>187</v>
      </c>
      <c r="L181" s="33" t="s">
        <v>657</v>
      </c>
      <c r="M181" s="33"/>
      <c r="N181" s="33">
        <f>K181-(ROW(K181)-ROW(K$6))/10000</f>
        <v>186.98249999999999</v>
      </c>
      <c r="O181" s="33">
        <f>COUNT(E181:J181)</f>
        <v>1</v>
      </c>
      <c r="P181" s="33" t="str">
        <f ca="1">IF(AND(O181=1,OFFSET(D181,0,P$3)&gt;0),"Y",0)</f>
        <v>Y</v>
      </c>
      <c r="Q181" s="34" t="s">
        <v>84</v>
      </c>
      <c r="R181" s="35">
        <f>1-(Q181=Q180)</f>
        <v>0</v>
      </c>
      <c r="S181" s="35">
        <f>N181+T181/1000+U181/10000+V181/100000+W181/1000000+X181/10000000+Y181/100000000</f>
        <v>187.1695</v>
      </c>
      <c r="T181" s="30">
        <v>187</v>
      </c>
      <c r="U181" s="28"/>
      <c r="V181" s="28"/>
      <c r="W181" s="28"/>
      <c r="X181" s="28"/>
      <c r="Y181" s="28"/>
      <c r="AE181" s="55"/>
      <c r="AF181" s="55"/>
      <c r="AI181" s="39"/>
      <c r="AJ181" s="39"/>
      <c r="AK181" s="39"/>
      <c r="AL181" s="49"/>
      <c r="AN181" s="1"/>
    </row>
    <row r="182" spans="1:40" s="27" customFormat="1" ht="15" x14ac:dyDescent="0.25">
      <c r="A182" s="58">
        <v>17</v>
      </c>
      <c r="B182" s="1">
        <v>16</v>
      </c>
      <c r="C182" s="58" t="s">
        <v>257</v>
      </c>
      <c r="D182" s="30" t="s">
        <v>259</v>
      </c>
      <c r="E182" s="30">
        <v>177</v>
      </c>
      <c r="F182" s="28"/>
      <c r="G182" s="28"/>
      <c r="H182" s="28"/>
      <c r="I182" s="28"/>
      <c r="J182" s="28"/>
      <c r="K182" s="33">
        <f>IFERROR(LARGE(E182:J182,1),0)+IF($D$5&gt;=2,IFERROR(LARGE(E182:J182,2),0),0)+IF($D$5&gt;=3,IFERROR(LARGE(E182:J182,3),0),0)+IF($D$5&gt;=4,IFERROR(LARGE(E182:J182,4),0),0)+IF($D$5&gt;=5,IFERROR(LARGE(E182:J182,5),0),0)+IF($D$5&gt;=6,IFERROR(LARGE(E182:J182,6),0),0)</f>
        <v>177</v>
      </c>
      <c r="L182" s="33" t="s">
        <v>657</v>
      </c>
      <c r="M182" s="33"/>
      <c r="N182" s="33">
        <f>K182-(ROW(K182)-ROW(K$6))/10000</f>
        <v>176.98240000000001</v>
      </c>
      <c r="O182" s="33">
        <f>COUNT(E182:J182)</f>
        <v>1</v>
      </c>
      <c r="P182" s="33" t="str">
        <f ca="1">IF(AND(O182=1,OFFSET(D182,0,P$3)&gt;0),"Y",0)</f>
        <v>Y</v>
      </c>
      <c r="Q182" s="34" t="s">
        <v>84</v>
      </c>
      <c r="R182" s="35">
        <f>1-(Q182=Q181)</f>
        <v>0</v>
      </c>
      <c r="S182" s="35">
        <f>N182+T182/1000+U182/10000+V182/100000+W182/1000000+X182/10000000+Y182/100000000</f>
        <v>177.15940000000001</v>
      </c>
      <c r="T182" s="30">
        <v>177</v>
      </c>
      <c r="U182" s="28"/>
      <c r="V182" s="28"/>
      <c r="W182" s="28"/>
      <c r="X182" s="28"/>
      <c r="Y182" s="28"/>
      <c r="AE182" s="55"/>
      <c r="AF182" s="55"/>
      <c r="AI182" s="39"/>
      <c r="AJ182" s="39"/>
      <c r="AK182" s="39"/>
      <c r="AL182" s="49"/>
      <c r="AN182" s="1"/>
    </row>
    <row r="183" spans="1:40" s="27" customFormat="1" ht="15" x14ac:dyDescent="0.25">
      <c r="A183" s="58">
        <v>18</v>
      </c>
      <c r="B183" s="1">
        <v>17</v>
      </c>
      <c r="C183" s="58" t="s">
        <v>268</v>
      </c>
      <c r="D183" s="30" t="s">
        <v>79</v>
      </c>
      <c r="E183" s="30">
        <v>172</v>
      </c>
      <c r="F183" s="28"/>
      <c r="G183" s="28"/>
      <c r="H183" s="28"/>
      <c r="I183" s="28"/>
      <c r="J183" s="28"/>
      <c r="K183" s="33">
        <f>IFERROR(LARGE(E183:J183,1),0)+IF($D$5&gt;=2,IFERROR(LARGE(E183:J183,2),0),0)+IF($D$5&gt;=3,IFERROR(LARGE(E183:J183,3),0),0)+IF($D$5&gt;=4,IFERROR(LARGE(E183:J183,4),0),0)+IF($D$5&gt;=5,IFERROR(LARGE(E183:J183,5),0),0)+IF($D$5&gt;=6,IFERROR(LARGE(E183:J183,6),0),0)</f>
        <v>172</v>
      </c>
      <c r="L183" s="33" t="s">
        <v>657</v>
      </c>
      <c r="M183" s="33"/>
      <c r="N183" s="33">
        <f>K183-(ROW(K183)-ROW(K$6))/10000</f>
        <v>171.98230000000001</v>
      </c>
      <c r="O183" s="33">
        <f>COUNT(E183:J183)</f>
        <v>1</v>
      </c>
      <c r="P183" s="33" t="str">
        <f ca="1">IF(AND(O183=1,OFFSET(D183,0,P$3)&gt;0),"Y",0)</f>
        <v>Y</v>
      </c>
      <c r="Q183" s="34" t="s">
        <v>84</v>
      </c>
      <c r="R183" s="35">
        <f>1-(Q183=Q182)</f>
        <v>0</v>
      </c>
      <c r="S183" s="35">
        <f>N183+T183/1000+U183/10000+V183/100000+W183/1000000+X183/10000000+Y183/100000000</f>
        <v>172.15430000000001</v>
      </c>
      <c r="T183" s="30">
        <v>172</v>
      </c>
      <c r="U183" s="28"/>
      <c r="V183" s="28"/>
      <c r="W183" s="28"/>
      <c r="X183" s="28"/>
      <c r="Y183" s="28"/>
      <c r="AE183" s="55"/>
      <c r="AF183" s="55"/>
      <c r="AI183" s="39"/>
      <c r="AJ183" s="39"/>
      <c r="AK183" s="39"/>
      <c r="AL183" s="49"/>
      <c r="AN183" s="1"/>
    </row>
    <row r="184" spans="1:40" s="27" customFormat="1" ht="15" x14ac:dyDescent="0.25">
      <c r="A184" s="58">
        <v>19</v>
      </c>
      <c r="B184" s="1" t="s">
        <v>52</v>
      </c>
      <c r="C184" s="58" t="s">
        <v>327</v>
      </c>
      <c r="D184" s="30" t="s">
        <v>24</v>
      </c>
      <c r="E184" s="30">
        <v>148</v>
      </c>
      <c r="F184" s="28"/>
      <c r="G184" s="28"/>
      <c r="H184" s="28"/>
      <c r="I184" s="28"/>
      <c r="J184" s="28"/>
      <c r="K184" s="33">
        <f>IFERROR(LARGE(E184:J184,1),0)+IF($D$5&gt;=2,IFERROR(LARGE(E184:J184,2),0),0)+IF($D$5&gt;=3,IFERROR(LARGE(E184:J184,3),0),0)+IF($D$5&gt;=4,IFERROR(LARGE(E184:J184,4),0),0)+IF($D$5&gt;=5,IFERROR(LARGE(E184:J184,5),0),0)+IF($D$5&gt;=6,IFERROR(LARGE(E184:J184,6),0),0)</f>
        <v>148</v>
      </c>
      <c r="L184" s="33" t="s">
        <v>656</v>
      </c>
      <c r="M184" s="33"/>
      <c r="N184" s="33">
        <f>K184-(ROW(K184)-ROW(K$6))/10000</f>
        <v>147.98220000000001</v>
      </c>
      <c r="O184" s="33">
        <f>COUNT(E184:J184)</f>
        <v>1</v>
      </c>
      <c r="P184" s="33" t="str">
        <f ca="1">IF(AND(O184=1,OFFSET(D184,0,P$3)&gt;0),"Y",0)</f>
        <v>Y</v>
      </c>
      <c r="Q184" s="34" t="s">
        <v>84</v>
      </c>
      <c r="R184" s="35">
        <f>1-(Q184=Q183)</f>
        <v>0</v>
      </c>
      <c r="S184" s="35">
        <f>N184+T184/1000+U184/10000+V184/100000+W184/1000000+X184/10000000+Y184/100000000</f>
        <v>148.1302</v>
      </c>
      <c r="T184" s="30">
        <v>148</v>
      </c>
      <c r="U184" s="28"/>
      <c r="V184" s="28"/>
      <c r="W184" s="28"/>
      <c r="X184" s="28"/>
      <c r="Y184" s="28"/>
      <c r="AE184" s="55"/>
      <c r="AF184" s="55"/>
      <c r="AI184" s="39"/>
      <c r="AJ184" s="39"/>
      <c r="AK184" s="39"/>
      <c r="AL184" s="49"/>
      <c r="AN184" s="1"/>
    </row>
    <row r="185" spans="1:40" s="27" customFormat="1" ht="15" x14ac:dyDescent="0.25">
      <c r="A185" s="58">
        <v>20</v>
      </c>
      <c r="B185" s="1">
        <v>18</v>
      </c>
      <c r="C185" s="58" t="s">
        <v>344</v>
      </c>
      <c r="D185" s="30" t="s">
        <v>259</v>
      </c>
      <c r="E185" s="30">
        <v>141</v>
      </c>
      <c r="F185" s="28"/>
      <c r="G185" s="28"/>
      <c r="H185" s="28"/>
      <c r="I185" s="28"/>
      <c r="J185" s="28"/>
      <c r="K185" s="33">
        <f>IFERROR(LARGE(E185:J185,1),0)+IF($D$5&gt;=2,IFERROR(LARGE(E185:J185,2),0),0)+IF($D$5&gt;=3,IFERROR(LARGE(E185:J185,3),0),0)+IF($D$5&gt;=4,IFERROR(LARGE(E185:J185,4),0),0)+IF($D$5&gt;=5,IFERROR(LARGE(E185:J185,5),0),0)+IF($D$5&gt;=6,IFERROR(LARGE(E185:J185,6),0),0)</f>
        <v>141</v>
      </c>
      <c r="L185" s="33" t="s">
        <v>657</v>
      </c>
      <c r="M185" s="33"/>
      <c r="N185" s="33">
        <f>K185-(ROW(K185)-ROW(K$6))/10000</f>
        <v>140.9821</v>
      </c>
      <c r="O185" s="33">
        <f>COUNT(E185:J185)</f>
        <v>1</v>
      </c>
      <c r="P185" s="33" t="str">
        <f ca="1">IF(AND(O185=1,OFFSET(D185,0,P$3)&gt;0),"Y",0)</f>
        <v>Y</v>
      </c>
      <c r="Q185" s="34" t="s">
        <v>84</v>
      </c>
      <c r="R185" s="35">
        <f>1-(Q185=Q184)</f>
        <v>0</v>
      </c>
      <c r="S185" s="35">
        <f>N185+T185/1000+U185/10000+V185/100000+W185/1000000+X185/10000000+Y185/100000000</f>
        <v>141.12309999999999</v>
      </c>
      <c r="T185" s="30">
        <v>141</v>
      </c>
      <c r="U185" s="28"/>
      <c r="V185" s="28"/>
      <c r="W185" s="28"/>
      <c r="X185" s="28"/>
      <c r="Y185" s="28"/>
      <c r="AE185" s="55"/>
      <c r="AF185" s="55"/>
      <c r="AI185" s="39"/>
      <c r="AJ185" s="39"/>
      <c r="AK185" s="39"/>
      <c r="AL185" s="49"/>
      <c r="AN185" s="1"/>
    </row>
    <row r="186" spans="1:40" s="27" customFormat="1" ht="15" x14ac:dyDescent="0.25">
      <c r="A186" s="58">
        <v>21</v>
      </c>
      <c r="B186" s="1">
        <v>19</v>
      </c>
      <c r="C186" s="58" t="s">
        <v>345</v>
      </c>
      <c r="D186" s="30" t="s">
        <v>79</v>
      </c>
      <c r="E186" s="30">
        <v>140</v>
      </c>
      <c r="F186" s="28"/>
      <c r="G186" s="28"/>
      <c r="H186" s="28"/>
      <c r="I186" s="28"/>
      <c r="J186" s="28"/>
      <c r="K186" s="33">
        <f>IFERROR(LARGE(E186:J186,1),0)+IF($D$5&gt;=2,IFERROR(LARGE(E186:J186,2),0),0)+IF($D$5&gt;=3,IFERROR(LARGE(E186:J186,3),0),0)+IF($D$5&gt;=4,IFERROR(LARGE(E186:J186,4),0),0)+IF($D$5&gt;=5,IFERROR(LARGE(E186:J186,5),0),0)+IF($D$5&gt;=6,IFERROR(LARGE(E186:J186,6),0),0)</f>
        <v>140</v>
      </c>
      <c r="L186" s="33" t="s">
        <v>657</v>
      </c>
      <c r="M186" s="33"/>
      <c r="N186" s="33">
        <f>K186-(ROW(K186)-ROW(K$6))/10000</f>
        <v>139.982</v>
      </c>
      <c r="O186" s="33">
        <f>COUNT(E186:J186)</f>
        <v>1</v>
      </c>
      <c r="P186" s="33" t="str">
        <f ca="1">IF(AND(O186=1,OFFSET(D186,0,P$3)&gt;0),"Y",0)</f>
        <v>Y</v>
      </c>
      <c r="Q186" s="34" t="s">
        <v>84</v>
      </c>
      <c r="R186" s="35">
        <f>1-(Q186=Q185)</f>
        <v>0</v>
      </c>
      <c r="S186" s="35">
        <f>N186+T186/1000+U186/10000+V186/100000+W186/1000000+X186/10000000+Y186/100000000</f>
        <v>140.12199999999999</v>
      </c>
      <c r="T186" s="30">
        <v>140</v>
      </c>
      <c r="U186" s="28"/>
      <c r="V186" s="28"/>
      <c r="W186" s="28"/>
      <c r="X186" s="28"/>
      <c r="Y186" s="28"/>
      <c r="AE186" s="55"/>
      <c r="AF186" s="55"/>
      <c r="AI186" s="39"/>
      <c r="AJ186" s="39"/>
      <c r="AK186" s="39"/>
      <c r="AL186" s="49"/>
      <c r="AN186" s="1"/>
    </row>
    <row r="187" spans="1:40" s="27" customFormat="1" ht="15" x14ac:dyDescent="0.25">
      <c r="A187" s="58">
        <v>22</v>
      </c>
      <c r="B187" s="1">
        <v>20</v>
      </c>
      <c r="C187" s="58" t="s">
        <v>363</v>
      </c>
      <c r="D187" s="30" t="s">
        <v>47</v>
      </c>
      <c r="E187" s="30">
        <v>133</v>
      </c>
      <c r="F187" s="28"/>
      <c r="G187" s="28"/>
      <c r="H187" s="28"/>
      <c r="I187" s="28"/>
      <c r="J187" s="28"/>
      <c r="K187" s="33">
        <f>IFERROR(LARGE(E187:J187,1),0)+IF($D$5&gt;=2,IFERROR(LARGE(E187:J187,2),0),0)+IF($D$5&gt;=3,IFERROR(LARGE(E187:J187,3),0),0)+IF($D$5&gt;=4,IFERROR(LARGE(E187:J187,4),0),0)+IF($D$5&gt;=5,IFERROR(LARGE(E187:J187,5),0),0)+IF($D$5&gt;=6,IFERROR(LARGE(E187:J187,6),0),0)</f>
        <v>133</v>
      </c>
      <c r="L187" s="33" t="s">
        <v>657</v>
      </c>
      <c r="M187" s="33"/>
      <c r="N187" s="33">
        <f>K187-(ROW(K187)-ROW(K$6))/10000</f>
        <v>132.9819</v>
      </c>
      <c r="O187" s="33">
        <f>COUNT(E187:J187)</f>
        <v>1</v>
      </c>
      <c r="P187" s="33" t="str">
        <f ca="1">IF(AND(O187=1,OFFSET(D187,0,P$3)&gt;0),"Y",0)</f>
        <v>Y</v>
      </c>
      <c r="Q187" s="34" t="s">
        <v>84</v>
      </c>
      <c r="R187" s="35">
        <f>1-(Q187=Q186)</f>
        <v>0</v>
      </c>
      <c r="S187" s="35">
        <f>N187+T187/1000+U187/10000+V187/100000+W187/1000000+X187/10000000+Y187/100000000</f>
        <v>133.11490000000001</v>
      </c>
      <c r="T187" s="30">
        <v>133</v>
      </c>
      <c r="U187" s="28"/>
      <c r="V187" s="28"/>
      <c r="W187" s="28"/>
      <c r="X187" s="28"/>
      <c r="Y187" s="28"/>
      <c r="AE187" s="55"/>
      <c r="AF187" s="55"/>
      <c r="AI187" s="39"/>
      <c r="AJ187" s="39"/>
      <c r="AK187" s="39"/>
      <c r="AL187" s="49"/>
      <c r="AN187" s="1"/>
    </row>
    <row r="188" spans="1:40" s="27" customFormat="1" ht="15" x14ac:dyDescent="0.25">
      <c r="A188" s="58">
        <v>23</v>
      </c>
      <c r="B188" s="1">
        <v>21</v>
      </c>
      <c r="C188" s="58" t="s">
        <v>374</v>
      </c>
      <c r="D188" s="30" t="s">
        <v>28</v>
      </c>
      <c r="E188" s="30">
        <v>129</v>
      </c>
      <c r="F188" s="28"/>
      <c r="G188" s="28"/>
      <c r="H188" s="28"/>
      <c r="I188" s="28"/>
      <c r="J188" s="28"/>
      <c r="K188" s="33">
        <f>IFERROR(LARGE(E188:J188,1),0)+IF($D$5&gt;=2,IFERROR(LARGE(E188:J188,2),0),0)+IF($D$5&gt;=3,IFERROR(LARGE(E188:J188,3),0),0)+IF($D$5&gt;=4,IFERROR(LARGE(E188:J188,4),0),0)+IF($D$5&gt;=5,IFERROR(LARGE(E188:J188,5),0),0)+IF($D$5&gt;=6,IFERROR(LARGE(E188:J188,6),0),0)</f>
        <v>129</v>
      </c>
      <c r="L188" s="33" t="s">
        <v>657</v>
      </c>
      <c r="M188" s="33"/>
      <c r="N188" s="33">
        <f>K188-(ROW(K188)-ROW(K$6))/10000</f>
        <v>128.98179999999999</v>
      </c>
      <c r="O188" s="33">
        <f>COUNT(E188:J188)</f>
        <v>1</v>
      </c>
      <c r="P188" s="33" t="str">
        <f ca="1">IF(AND(O188=1,OFFSET(D188,0,P$3)&gt;0),"Y",0)</f>
        <v>Y</v>
      </c>
      <c r="Q188" s="34" t="s">
        <v>84</v>
      </c>
      <c r="R188" s="35">
        <f>1-(Q188=Q187)</f>
        <v>0</v>
      </c>
      <c r="S188" s="35">
        <f>N188+T188/1000+U188/10000+V188/100000+W188/1000000+X188/10000000+Y188/100000000</f>
        <v>129.11079999999998</v>
      </c>
      <c r="T188" s="30">
        <v>129</v>
      </c>
      <c r="U188" s="28"/>
      <c r="V188" s="28"/>
      <c r="W188" s="28"/>
      <c r="X188" s="28"/>
      <c r="Y188" s="28"/>
      <c r="AE188" s="55"/>
      <c r="AF188" s="55"/>
      <c r="AI188" s="39"/>
      <c r="AJ188" s="39"/>
      <c r="AK188" s="39"/>
      <c r="AL188" s="49"/>
      <c r="AN188" s="1"/>
    </row>
    <row r="189" spans="1:40" s="27" customFormat="1" ht="15" x14ac:dyDescent="0.25">
      <c r="A189" s="58">
        <v>24</v>
      </c>
      <c r="B189" s="1">
        <v>22</v>
      </c>
      <c r="C189" s="58" t="s">
        <v>386</v>
      </c>
      <c r="D189" s="30" t="s">
        <v>202</v>
      </c>
      <c r="E189" s="30">
        <v>124</v>
      </c>
      <c r="F189" s="28"/>
      <c r="G189" s="28"/>
      <c r="H189" s="28"/>
      <c r="I189" s="28"/>
      <c r="J189" s="28"/>
      <c r="K189" s="33">
        <f>IFERROR(LARGE(E189:J189,1),0)+IF($D$5&gt;=2,IFERROR(LARGE(E189:J189,2),0),0)+IF($D$5&gt;=3,IFERROR(LARGE(E189:J189,3),0),0)+IF($D$5&gt;=4,IFERROR(LARGE(E189:J189,4),0),0)+IF($D$5&gt;=5,IFERROR(LARGE(E189:J189,5),0),0)+IF($D$5&gt;=6,IFERROR(LARGE(E189:J189,6),0),0)</f>
        <v>124</v>
      </c>
      <c r="L189" s="33" t="s">
        <v>657</v>
      </c>
      <c r="M189" s="33"/>
      <c r="N189" s="33">
        <f>K189-(ROW(K189)-ROW(K$6))/10000</f>
        <v>123.9817</v>
      </c>
      <c r="O189" s="33">
        <f>COUNT(E189:J189)</f>
        <v>1</v>
      </c>
      <c r="P189" s="33" t="str">
        <f ca="1">IF(AND(O189=1,OFFSET(D189,0,P$3)&gt;0),"Y",0)</f>
        <v>Y</v>
      </c>
      <c r="Q189" s="34" t="s">
        <v>84</v>
      </c>
      <c r="R189" s="35">
        <f>1-(Q189=Q188)</f>
        <v>0</v>
      </c>
      <c r="S189" s="35">
        <f>N189+T189/1000+U189/10000+V189/100000+W189/1000000+X189/10000000+Y189/100000000</f>
        <v>124.1057</v>
      </c>
      <c r="T189" s="30">
        <v>124</v>
      </c>
      <c r="U189" s="28"/>
      <c r="V189" s="28"/>
      <c r="W189" s="28"/>
      <c r="X189" s="28"/>
      <c r="Y189" s="28"/>
      <c r="AE189" s="55"/>
      <c r="AF189" s="55"/>
      <c r="AI189" s="39"/>
      <c r="AJ189" s="39"/>
      <c r="AK189" s="39"/>
      <c r="AL189" s="49"/>
      <c r="AN189" s="1"/>
    </row>
    <row r="190" spans="1:40" s="27" customFormat="1" ht="15" x14ac:dyDescent="0.25">
      <c r="A190" s="58">
        <v>25</v>
      </c>
      <c r="B190" s="1">
        <v>23</v>
      </c>
      <c r="C190" s="58" t="s">
        <v>397</v>
      </c>
      <c r="D190" s="30" t="s">
        <v>58</v>
      </c>
      <c r="E190" s="30">
        <v>119</v>
      </c>
      <c r="F190" s="28"/>
      <c r="G190" s="28"/>
      <c r="H190" s="28"/>
      <c r="I190" s="28"/>
      <c r="J190" s="28"/>
      <c r="K190" s="33">
        <f>IFERROR(LARGE(E190:J190,1),0)+IF($D$5&gt;=2,IFERROR(LARGE(E190:J190,2),0),0)+IF($D$5&gt;=3,IFERROR(LARGE(E190:J190,3),0),0)+IF($D$5&gt;=4,IFERROR(LARGE(E190:J190,4),0),0)+IF($D$5&gt;=5,IFERROR(LARGE(E190:J190,5),0),0)+IF($D$5&gt;=6,IFERROR(LARGE(E190:J190,6),0),0)</f>
        <v>119</v>
      </c>
      <c r="L190" s="33" t="s">
        <v>657</v>
      </c>
      <c r="M190" s="33"/>
      <c r="N190" s="33">
        <f>K190-(ROW(K190)-ROW(K$6))/10000</f>
        <v>118.9816</v>
      </c>
      <c r="O190" s="33">
        <f>COUNT(E190:J190)</f>
        <v>1</v>
      </c>
      <c r="P190" s="33" t="str">
        <f ca="1">IF(AND(O190=1,OFFSET(D190,0,P$3)&gt;0),"Y",0)</f>
        <v>Y</v>
      </c>
      <c r="Q190" s="34" t="s">
        <v>84</v>
      </c>
      <c r="R190" s="35">
        <f>1-(Q190=Q189)</f>
        <v>0</v>
      </c>
      <c r="S190" s="35">
        <f>N190+T190/1000+U190/10000+V190/100000+W190/1000000+X190/10000000+Y190/100000000</f>
        <v>119.1006</v>
      </c>
      <c r="T190" s="30">
        <v>119</v>
      </c>
      <c r="U190" s="28"/>
      <c r="V190" s="28"/>
      <c r="W190" s="28"/>
      <c r="X190" s="28"/>
      <c r="Y190" s="28"/>
      <c r="AE190" s="55"/>
      <c r="AF190" s="55"/>
      <c r="AI190" s="39"/>
      <c r="AJ190" s="39"/>
      <c r="AK190" s="39"/>
      <c r="AL190" s="49"/>
      <c r="AN190" s="1"/>
    </row>
    <row r="191" spans="1:40" s="27" customFormat="1" ht="15" x14ac:dyDescent="0.25">
      <c r="A191" s="58">
        <v>26</v>
      </c>
      <c r="B191" s="1">
        <v>24</v>
      </c>
      <c r="C191" s="58" t="s">
        <v>406</v>
      </c>
      <c r="D191" s="30" t="s">
        <v>47</v>
      </c>
      <c r="E191" s="30">
        <v>115</v>
      </c>
      <c r="F191" s="28"/>
      <c r="G191" s="28"/>
      <c r="H191" s="28"/>
      <c r="I191" s="28"/>
      <c r="J191" s="28"/>
      <c r="K191" s="33">
        <f>IFERROR(LARGE(E191:J191,1),0)+IF($D$5&gt;=2,IFERROR(LARGE(E191:J191,2),0),0)+IF($D$5&gt;=3,IFERROR(LARGE(E191:J191,3),0),0)+IF($D$5&gt;=4,IFERROR(LARGE(E191:J191,4),0),0)+IF($D$5&gt;=5,IFERROR(LARGE(E191:J191,5),0),0)+IF($D$5&gt;=6,IFERROR(LARGE(E191:J191,6),0),0)</f>
        <v>115</v>
      </c>
      <c r="L191" s="33" t="s">
        <v>657</v>
      </c>
      <c r="M191" s="33"/>
      <c r="N191" s="33">
        <f>K191-(ROW(K191)-ROW(K$6))/10000</f>
        <v>114.9815</v>
      </c>
      <c r="O191" s="33">
        <f>COUNT(E191:J191)</f>
        <v>1</v>
      </c>
      <c r="P191" s="33" t="str">
        <f ca="1">IF(AND(O191=1,OFFSET(D191,0,P$3)&gt;0),"Y",0)</f>
        <v>Y</v>
      </c>
      <c r="Q191" s="34" t="s">
        <v>84</v>
      </c>
      <c r="R191" s="35">
        <f>1-(Q191=Q190)</f>
        <v>0</v>
      </c>
      <c r="S191" s="35">
        <f>N191+T191/1000+U191/10000+V191/100000+W191/1000000+X191/10000000+Y191/100000000</f>
        <v>115.09649999999999</v>
      </c>
      <c r="T191" s="30">
        <v>115</v>
      </c>
      <c r="U191" s="28"/>
      <c r="V191" s="28"/>
      <c r="W191" s="28"/>
      <c r="X191" s="28"/>
      <c r="Y191" s="28"/>
      <c r="AE191" s="55"/>
      <c r="AF191" s="55"/>
      <c r="AI191" s="39"/>
      <c r="AJ191" s="39"/>
      <c r="AK191" s="39"/>
      <c r="AL191" s="49"/>
      <c r="AN191" s="1"/>
    </row>
    <row r="192" spans="1:40" ht="3" customHeight="1" x14ac:dyDescent="0.25">
      <c r="A192" s="57"/>
      <c r="B192" s="57"/>
      <c r="C192" s="57"/>
      <c r="D192" s="28"/>
      <c r="E192" s="28"/>
      <c r="F192" s="28"/>
      <c r="G192" s="28"/>
      <c r="H192" s="28"/>
      <c r="I192" s="28"/>
      <c r="J192" s="28"/>
      <c r="K192" s="33"/>
      <c r="L192" s="28"/>
      <c r="M192" s="28"/>
      <c r="N192" s="33"/>
      <c r="O192" s="28"/>
      <c r="P192" s="28"/>
      <c r="R192" s="59"/>
      <c r="S192" s="35"/>
      <c r="T192" s="28"/>
      <c r="U192" s="28"/>
      <c r="V192" s="28"/>
      <c r="W192" s="28"/>
      <c r="X192" s="28"/>
      <c r="Y192" s="28"/>
      <c r="AE192" s="60"/>
      <c r="AF192" s="60"/>
      <c r="AG192" s="27"/>
      <c r="AH192" s="27"/>
      <c r="AI192" s="39"/>
      <c r="AJ192" s="39"/>
      <c r="AK192" s="39"/>
      <c r="AL192" s="31"/>
      <c r="AM192" s="27"/>
      <c r="AN192" s="1"/>
    </row>
    <row r="193" spans="1:40" ht="15" x14ac:dyDescent="0.25">
      <c r="A193" s="58"/>
      <c r="B193" s="1"/>
      <c r="C193" s="58"/>
      <c r="D193" s="30"/>
      <c r="E193" s="30"/>
      <c r="F193" s="28"/>
      <c r="G193" s="28"/>
      <c r="H193" s="28"/>
      <c r="I193" s="28"/>
      <c r="J193" s="28"/>
      <c r="K193" s="33"/>
      <c r="L193" s="28"/>
      <c r="M193" s="28"/>
      <c r="N193" s="33"/>
      <c r="O193" s="28"/>
      <c r="P193" s="28"/>
      <c r="R193" s="59"/>
      <c r="S193" s="35"/>
      <c r="T193" s="28"/>
      <c r="U193" s="28"/>
      <c r="V193" s="28"/>
      <c r="W193" s="28"/>
      <c r="X193" s="28"/>
      <c r="Y193" s="28"/>
      <c r="AE193" s="60"/>
      <c r="AF193" s="60"/>
      <c r="AG193" s="27"/>
      <c r="AH193" s="27"/>
      <c r="AI193" s="39"/>
      <c r="AJ193" s="39"/>
      <c r="AK193" s="39"/>
      <c r="AL193" s="31"/>
      <c r="AM193" s="27"/>
      <c r="AN193" s="1"/>
    </row>
    <row r="194" spans="1:40" ht="15" x14ac:dyDescent="0.25">
      <c r="A194" s="58"/>
      <c r="B194" s="1"/>
      <c r="C194" s="57" t="s">
        <v>211</v>
      </c>
      <c r="D194" s="30"/>
      <c r="E194" s="30"/>
      <c r="F194" s="28"/>
      <c r="G194" s="28"/>
      <c r="H194" s="28"/>
      <c r="I194" s="28"/>
      <c r="J194" s="28"/>
      <c r="K194" s="33"/>
      <c r="L194" s="28"/>
      <c r="M194" s="28"/>
      <c r="N194" s="33"/>
      <c r="O194" s="28"/>
      <c r="P194" s="33"/>
      <c r="Q194" s="51" t="str">
        <f>C194</f>
        <v>M65</v>
      </c>
      <c r="R194" s="59"/>
      <c r="S194" s="35"/>
      <c r="T194" s="30"/>
      <c r="U194" s="28"/>
      <c r="V194" s="28"/>
      <c r="W194" s="28"/>
      <c r="X194" s="28"/>
      <c r="Y194" s="28"/>
      <c r="AA194" s="36"/>
      <c r="AB194" s="36"/>
      <c r="AC194" s="36"/>
      <c r="AD194" s="36"/>
      <c r="AE194" s="60"/>
      <c r="AF194" s="60"/>
      <c r="AG194" s="27"/>
      <c r="AH194" s="27"/>
      <c r="AI194" s="39">
        <v>652</v>
      </c>
      <c r="AJ194" s="39">
        <v>576</v>
      </c>
      <c r="AK194" s="39">
        <v>555</v>
      </c>
      <c r="AL194" s="31"/>
      <c r="AM194" s="27"/>
      <c r="AN194" s="1"/>
    </row>
    <row r="195" spans="1:40" ht="15" x14ac:dyDescent="0.25">
      <c r="A195" s="58">
        <v>1</v>
      </c>
      <c r="B195" s="1">
        <v>1</v>
      </c>
      <c r="C195" s="58" t="s">
        <v>210</v>
      </c>
      <c r="D195" s="30" t="s">
        <v>40</v>
      </c>
      <c r="E195" s="30">
        <v>206</v>
      </c>
      <c r="F195" s="28"/>
      <c r="G195" s="28"/>
      <c r="H195" s="28"/>
      <c r="I195" s="28"/>
      <c r="J195" s="28"/>
      <c r="K195" s="33">
        <f>IFERROR(LARGE(E195:J195,1),0)+IF($D$5&gt;=2,IFERROR(LARGE(E195:J195,2),0),0)+IF($D$5&gt;=3,IFERROR(LARGE(E195:J195,3),0),0)+IF($D$5&gt;=4,IFERROR(LARGE(E195:J195,4),0),0)+IF($D$5&gt;=5,IFERROR(LARGE(E195:J195,5),0),0)+IF($D$5&gt;=6,IFERROR(LARGE(E195:J195,6),0),0)</f>
        <v>206</v>
      </c>
      <c r="L195" s="33" t="s">
        <v>657</v>
      </c>
      <c r="M195" s="33" t="s">
        <v>500</v>
      </c>
      <c r="N195" s="33">
        <f>K195-(ROW(K195)-ROW(K$6))/10000</f>
        <v>205.9811</v>
      </c>
      <c r="O195" s="33">
        <f>COUNT(E195:J195)</f>
        <v>1</v>
      </c>
      <c r="P195" s="33" t="str">
        <f ca="1">IF(AND(O195=1,OFFSET(D195,0,P$3)&gt;0),"Y",0)</f>
        <v>Y</v>
      </c>
      <c r="Q195" s="34" t="s">
        <v>211</v>
      </c>
      <c r="R195" s="35">
        <f>1-(Q195=Q194)</f>
        <v>0</v>
      </c>
      <c r="S195" s="35">
        <f>N195+T195/1000+U195/10000+V195/100000+W195/1000000+X195/10000000+Y195/100000000</f>
        <v>206.18709999999999</v>
      </c>
      <c r="T195" s="30">
        <v>206</v>
      </c>
      <c r="U195" s="28"/>
      <c r="V195" s="28"/>
      <c r="W195" s="28"/>
      <c r="X195" s="28"/>
      <c r="Y195" s="28"/>
      <c r="AA195" s="36"/>
      <c r="AB195" s="36"/>
      <c r="AC195" s="36"/>
      <c r="AD195" s="36"/>
      <c r="AE195" s="60"/>
      <c r="AF195" s="60"/>
      <c r="AG195" s="27"/>
      <c r="AH195" s="27"/>
      <c r="AI195" s="39"/>
      <c r="AJ195" s="39"/>
      <c r="AK195" s="39"/>
      <c r="AL195" s="31"/>
      <c r="AM195" s="27"/>
      <c r="AN195" s="1"/>
    </row>
    <row r="196" spans="1:40" ht="15" x14ac:dyDescent="0.25">
      <c r="A196" s="58">
        <v>2</v>
      </c>
      <c r="B196" s="1">
        <v>2</v>
      </c>
      <c r="C196" s="58" t="s">
        <v>244</v>
      </c>
      <c r="D196" s="30" t="s">
        <v>47</v>
      </c>
      <c r="E196" s="30">
        <v>184</v>
      </c>
      <c r="F196" s="28"/>
      <c r="G196" s="28"/>
      <c r="H196" s="28"/>
      <c r="I196" s="28"/>
      <c r="J196" s="28"/>
      <c r="K196" s="33">
        <f>IFERROR(LARGE(E196:J196,1),0)+IF($D$5&gt;=2,IFERROR(LARGE(E196:J196,2),0),0)+IF($D$5&gt;=3,IFERROR(LARGE(E196:J196,3),0),0)+IF($D$5&gt;=4,IFERROR(LARGE(E196:J196,4),0),0)+IF($D$5&gt;=5,IFERROR(LARGE(E196:J196,5),0),0)+IF($D$5&gt;=6,IFERROR(LARGE(E196:J196,6),0),0)</f>
        <v>184</v>
      </c>
      <c r="L196" s="33" t="s">
        <v>657</v>
      </c>
      <c r="M196" s="33" t="s">
        <v>501</v>
      </c>
      <c r="N196" s="33">
        <f>K196-(ROW(K196)-ROW(K$6))/10000</f>
        <v>183.98099999999999</v>
      </c>
      <c r="O196" s="33">
        <f>COUNT(E196:J196)</f>
        <v>1</v>
      </c>
      <c r="P196" s="33" t="str">
        <f ca="1">IF(AND(O196=1,OFFSET(D196,0,P$3)&gt;0),"Y",0)</f>
        <v>Y</v>
      </c>
      <c r="Q196" s="34" t="s">
        <v>211</v>
      </c>
      <c r="R196" s="35">
        <f>1-(Q196=Q195)</f>
        <v>0</v>
      </c>
      <c r="S196" s="35">
        <f>N196+T196/1000+U196/10000+V196/100000+W196/1000000+X196/10000000+Y196/100000000</f>
        <v>184.16499999999999</v>
      </c>
      <c r="T196" s="30">
        <v>184</v>
      </c>
      <c r="U196" s="28"/>
      <c r="V196" s="28"/>
      <c r="W196" s="28"/>
      <c r="X196" s="28"/>
      <c r="Y196" s="28"/>
      <c r="AA196" s="36"/>
      <c r="AB196" s="36"/>
      <c r="AC196" s="36"/>
      <c r="AD196" s="36"/>
      <c r="AE196" s="60"/>
      <c r="AF196" s="60"/>
      <c r="AG196" s="27"/>
      <c r="AH196" s="27"/>
      <c r="AI196" s="39"/>
      <c r="AJ196" s="39"/>
      <c r="AK196" s="39"/>
      <c r="AL196" s="31"/>
      <c r="AM196" s="27"/>
      <c r="AN196" s="1"/>
    </row>
    <row r="197" spans="1:40" ht="15" x14ac:dyDescent="0.25">
      <c r="A197" s="58">
        <v>3</v>
      </c>
      <c r="B197" s="1">
        <v>3</v>
      </c>
      <c r="C197" s="58" t="s">
        <v>260</v>
      </c>
      <c r="D197" s="30" t="s">
        <v>36</v>
      </c>
      <c r="E197" s="30">
        <v>176</v>
      </c>
      <c r="F197" s="28"/>
      <c r="G197" s="28"/>
      <c r="H197" s="28"/>
      <c r="I197" s="28"/>
      <c r="J197" s="28"/>
      <c r="K197" s="33">
        <f>IFERROR(LARGE(E197:J197,1),0)+IF($D$5&gt;=2,IFERROR(LARGE(E197:J197,2),0),0)+IF($D$5&gt;=3,IFERROR(LARGE(E197:J197,3),0),0)+IF($D$5&gt;=4,IFERROR(LARGE(E197:J197,4),0),0)+IF($D$5&gt;=5,IFERROR(LARGE(E197:J197,5),0),0)+IF($D$5&gt;=6,IFERROR(LARGE(E197:J197,6),0),0)</f>
        <v>176</v>
      </c>
      <c r="L197" s="33" t="s">
        <v>657</v>
      </c>
      <c r="M197" s="33" t="s">
        <v>502</v>
      </c>
      <c r="N197" s="33">
        <f>K197-(ROW(K197)-ROW(K$6))/10000</f>
        <v>175.98089999999999</v>
      </c>
      <c r="O197" s="33">
        <f>COUNT(E197:J197)</f>
        <v>1</v>
      </c>
      <c r="P197" s="33" t="str">
        <f ca="1">IF(AND(O197=1,OFFSET(D197,0,P$3)&gt;0),"Y",0)</f>
        <v>Y</v>
      </c>
      <c r="Q197" s="34" t="s">
        <v>211</v>
      </c>
      <c r="R197" s="35">
        <f>1-(Q197=Q196)</f>
        <v>0</v>
      </c>
      <c r="S197" s="35">
        <f>N197+T197/1000+U197/10000+V197/100000+W197/1000000+X197/10000000+Y197/100000000</f>
        <v>176.15689999999998</v>
      </c>
      <c r="T197" s="30">
        <v>176</v>
      </c>
      <c r="U197" s="28"/>
      <c r="V197" s="28"/>
      <c r="W197" s="28"/>
      <c r="X197" s="28"/>
      <c r="Y197" s="28"/>
      <c r="AA197" s="36"/>
      <c r="AB197" s="36"/>
      <c r="AC197" s="36"/>
      <c r="AD197" s="36"/>
      <c r="AE197" s="60"/>
      <c r="AF197" s="60"/>
      <c r="AG197" s="27"/>
      <c r="AH197" s="27"/>
      <c r="AI197" s="39"/>
      <c r="AJ197" s="39"/>
      <c r="AK197" s="39"/>
      <c r="AL197" s="31"/>
      <c r="AM197" s="27"/>
      <c r="AN197" s="1"/>
    </row>
    <row r="198" spans="1:40" ht="15" x14ac:dyDescent="0.25">
      <c r="A198" s="58">
        <v>4</v>
      </c>
      <c r="B198" s="1">
        <v>4</v>
      </c>
      <c r="C198" s="58" t="s">
        <v>273</v>
      </c>
      <c r="D198" s="30" t="s">
        <v>36</v>
      </c>
      <c r="E198" s="30">
        <v>169</v>
      </c>
      <c r="F198" s="28"/>
      <c r="G198" s="28"/>
      <c r="H198" s="28"/>
      <c r="I198" s="28"/>
      <c r="J198" s="28"/>
      <c r="K198" s="33">
        <f>IFERROR(LARGE(E198:J198,1),0)+IF($D$5&gt;=2,IFERROR(LARGE(E198:J198,2),0),0)+IF($D$5&gt;=3,IFERROR(LARGE(E198:J198,3),0),0)+IF($D$5&gt;=4,IFERROR(LARGE(E198:J198,4),0),0)+IF($D$5&gt;=5,IFERROR(LARGE(E198:J198,5),0),0)+IF($D$5&gt;=6,IFERROR(LARGE(E198:J198,6),0),0)</f>
        <v>169</v>
      </c>
      <c r="L198" s="33" t="s">
        <v>657</v>
      </c>
      <c r="M198" s="33"/>
      <c r="N198" s="33">
        <f>K198-(ROW(K198)-ROW(K$6))/10000</f>
        <v>168.98079999999999</v>
      </c>
      <c r="O198" s="33">
        <f>COUNT(E198:J198)</f>
        <v>1</v>
      </c>
      <c r="P198" s="33" t="str">
        <f ca="1">IF(AND(O198=1,OFFSET(D198,0,P$3)&gt;0),"Y",0)</f>
        <v>Y</v>
      </c>
      <c r="Q198" s="34" t="s">
        <v>211</v>
      </c>
      <c r="R198" s="35">
        <f>1-(Q198=Q197)</f>
        <v>0</v>
      </c>
      <c r="S198" s="35">
        <f>N198+T198/1000+U198/10000+V198/100000+W198/1000000+X198/10000000+Y198/100000000</f>
        <v>169.1498</v>
      </c>
      <c r="T198" s="30">
        <v>169</v>
      </c>
      <c r="U198" s="28"/>
      <c r="V198" s="28"/>
      <c r="W198" s="28"/>
      <c r="X198" s="28"/>
      <c r="Y198" s="28"/>
      <c r="AA198" s="36"/>
      <c r="AB198" s="36"/>
      <c r="AC198" s="36"/>
      <c r="AD198" s="36"/>
      <c r="AE198" s="60"/>
      <c r="AF198" s="60"/>
      <c r="AG198" s="27"/>
      <c r="AH198" s="27"/>
      <c r="AI198" s="39"/>
      <c r="AJ198" s="39"/>
      <c r="AK198" s="39"/>
      <c r="AL198" s="31"/>
      <c r="AM198" s="27"/>
      <c r="AN198" s="1"/>
    </row>
    <row r="199" spans="1:40" ht="15" x14ac:dyDescent="0.25">
      <c r="A199" s="58">
        <v>5</v>
      </c>
      <c r="B199" s="1">
        <v>5</v>
      </c>
      <c r="C199" s="58" t="s">
        <v>305</v>
      </c>
      <c r="D199" s="30" t="s">
        <v>110</v>
      </c>
      <c r="E199" s="30">
        <v>157</v>
      </c>
      <c r="F199" s="28"/>
      <c r="G199" s="28"/>
      <c r="H199" s="28"/>
      <c r="I199" s="28"/>
      <c r="J199" s="28"/>
      <c r="K199" s="33">
        <f>IFERROR(LARGE(E199:J199,1),0)+IF($D$5&gt;=2,IFERROR(LARGE(E199:J199,2),0),0)+IF($D$5&gt;=3,IFERROR(LARGE(E199:J199,3),0),0)+IF($D$5&gt;=4,IFERROR(LARGE(E199:J199,4),0),0)+IF($D$5&gt;=5,IFERROR(LARGE(E199:J199,5),0),0)+IF($D$5&gt;=6,IFERROR(LARGE(E199:J199,6),0),0)</f>
        <v>157</v>
      </c>
      <c r="L199" s="33" t="s">
        <v>657</v>
      </c>
      <c r="M199" s="33"/>
      <c r="N199" s="33">
        <f>K199-(ROW(K199)-ROW(K$6))/10000</f>
        <v>156.98070000000001</v>
      </c>
      <c r="O199" s="33">
        <f>COUNT(E199:J199)</f>
        <v>1</v>
      </c>
      <c r="P199" s="33" t="str">
        <f ca="1">IF(AND(O199=1,OFFSET(D199,0,P$3)&gt;0),"Y",0)</f>
        <v>Y</v>
      </c>
      <c r="Q199" s="34" t="s">
        <v>211</v>
      </c>
      <c r="R199" s="35">
        <f>1-(Q199=Q198)</f>
        <v>0</v>
      </c>
      <c r="S199" s="35">
        <f>N199+T199/1000+U199/10000+V199/100000+W199/1000000+X199/10000000+Y199/100000000</f>
        <v>157.13770000000002</v>
      </c>
      <c r="T199" s="30">
        <v>157</v>
      </c>
      <c r="U199" s="28"/>
      <c r="V199" s="28"/>
      <c r="W199" s="28"/>
      <c r="X199" s="28"/>
      <c r="Y199" s="28"/>
      <c r="AA199" s="36"/>
      <c r="AB199" s="36"/>
      <c r="AC199" s="36"/>
      <c r="AD199" s="36"/>
      <c r="AE199" s="60"/>
      <c r="AF199" s="60"/>
      <c r="AG199" s="27"/>
      <c r="AH199" s="27"/>
      <c r="AI199" s="39"/>
      <c r="AJ199" s="39"/>
      <c r="AK199" s="39"/>
      <c r="AL199" s="31"/>
      <c r="AM199" s="27"/>
      <c r="AN199" s="1"/>
    </row>
    <row r="200" spans="1:40" ht="15" x14ac:dyDescent="0.25">
      <c r="A200" s="58">
        <v>6</v>
      </c>
      <c r="B200" s="1">
        <v>6</v>
      </c>
      <c r="C200" s="58" t="s">
        <v>312</v>
      </c>
      <c r="D200" s="30" t="s">
        <v>202</v>
      </c>
      <c r="E200" s="30">
        <v>154</v>
      </c>
      <c r="F200" s="28"/>
      <c r="G200" s="28"/>
      <c r="H200" s="28"/>
      <c r="I200" s="28"/>
      <c r="J200" s="28"/>
      <c r="K200" s="33">
        <f>IFERROR(LARGE(E200:J200,1),0)+IF($D$5&gt;=2,IFERROR(LARGE(E200:J200,2),0),0)+IF($D$5&gt;=3,IFERROR(LARGE(E200:J200,3),0),0)+IF($D$5&gt;=4,IFERROR(LARGE(E200:J200,4),0),0)+IF($D$5&gt;=5,IFERROR(LARGE(E200:J200,5),0),0)+IF($D$5&gt;=6,IFERROR(LARGE(E200:J200,6),0),0)</f>
        <v>154</v>
      </c>
      <c r="L200" s="33" t="s">
        <v>657</v>
      </c>
      <c r="M200" s="33"/>
      <c r="N200" s="33">
        <f>K200-(ROW(K200)-ROW(K$6))/10000</f>
        <v>153.98060000000001</v>
      </c>
      <c r="O200" s="33">
        <f>COUNT(E200:J200)</f>
        <v>1</v>
      </c>
      <c r="P200" s="33" t="str">
        <f ca="1">IF(AND(O200=1,OFFSET(D200,0,P$3)&gt;0),"Y",0)</f>
        <v>Y</v>
      </c>
      <c r="Q200" s="34" t="s">
        <v>211</v>
      </c>
      <c r="R200" s="35">
        <f>1-(Q200=Q199)</f>
        <v>0</v>
      </c>
      <c r="S200" s="35">
        <f>N200+T200/1000+U200/10000+V200/100000+W200/1000000+X200/10000000+Y200/100000000</f>
        <v>154.13460000000001</v>
      </c>
      <c r="T200" s="30">
        <v>154</v>
      </c>
      <c r="U200" s="28"/>
      <c r="V200" s="28"/>
      <c r="W200" s="28"/>
      <c r="X200" s="28"/>
      <c r="Y200" s="28"/>
      <c r="AA200" s="36"/>
      <c r="AB200" s="36"/>
      <c r="AC200" s="36"/>
      <c r="AD200" s="36"/>
      <c r="AE200" s="60"/>
      <c r="AF200" s="60"/>
      <c r="AG200" s="27"/>
      <c r="AH200" s="27"/>
      <c r="AI200" s="39"/>
      <c r="AJ200" s="39"/>
      <c r="AK200" s="39"/>
      <c r="AL200" s="31"/>
      <c r="AM200" s="27"/>
      <c r="AN200" s="1"/>
    </row>
    <row r="201" spans="1:40" ht="15" x14ac:dyDescent="0.25">
      <c r="A201" s="58">
        <v>7</v>
      </c>
      <c r="B201" s="1">
        <v>7</v>
      </c>
      <c r="C201" s="58" t="s">
        <v>319</v>
      </c>
      <c r="D201" s="30" t="s">
        <v>40</v>
      </c>
      <c r="E201" s="30">
        <v>151</v>
      </c>
      <c r="F201" s="28"/>
      <c r="G201" s="28"/>
      <c r="H201" s="28"/>
      <c r="I201" s="28"/>
      <c r="J201" s="28"/>
      <c r="K201" s="33">
        <f>IFERROR(LARGE(E201:J201,1),0)+IF($D$5&gt;=2,IFERROR(LARGE(E201:J201,2),0),0)+IF($D$5&gt;=3,IFERROR(LARGE(E201:J201,3),0),0)+IF($D$5&gt;=4,IFERROR(LARGE(E201:J201,4),0),0)+IF($D$5&gt;=5,IFERROR(LARGE(E201:J201,5),0),0)+IF($D$5&gt;=6,IFERROR(LARGE(E201:J201,6),0),0)</f>
        <v>151</v>
      </c>
      <c r="L201" s="33" t="s">
        <v>657</v>
      </c>
      <c r="M201" s="33"/>
      <c r="N201" s="33">
        <f>K201-(ROW(K201)-ROW(K$6))/10000</f>
        <v>150.98050000000001</v>
      </c>
      <c r="O201" s="33">
        <f>COUNT(E201:J201)</f>
        <v>1</v>
      </c>
      <c r="P201" s="33" t="str">
        <f ca="1">IF(AND(O201=1,OFFSET(D201,0,P$3)&gt;0),"Y",0)</f>
        <v>Y</v>
      </c>
      <c r="Q201" s="34" t="s">
        <v>211</v>
      </c>
      <c r="R201" s="35">
        <f>1-(Q201=Q200)</f>
        <v>0</v>
      </c>
      <c r="S201" s="35">
        <f>N201+T201/1000+U201/10000+V201/100000+W201/1000000+X201/10000000+Y201/100000000</f>
        <v>151.13150000000002</v>
      </c>
      <c r="T201" s="30">
        <v>151</v>
      </c>
      <c r="U201" s="28"/>
      <c r="V201" s="28"/>
      <c r="W201" s="28"/>
      <c r="X201" s="28"/>
      <c r="Y201" s="28"/>
      <c r="AA201" s="36"/>
      <c r="AB201" s="36"/>
      <c r="AC201" s="36"/>
      <c r="AD201" s="36"/>
      <c r="AE201" s="60"/>
      <c r="AF201" s="60"/>
      <c r="AG201" s="27"/>
      <c r="AH201" s="27"/>
      <c r="AI201" s="39"/>
      <c r="AJ201" s="39"/>
      <c r="AK201" s="39"/>
      <c r="AL201" s="31"/>
      <c r="AM201" s="27"/>
      <c r="AN201" s="1"/>
    </row>
    <row r="202" spans="1:40" ht="15" x14ac:dyDescent="0.25">
      <c r="A202" s="58">
        <v>8</v>
      </c>
      <c r="B202" s="1">
        <v>8</v>
      </c>
      <c r="C202" s="58" t="s">
        <v>347</v>
      </c>
      <c r="D202" s="30" t="s">
        <v>36</v>
      </c>
      <c r="E202" s="30">
        <v>139</v>
      </c>
      <c r="F202" s="28"/>
      <c r="G202" s="28"/>
      <c r="H202" s="28"/>
      <c r="I202" s="28"/>
      <c r="J202" s="28"/>
      <c r="K202" s="33">
        <f>IFERROR(LARGE(E202:J202,1),0)+IF($D$5&gt;=2,IFERROR(LARGE(E202:J202,2),0),0)+IF($D$5&gt;=3,IFERROR(LARGE(E202:J202,3),0),0)+IF($D$5&gt;=4,IFERROR(LARGE(E202:J202,4),0),0)+IF($D$5&gt;=5,IFERROR(LARGE(E202:J202,5),0),0)+IF($D$5&gt;=6,IFERROR(LARGE(E202:J202,6),0),0)</f>
        <v>139</v>
      </c>
      <c r="L202" s="33" t="s">
        <v>657</v>
      </c>
      <c r="M202" s="33"/>
      <c r="N202" s="33">
        <f>K202-(ROW(K202)-ROW(K$6))/10000</f>
        <v>138.9804</v>
      </c>
      <c r="O202" s="33">
        <f>COUNT(E202:J202)</f>
        <v>1</v>
      </c>
      <c r="P202" s="33" t="str">
        <f ca="1">IF(AND(O202=1,OFFSET(D202,0,P$3)&gt;0),"Y",0)</f>
        <v>Y</v>
      </c>
      <c r="Q202" s="34" t="s">
        <v>211</v>
      </c>
      <c r="R202" s="35">
        <f>1-(Q202=Q201)</f>
        <v>0</v>
      </c>
      <c r="S202" s="35">
        <f>N202+T202/1000+U202/10000+V202/100000+W202/1000000+X202/10000000+Y202/100000000</f>
        <v>139.11940000000001</v>
      </c>
      <c r="T202" s="30">
        <v>139</v>
      </c>
      <c r="U202" s="28"/>
      <c r="V202" s="28"/>
      <c r="W202" s="28"/>
      <c r="X202" s="28"/>
      <c r="Y202" s="28"/>
      <c r="AA202" s="36"/>
      <c r="AB202" s="36"/>
      <c r="AC202" s="36"/>
      <c r="AD202" s="36"/>
      <c r="AE202" s="60"/>
      <c r="AF202" s="60"/>
      <c r="AG202" s="27"/>
      <c r="AH202" s="27"/>
      <c r="AI202" s="39"/>
      <c r="AJ202" s="39"/>
      <c r="AK202" s="39"/>
      <c r="AL202" s="31"/>
      <c r="AM202" s="27"/>
      <c r="AN202" s="1"/>
    </row>
    <row r="203" spans="1:40" ht="15" x14ac:dyDescent="0.25">
      <c r="A203" s="58">
        <v>9</v>
      </c>
      <c r="B203" s="1">
        <v>9</v>
      </c>
      <c r="C203" s="58" t="s">
        <v>348</v>
      </c>
      <c r="D203" s="30" t="s">
        <v>162</v>
      </c>
      <c r="E203" s="30">
        <v>138</v>
      </c>
      <c r="F203" s="28"/>
      <c r="G203" s="28"/>
      <c r="H203" s="28"/>
      <c r="I203" s="28"/>
      <c r="J203" s="28"/>
      <c r="K203" s="33">
        <f>IFERROR(LARGE(E203:J203,1),0)+IF($D$5&gt;=2,IFERROR(LARGE(E203:J203,2),0),0)+IF($D$5&gt;=3,IFERROR(LARGE(E203:J203,3),0),0)+IF($D$5&gt;=4,IFERROR(LARGE(E203:J203,4),0),0)+IF($D$5&gt;=5,IFERROR(LARGE(E203:J203,5),0),0)+IF($D$5&gt;=6,IFERROR(LARGE(E203:J203,6),0),0)</f>
        <v>138</v>
      </c>
      <c r="L203" s="33" t="s">
        <v>657</v>
      </c>
      <c r="M203" s="33"/>
      <c r="N203" s="33">
        <f>K203-(ROW(K203)-ROW(K$6))/10000</f>
        <v>137.9803</v>
      </c>
      <c r="O203" s="33">
        <f>COUNT(E203:J203)</f>
        <v>1</v>
      </c>
      <c r="P203" s="33" t="str">
        <f ca="1">IF(AND(O203=1,OFFSET(D203,0,P$3)&gt;0),"Y",0)</f>
        <v>Y</v>
      </c>
      <c r="Q203" s="34" t="s">
        <v>211</v>
      </c>
      <c r="R203" s="35">
        <f>1-(Q203=Q202)</f>
        <v>0</v>
      </c>
      <c r="S203" s="35">
        <f>N203+T203/1000+U203/10000+V203/100000+W203/1000000+X203/10000000+Y203/100000000</f>
        <v>138.1183</v>
      </c>
      <c r="T203" s="30">
        <v>138</v>
      </c>
      <c r="U203" s="28"/>
      <c r="V203" s="28"/>
      <c r="W203" s="28"/>
      <c r="X203" s="28"/>
      <c r="Y203" s="28"/>
      <c r="AA203" s="36"/>
      <c r="AB203" s="36"/>
      <c r="AC203" s="36"/>
      <c r="AD203" s="36"/>
      <c r="AE203" s="60"/>
      <c r="AF203" s="60"/>
      <c r="AG203" s="27"/>
      <c r="AH203" s="27"/>
      <c r="AI203" s="39"/>
      <c r="AJ203" s="39"/>
      <c r="AK203" s="39"/>
      <c r="AL203" s="31"/>
      <c r="AM203" s="27"/>
      <c r="AN203" s="1"/>
    </row>
    <row r="204" spans="1:40" ht="15" x14ac:dyDescent="0.25">
      <c r="A204" s="58">
        <v>10</v>
      </c>
      <c r="B204" s="1">
        <v>10</v>
      </c>
      <c r="C204" s="58" t="s">
        <v>350</v>
      </c>
      <c r="D204" s="30" t="s">
        <v>58</v>
      </c>
      <c r="E204" s="30">
        <v>136</v>
      </c>
      <c r="F204" s="28"/>
      <c r="G204" s="28"/>
      <c r="H204" s="28"/>
      <c r="I204" s="28"/>
      <c r="J204" s="28"/>
      <c r="K204" s="33">
        <f>IFERROR(LARGE(E204:J204,1),0)+IF($D$5&gt;=2,IFERROR(LARGE(E204:J204,2),0),0)+IF($D$5&gt;=3,IFERROR(LARGE(E204:J204,3),0),0)+IF($D$5&gt;=4,IFERROR(LARGE(E204:J204,4),0),0)+IF($D$5&gt;=5,IFERROR(LARGE(E204:J204,5),0),0)+IF($D$5&gt;=6,IFERROR(LARGE(E204:J204,6),0),0)</f>
        <v>136</v>
      </c>
      <c r="L204" s="33" t="s">
        <v>657</v>
      </c>
      <c r="M204" s="33"/>
      <c r="N204" s="33">
        <f>K204-(ROW(K204)-ROW(K$6))/10000</f>
        <v>135.9802</v>
      </c>
      <c r="O204" s="33">
        <f>COUNT(E204:J204)</f>
        <v>1</v>
      </c>
      <c r="P204" s="33" t="str">
        <f ca="1">IF(AND(O204=1,OFFSET(D204,0,P$3)&gt;0),"Y",0)</f>
        <v>Y</v>
      </c>
      <c r="Q204" s="34" t="s">
        <v>211</v>
      </c>
      <c r="R204" s="35">
        <f>1-(Q204=Q203)</f>
        <v>0</v>
      </c>
      <c r="S204" s="35">
        <f>N204+T204/1000+U204/10000+V204/100000+W204/1000000+X204/10000000+Y204/100000000</f>
        <v>136.11619999999999</v>
      </c>
      <c r="T204" s="30">
        <v>136</v>
      </c>
      <c r="U204" s="28"/>
      <c r="V204" s="28"/>
      <c r="W204" s="28"/>
      <c r="X204" s="28"/>
      <c r="Y204" s="28"/>
      <c r="AA204" s="36"/>
      <c r="AB204" s="36"/>
      <c r="AC204" s="36"/>
      <c r="AD204" s="36"/>
      <c r="AE204" s="60"/>
      <c r="AF204" s="60"/>
      <c r="AG204" s="27"/>
      <c r="AH204" s="27"/>
      <c r="AI204" s="39"/>
      <c r="AJ204" s="39"/>
      <c r="AK204" s="39"/>
      <c r="AL204" s="31"/>
      <c r="AM204" s="27"/>
      <c r="AN204" s="1"/>
    </row>
    <row r="205" spans="1:40" ht="15" x14ac:dyDescent="0.25">
      <c r="A205" s="58">
        <v>11</v>
      </c>
      <c r="B205" s="1">
        <v>11</v>
      </c>
      <c r="C205" s="58" t="s">
        <v>366</v>
      </c>
      <c r="D205" s="30" t="s">
        <v>67</v>
      </c>
      <c r="E205" s="30">
        <v>132</v>
      </c>
      <c r="F205" s="28"/>
      <c r="G205" s="28"/>
      <c r="H205" s="28"/>
      <c r="I205" s="28"/>
      <c r="J205" s="28"/>
      <c r="K205" s="33">
        <f>IFERROR(LARGE(E205:J205,1),0)+IF($D$5&gt;=2,IFERROR(LARGE(E205:J205,2),0),0)+IF($D$5&gt;=3,IFERROR(LARGE(E205:J205,3),0),0)+IF($D$5&gt;=4,IFERROR(LARGE(E205:J205,4),0),0)+IF($D$5&gt;=5,IFERROR(LARGE(E205:J205,5),0),0)+IF($D$5&gt;=6,IFERROR(LARGE(E205:J205,6),0),0)</f>
        <v>132</v>
      </c>
      <c r="L205" s="33" t="s">
        <v>657</v>
      </c>
      <c r="M205" s="33"/>
      <c r="N205" s="33">
        <f>K205-(ROW(K205)-ROW(K$6))/10000</f>
        <v>131.98009999999999</v>
      </c>
      <c r="O205" s="33">
        <f>COUNT(E205:J205)</f>
        <v>1</v>
      </c>
      <c r="P205" s="33" t="str">
        <f ca="1">IF(AND(O205=1,OFFSET(D205,0,P$3)&gt;0),"Y",0)</f>
        <v>Y</v>
      </c>
      <c r="Q205" s="34" t="s">
        <v>211</v>
      </c>
      <c r="R205" s="35">
        <f>1-(Q205=Q204)</f>
        <v>0</v>
      </c>
      <c r="S205" s="35">
        <f>N205+T205/1000+U205/10000+V205/100000+W205/1000000+X205/10000000+Y205/100000000</f>
        <v>132.1121</v>
      </c>
      <c r="T205" s="30">
        <v>132</v>
      </c>
      <c r="U205" s="28"/>
      <c r="V205" s="28"/>
      <c r="W205" s="28"/>
      <c r="X205" s="28"/>
      <c r="Y205" s="28"/>
      <c r="AA205" s="36"/>
      <c r="AB205" s="36"/>
      <c r="AC205" s="36"/>
      <c r="AD205" s="36"/>
      <c r="AE205" s="60"/>
      <c r="AF205" s="60"/>
      <c r="AG205" s="27"/>
      <c r="AH205" s="27"/>
      <c r="AI205" s="39"/>
      <c r="AJ205" s="39"/>
      <c r="AK205" s="39"/>
      <c r="AL205" s="31"/>
      <c r="AM205" s="27"/>
      <c r="AN205" s="1"/>
    </row>
    <row r="206" spans="1:40" ht="15" x14ac:dyDescent="0.25">
      <c r="A206" s="58">
        <v>12</v>
      </c>
      <c r="B206" s="1">
        <v>12</v>
      </c>
      <c r="C206" s="58" t="s">
        <v>369</v>
      </c>
      <c r="D206" s="30" t="s">
        <v>40</v>
      </c>
      <c r="E206" s="30">
        <v>130</v>
      </c>
      <c r="F206" s="28"/>
      <c r="G206" s="28"/>
      <c r="H206" s="28"/>
      <c r="I206" s="28"/>
      <c r="J206" s="28"/>
      <c r="K206" s="33">
        <f>IFERROR(LARGE(E206:J206,1),0)+IF($D$5&gt;=2,IFERROR(LARGE(E206:J206,2),0),0)+IF($D$5&gt;=3,IFERROR(LARGE(E206:J206,3),0),0)+IF($D$5&gt;=4,IFERROR(LARGE(E206:J206,4),0),0)+IF($D$5&gt;=5,IFERROR(LARGE(E206:J206,5),0),0)+IF($D$5&gt;=6,IFERROR(LARGE(E206:J206,6),0),0)</f>
        <v>130</v>
      </c>
      <c r="L206" s="33" t="s">
        <v>657</v>
      </c>
      <c r="M206" s="33"/>
      <c r="N206" s="33">
        <f>K206-(ROW(K206)-ROW(K$6))/10000</f>
        <v>129.97999999999999</v>
      </c>
      <c r="O206" s="33">
        <f>COUNT(E206:J206)</f>
        <v>1</v>
      </c>
      <c r="P206" s="33" t="str">
        <f ca="1">IF(AND(O206=1,OFFSET(D206,0,P$3)&gt;0),"Y",0)</f>
        <v>Y</v>
      </c>
      <c r="Q206" s="34" t="s">
        <v>211</v>
      </c>
      <c r="R206" s="35">
        <f>1-(Q206=Q205)</f>
        <v>0</v>
      </c>
      <c r="S206" s="35">
        <f>N206+T206/1000+U206/10000+V206/100000+W206/1000000+X206/10000000+Y206/100000000</f>
        <v>130.10999999999999</v>
      </c>
      <c r="T206" s="30">
        <v>130</v>
      </c>
      <c r="U206" s="28"/>
      <c r="V206" s="28"/>
      <c r="W206" s="28"/>
      <c r="X206" s="28"/>
      <c r="Y206" s="28"/>
      <c r="AA206" s="36"/>
      <c r="AB206" s="36"/>
      <c r="AC206" s="36"/>
      <c r="AD206" s="36"/>
      <c r="AE206" s="60"/>
      <c r="AF206" s="60"/>
      <c r="AG206" s="27"/>
      <c r="AH206" s="27"/>
      <c r="AI206" s="39"/>
      <c r="AJ206" s="39"/>
      <c r="AK206" s="39"/>
      <c r="AL206" s="31"/>
      <c r="AM206" s="27"/>
      <c r="AN206" s="1"/>
    </row>
    <row r="207" spans="1:40" ht="15" x14ac:dyDescent="0.25">
      <c r="A207" s="58">
        <v>13</v>
      </c>
      <c r="B207" s="1">
        <v>13</v>
      </c>
      <c r="C207" s="58" t="s">
        <v>378</v>
      </c>
      <c r="D207" s="30" t="s">
        <v>202</v>
      </c>
      <c r="E207" s="30">
        <v>127</v>
      </c>
      <c r="F207" s="28"/>
      <c r="G207" s="28"/>
      <c r="H207" s="28"/>
      <c r="I207" s="28"/>
      <c r="J207" s="28"/>
      <c r="K207" s="33">
        <f>IFERROR(LARGE(E207:J207,1),0)+IF($D$5&gt;=2,IFERROR(LARGE(E207:J207,2),0),0)+IF($D$5&gt;=3,IFERROR(LARGE(E207:J207,3),0),0)+IF($D$5&gt;=4,IFERROR(LARGE(E207:J207,4),0),0)+IF($D$5&gt;=5,IFERROR(LARGE(E207:J207,5),0),0)+IF($D$5&gt;=6,IFERROR(LARGE(E207:J207,6),0),0)</f>
        <v>127</v>
      </c>
      <c r="L207" s="33" t="s">
        <v>657</v>
      </c>
      <c r="M207" s="33"/>
      <c r="N207" s="33">
        <f>K207-(ROW(K207)-ROW(K$6))/10000</f>
        <v>126.9799</v>
      </c>
      <c r="O207" s="33">
        <f>COUNT(E207:J207)</f>
        <v>1</v>
      </c>
      <c r="P207" s="33" t="str">
        <f ca="1">IF(AND(O207=1,OFFSET(D207,0,P$3)&gt;0),"Y",0)</f>
        <v>Y</v>
      </c>
      <c r="Q207" s="34" t="s">
        <v>211</v>
      </c>
      <c r="R207" s="35">
        <f>1-(Q207=Q206)</f>
        <v>0</v>
      </c>
      <c r="S207" s="35">
        <f>N207+T207/1000+U207/10000+V207/100000+W207/1000000+X207/10000000+Y207/100000000</f>
        <v>127.1069</v>
      </c>
      <c r="T207" s="30">
        <v>127</v>
      </c>
      <c r="U207" s="28"/>
      <c r="V207" s="28"/>
      <c r="W207" s="28"/>
      <c r="X207" s="28"/>
      <c r="Y207" s="28"/>
      <c r="AA207" s="36"/>
      <c r="AB207" s="36"/>
      <c r="AC207" s="36"/>
      <c r="AD207" s="36"/>
      <c r="AE207" s="60"/>
      <c r="AF207" s="60"/>
      <c r="AG207" s="27"/>
      <c r="AH207" s="27"/>
      <c r="AI207" s="39"/>
      <c r="AJ207" s="39"/>
      <c r="AK207" s="39"/>
      <c r="AL207" s="31"/>
      <c r="AM207" s="27"/>
      <c r="AN207" s="1"/>
    </row>
    <row r="208" spans="1:40" ht="15" x14ac:dyDescent="0.25">
      <c r="A208" s="58">
        <v>14</v>
      </c>
      <c r="B208" s="1">
        <v>14</v>
      </c>
      <c r="C208" s="58" t="s">
        <v>393</v>
      </c>
      <c r="D208" s="30" t="s">
        <v>40</v>
      </c>
      <c r="E208" s="30">
        <v>121</v>
      </c>
      <c r="F208" s="28"/>
      <c r="G208" s="28"/>
      <c r="H208" s="28"/>
      <c r="I208" s="28"/>
      <c r="J208" s="28"/>
      <c r="K208" s="33">
        <f>IFERROR(LARGE(E208:J208,1),0)+IF($D$5&gt;=2,IFERROR(LARGE(E208:J208,2),0),0)+IF($D$5&gt;=3,IFERROR(LARGE(E208:J208,3),0),0)+IF($D$5&gt;=4,IFERROR(LARGE(E208:J208,4),0),0)+IF($D$5&gt;=5,IFERROR(LARGE(E208:J208,5),0),0)+IF($D$5&gt;=6,IFERROR(LARGE(E208:J208,6),0),0)</f>
        <v>121</v>
      </c>
      <c r="L208" s="33" t="s">
        <v>657</v>
      </c>
      <c r="M208" s="33"/>
      <c r="N208" s="33">
        <f>K208-(ROW(K208)-ROW(K$6))/10000</f>
        <v>120.9798</v>
      </c>
      <c r="O208" s="33">
        <f>COUNT(E208:J208)</f>
        <v>1</v>
      </c>
      <c r="P208" s="33" t="str">
        <f ca="1">IF(AND(O208=1,OFFSET(D208,0,P$3)&gt;0),"Y",0)</f>
        <v>Y</v>
      </c>
      <c r="Q208" s="34" t="s">
        <v>211</v>
      </c>
      <c r="R208" s="35">
        <f>1-(Q208=Q207)</f>
        <v>0</v>
      </c>
      <c r="S208" s="35">
        <f>N208+T208/1000+U208/10000+V208/100000+W208/1000000+X208/10000000+Y208/100000000</f>
        <v>121.10079999999999</v>
      </c>
      <c r="T208" s="30">
        <v>121</v>
      </c>
      <c r="U208" s="28"/>
      <c r="V208" s="28"/>
      <c r="W208" s="28"/>
      <c r="X208" s="28"/>
      <c r="Y208" s="28"/>
      <c r="AA208" s="36"/>
      <c r="AB208" s="36"/>
      <c r="AC208" s="36"/>
      <c r="AD208" s="36"/>
      <c r="AE208" s="60"/>
      <c r="AF208" s="60"/>
      <c r="AG208" s="27"/>
      <c r="AH208" s="27"/>
      <c r="AI208" s="39"/>
      <c r="AJ208" s="39"/>
      <c r="AK208" s="39"/>
      <c r="AL208" s="31"/>
      <c r="AM208" s="27"/>
      <c r="AN208" s="1"/>
    </row>
    <row r="209" spans="1:40" ht="15" x14ac:dyDescent="0.25">
      <c r="A209" s="58">
        <v>15</v>
      </c>
      <c r="B209" s="1">
        <v>15</v>
      </c>
      <c r="C209" s="58" t="s">
        <v>399</v>
      </c>
      <c r="D209" s="30" t="s">
        <v>79</v>
      </c>
      <c r="E209" s="30">
        <v>118</v>
      </c>
      <c r="F209" s="28"/>
      <c r="G209" s="28"/>
      <c r="H209" s="28"/>
      <c r="I209" s="28"/>
      <c r="J209" s="28"/>
      <c r="K209" s="33">
        <f>IFERROR(LARGE(E209:J209,1),0)+IF($D$5&gt;=2,IFERROR(LARGE(E209:J209,2),0),0)+IF($D$5&gt;=3,IFERROR(LARGE(E209:J209,3),0),0)+IF($D$5&gt;=4,IFERROR(LARGE(E209:J209,4),0),0)+IF($D$5&gt;=5,IFERROR(LARGE(E209:J209,5),0),0)+IF($D$5&gt;=6,IFERROR(LARGE(E209:J209,6),0),0)</f>
        <v>118</v>
      </c>
      <c r="L209" s="33" t="s">
        <v>657</v>
      </c>
      <c r="M209" s="33"/>
      <c r="N209" s="33">
        <f>K209-(ROW(K209)-ROW(K$6))/10000</f>
        <v>117.97969999999999</v>
      </c>
      <c r="O209" s="33">
        <f>COUNT(E209:J209)</f>
        <v>1</v>
      </c>
      <c r="P209" s="33" t="str">
        <f ca="1">IF(AND(O209=1,OFFSET(D209,0,P$3)&gt;0),"Y",0)</f>
        <v>Y</v>
      </c>
      <c r="Q209" s="34" t="s">
        <v>211</v>
      </c>
      <c r="R209" s="35">
        <f>1-(Q209=Q208)</f>
        <v>0</v>
      </c>
      <c r="S209" s="35">
        <f>N209+T209/1000+U209/10000+V209/100000+W209/1000000+X209/10000000+Y209/100000000</f>
        <v>118.09769999999999</v>
      </c>
      <c r="T209" s="30">
        <v>118</v>
      </c>
      <c r="U209" s="28"/>
      <c r="V209" s="28"/>
      <c r="W209" s="28"/>
      <c r="X209" s="28"/>
      <c r="Y209" s="28"/>
      <c r="AA209" s="36"/>
      <c r="AB209" s="36"/>
      <c r="AC209" s="36"/>
      <c r="AD209" s="36"/>
      <c r="AE209" s="60"/>
      <c r="AF209" s="60"/>
      <c r="AG209" s="27"/>
      <c r="AH209" s="27"/>
      <c r="AI209" s="39"/>
      <c r="AJ209" s="39"/>
      <c r="AK209" s="39"/>
      <c r="AL209" s="31"/>
      <c r="AM209" s="27"/>
      <c r="AN209" s="1"/>
    </row>
    <row r="210" spans="1:40" ht="15" x14ac:dyDescent="0.25">
      <c r="A210" s="58">
        <v>16</v>
      </c>
      <c r="B210" s="1" t="s">
        <v>52</v>
      </c>
      <c r="C210" s="58" t="s">
        <v>404</v>
      </c>
      <c r="D210" s="30" t="s">
        <v>24</v>
      </c>
      <c r="E210" s="30">
        <v>116</v>
      </c>
      <c r="F210" s="28"/>
      <c r="G210" s="28"/>
      <c r="H210" s="28"/>
      <c r="I210" s="28"/>
      <c r="J210" s="28"/>
      <c r="K210" s="33">
        <f>IFERROR(LARGE(E210:J210,1),0)+IF($D$5&gt;=2,IFERROR(LARGE(E210:J210,2),0),0)+IF($D$5&gt;=3,IFERROR(LARGE(E210:J210,3),0),0)+IF($D$5&gt;=4,IFERROR(LARGE(E210:J210,4),0),0)+IF($D$5&gt;=5,IFERROR(LARGE(E210:J210,5),0),0)+IF($D$5&gt;=6,IFERROR(LARGE(E210:J210,6),0),0)</f>
        <v>116</v>
      </c>
      <c r="L210" s="33" t="s">
        <v>656</v>
      </c>
      <c r="M210" s="33"/>
      <c r="N210" s="33">
        <f>K210-(ROW(K210)-ROW(K$6))/10000</f>
        <v>115.9796</v>
      </c>
      <c r="O210" s="33">
        <f>COUNT(E210:J210)</f>
        <v>1</v>
      </c>
      <c r="P210" s="33" t="str">
        <f ca="1">IF(AND(O210=1,OFFSET(D210,0,P$3)&gt;0),"Y",0)</f>
        <v>Y</v>
      </c>
      <c r="Q210" s="34" t="s">
        <v>211</v>
      </c>
      <c r="R210" s="35">
        <f>1-(Q210=Q209)</f>
        <v>0</v>
      </c>
      <c r="S210" s="35">
        <f>N210+T210/1000+U210/10000+V210/100000+W210/1000000+X210/10000000+Y210/100000000</f>
        <v>116.0956</v>
      </c>
      <c r="T210" s="30">
        <v>116</v>
      </c>
      <c r="U210" s="28"/>
      <c r="V210" s="28"/>
      <c r="W210" s="28"/>
      <c r="X210" s="28"/>
      <c r="Y210" s="28"/>
      <c r="AA210" s="36"/>
      <c r="AB210" s="36"/>
      <c r="AC210" s="36"/>
      <c r="AD210" s="36"/>
      <c r="AE210" s="60"/>
      <c r="AF210" s="60"/>
      <c r="AG210" s="27"/>
      <c r="AH210" s="27"/>
      <c r="AI210" s="39"/>
      <c r="AJ210" s="39"/>
      <c r="AK210" s="39"/>
      <c r="AL210" s="31"/>
      <c r="AM210" s="27"/>
      <c r="AN210" s="1"/>
    </row>
    <row r="211" spans="1:40" ht="15" x14ac:dyDescent="0.25">
      <c r="A211" s="58">
        <v>17</v>
      </c>
      <c r="B211" s="1" t="s">
        <v>52</v>
      </c>
      <c r="C211" s="58" t="s">
        <v>440</v>
      </c>
      <c r="D211" s="30" t="s">
        <v>24</v>
      </c>
      <c r="E211" s="30">
        <v>109</v>
      </c>
      <c r="F211" s="28"/>
      <c r="G211" s="28"/>
      <c r="H211" s="28"/>
      <c r="I211" s="28"/>
      <c r="J211" s="28"/>
      <c r="K211" s="33">
        <f>IFERROR(LARGE(E211:J211,1),0)+IF($D$5&gt;=2,IFERROR(LARGE(E211:J211,2),0),0)+IF($D$5&gt;=3,IFERROR(LARGE(E211:J211,3),0),0)+IF($D$5&gt;=4,IFERROR(LARGE(E211:J211,4),0),0)+IF($D$5&gt;=5,IFERROR(LARGE(E211:J211,5),0),0)+IF($D$5&gt;=6,IFERROR(LARGE(E211:J211,6),0),0)</f>
        <v>109</v>
      </c>
      <c r="L211" s="33" t="s">
        <v>656</v>
      </c>
      <c r="M211" s="33"/>
      <c r="N211" s="33">
        <f>K211-(ROW(K211)-ROW(K$6))/10000</f>
        <v>108.9795</v>
      </c>
      <c r="O211" s="33">
        <f>COUNT(E211:J211)</f>
        <v>1</v>
      </c>
      <c r="P211" s="33" t="str">
        <f ca="1">IF(AND(O211=1,OFFSET(D211,0,P$3)&gt;0),"Y",0)</f>
        <v>Y</v>
      </c>
      <c r="Q211" s="34" t="s">
        <v>211</v>
      </c>
      <c r="R211" s="35">
        <f>1-(Q211=Q210)</f>
        <v>0</v>
      </c>
      <c r="S211" s="35">
        <f>N211+T211/1000+U211/10000+V211/100000+W211/1000000+X211/10000000+Y211/100000000</f>
        <v>109.0885</v>
      </c>
      <c r="T211" s="30">
        <v>109</v>
      </c>
      <c r="U211" s="28"/>
      <c r="V211" s="28"/>
      <c r="W211" s="28"/>
      <c r="X211" s="28"/>
      <c r="Y211" s="28"/>
      <c r="AA211" s="36"/>
      <c r="AB211" s="36"/>
      <c r="AC211" s="36"/>
      <c r="AD211" s="36"/>
      <c r="AE211" s="60"/>
      <c r="AF211" s="60"/>
      <c r="AG211" s="27"/>
      <c r="AH211" s="27"/>
      <c r="AI211" s="39"/>
      <c r="AJ211" s="39"/>
      <c r="AK211" s="39"/>
      <c r="AL211" s="31"/>
      <c r="AM211" s="27"/>
      <c r="AN211" s="1"/>
    </row>
    <row r="212" spans="1:40" ht="5.0999999999999996" customHeight="1" x14ac:dyDescent="0.2">
      <c r="D212" s="28"/>
      <c r="E212" s="28"/>
      <c r="F212" s="28"/>
      <c r="G212" s="28"/>
      <c r="H212" s="28"/>
      <c r="I212" s="28"/>
      <c r="J212" s="28"/>
      <c r="K212" s="33"/>
      <c r="L212" s="28"/>
      <c r="M212" s="28"/>
      <c r="N212" s="33"/>
      <c r="O212" s="28"/>
      <c r="P212" s="28"/>
      <c r="R212" s="59"/>
      <c r="S212" s="35"/>
      <c r="T212" s="28"/>
      <c r="U212" s="28"/>
      <c r="V212" s="28"/>
      <c r="W212" s="28"/>
      <c r="X212" s="28"/>
      <c r="Y212" s="28"/>
      <c r="AE212" s="60"/>
      <c r="AF212" s="60"/>
      <c r="AG212" s="27"/>
      <c r="AH212" s="27"/>
      <c r="AI212" s="39"/>
      <c r="AJ212" s="39"/>
      <c r="AK212" s="39"/>
      <c r="AL212" s="31"/>
      <c r="AM212" s="27"/>
      <c r="AN212" s="1"/>
    </row>
    <row r="213" spans="1:40" x14ac:dyDescent="0.2">
      <c r="D213" s="28"/>
      <c r="E213" s="28"/>
      <c r="F213" s="28"/>
      <c r="G213" s="28"/>
      <c r="H213" s="28"/>
      <c r="I213" s="28"/>
      <c r="J213" s="28"/>
      <c r="K213" s="33"/>
      <c r="L213" s="28"/>
      <c r="M213" s="28"/>
      <c r="N213" s="33"/>
      <c r="O213" s="28"/>
      <c r="P213" s="28"/>
      <c r="R213" s="59"/>
      <c r="S213" s="35"/>
      <c r="T213" s="28"/>
      <c r="U213" s="28"/>
      <c r="V213" s="28"/>
      <c r="W213" s="28"/>
      <c r="X213" s="28"/>
      <c r="Y213" s="28"/>
      <c r="AE213" s="60"/>
      <c r="AF213" s="60"/>
      <c r="AG213" s="27"/>
      <c r="AH213" s="27"/>
      <c r="AI213" s="39"/>
      <c r="AJ213" s="39"/>
      <c r="AK213" s="39"/>
      <c r="AL213" s="31"/>
      <c r="AM213" s="27"/>
      <c r="AN213" s="1"/>
    </row>
    <row r="214" spans="1:40" ht="15" x14ac:dyDescent="0.25">
      <c r="A214" s="57"/>
      <c r="B214" s="57"/>
      <c r="C214" s="57" t="s">
        <v>223</v>
      </c>
      <c r="D214" s="28"/>
      <c r="E214" s="28"/>
      <c r="F214" s="28"/>
      <c r="G214" s="28"/>
      <c r="H214" s="28"/>
      <c r="I214" s="28"/>
      <c r="J214" s="28"/>
      <c r="K214" s="33"/>
      <c r="L214" s="28"/>
      <c r="M214" s="28"/>
      <c r="N214" s="33"/>
      <c r="O214" s="28"/>
      <c r="P214" s="28"/>
      <c r="Q214" s="51" t="str">
        <f>C214</f>
        <v>M70</v>
      </c>
      <c r="R214" s="59"/>
      <c r="S214" s="35"/>
      <c r="T214" s="28"/>
      <c r="U214" s="28"/>
      <c r="V214" s="28"/>
      <c r="W214" s="28"/>
      <c r="X214" s="28"/>
      <c r="Y214" s="28"/>
      <c r="AE214" s="60"/>
      <c r="AF214" s="60"/>
      <c r="AG214" s="27"/>
      <c r="AH214" s="27"/>
      <c r="AI214" s="39">
        <v>449</v>
      </c>
      <c r="AJ214" s="39">
        <v>438</v>
      </c>
      <c r="AK214" s="39">
        <v>411</v>
      </c>
      <c r="AL214" s="31"/>
      <c r="AM214" s="27"/>
      <c r="AN214" s="1"/>
    </row>
    <row r="215" spans="1:40" ht="15" x14ac:dyDescent="0.25">
      <c r="A215" s="58">
        <v>1</v>
      </c>
      <c r="B215" s="58">
        <v>1</v>
      </c>
      <c r="C215" s="58" t="s">
        <v>222</v>
      </c>
      <c r="D215" s="30" t="s">
        <v>47</v>
      </c>
      <c r="E215" s="30">
        <v>196</v>
      </c>
      <c r="F215" s="28"/>
      <c r="G215" s="28"/>
      <c r="H215" s="28"/>
      <c r="I215" s="28"/>
      <c r="J215" s="28"/>
      <c r="K215" s="33">
        <f>IFERROR(LARGE(E215:J215,1),0)+IF($D$5&gt;=2,IFERROR(LARGE(E215:J215,2),0),0)+IF($D$5&gt;=3,IFERROR(LARGE(E215:J215,3),0),0)+IF($D$5&gt;=4,IFERROR(LARGE(E215:J215,4),0),0)+IF($D$5&gt;=5,IFERROR(LARGE(E215:J215,5),0),0)+IF($D$5&gt;=6,IFERROR(LARGE(E215:J215,6),0),0)</f>
        <v>196</v>
      </c>
      <c r="L215" s="33" t="s">
        <v>657</v>
      </c>
      <c r="M215" s="33" t="s">
        <v>503</v>
      </c>
      <c r="N215" s="33">
        <f>K215-(ROW(K215)-ROW(K$6))/10000</f>
        <v>195.97909999999999</v>
      </c>
      <c r="O215" s="33">
        <f>COUNT(E215:J215)</f>
        <v>1</v>
      </c>
      <c r="P215" s="33" t="str">
        <f ca="1">IF(AND(O215=1,OFFSET(D215,0,P$3)&gt;0),"Y",0)</f>
        <v>Y</v>
      </c>
      <c r="Q215" s="34" t="s">
        <v>223</v>
      </c>
      <c r="R215" s="35">
        <f>1-(Q215=Q214)</f>
        <v>0</v>
      </c>
      <c r="S215" s="35">
        <f>N215+T215/1000+U215/10000+V215/100000+W215/1000000+X215/10000000+Y215/100000000</f>
        <v>196.17509999999999</v>
      </c>
      <c r="T215" s="30">
        <v>196</v>
      </c>
      <c r="U215" s="28"/>
      <c r="V215" s="28"/>
      <c r="W215" s="28"/>
      <c r="X215" s="28"/>
      <c r="Y215" s="28"/>
      <c r="AE215" s="60"/>
      <c r="AF215" s="60"/>
      <c r="AG215" s="27"/>
      <c r="AH215" s="27"/>
      <c r="AI215" s="39"/>
      <c r="AJ215" s="39"/>
      <c r="AK215" s="39"/>
      <c r="AL215" s="31"/>
      <c r="AM215" s="27"/>
      <c r="AN215" s="1"/>
    </row>
    <row r="216" spans="1:40" ht="15" x14ac:dyDescent="0.25">
      <c r="A216" s="58">
        <v>2</v>
      </c>
      <c r="B216" s="58">
        <v>2</v>
      </c>
      <c r="C216" s="58" t="s">
        <v>231</v>
      </c>
      <c r="D216" s="30" t="s">
        <v>121</v>
      </c>
      <c r="E216" s="30">
        <v>190</v>
      </c>
      <c r="F216" s="28"/>
      <c r="G216" s="28"/>
      <c r="H216" s="28"/>
      <c r="I216" s="28"/>
      <c r="J216" s="28"/>
      <c r="K216" s="33">
        <f>IFERROR(LARGE(E216:J216,1),0)+IF($D$5&gt;=2,IFERROR(LARGE(E216:J216,2),0),0)+IF($D$5&gt;=3,IFERROR(LARGE(E216:J216,3),0),0)+IF($D$5&gt;=4,IFERROR(LARGE(E216:J216,4),0),0)+IF($D$5&gt;=5,IFERROR(LARGE(E216:J216,5),0),0)+IF($D$5&gt;=6,IFERROR(LARGE(E216:J216,6),0),0)</f>
        <v>190</v>
      </c>
      <c r="L216" s="33" t="s">
        <v>657</v>
      </c>
      <c r="M216" s="33" t="s">
        <v>504</v>
      </c>
      <c r="N216" s="33">
        <f>K216-(ROW(K216)-ROW(K$6))/10000</f>
        <v>189.97900000000001</v>
      </c>
      <c r="O216" s="33">
        <f>COUNT(E216:J216)</f>
        <v>1</v>
      </c>
      <c r="P216" s="33" t="str">
        <f ca="1">IF(AND(O216=1,OFFSET(D216,0,P$3)&gt;0),"Y",0)</f>
        <v>Y</v>
      </c>
      <c r="Q216" s="34" t="s">
        <v>223</v>
      </c>
      <c r="R216" s="35">
        <f>1-(Q216=Q215)</f>
        <v>0</v>
      </c>
      <c r="S216" s="35">
        <f>N216+T216/1000+U216/10000+V216/100000+W216/1000000+X216/10000000+Y216/100000000</f>
        <v>190.16900000000001</v>
      </c>
      <c r="T216" s="30">
        <v>190</v>
      </c>
      <c r="U216" s="28"/>
      <c r="V216" s="28"/>
      <c r="W216" s="28"/>
      <c r="X216" s="28"/>
      <c r="Y216" s="28"/>
      <c r="AE216" s="60"/>
      <c r="AF216" s="60"/>
      <c r="AG216" s="27"/>
      <c r="AH216" s="27"/>
      <c r="AI216" s="39"/>
      <c r="AJ216" s="39"/>
      <c r="AK216" s="39"/>
      <c r="AL216" s="31"/>
      <c r="AM216" s="27"/>
      <c r="AN216" s="1"/>
    </row>
    <row r="217" spans="1:40" ht="15" x14ac:dyDescent="0.25">
      <c r="A217" s="58">
        <v>3</v>
      </c>
      <c r="B217" s="58">
        <v>3</v>
      </c>
      <c r="C217" s="58" t="s">
        <v>247</v>
      </c>
      <c r="D217" s="30" t="s">
        <v>240</v>
      </c>
      <c r="E217" s="30">
        <v>183</v>
      </c>
      <c r="F217" s="28"/>
      <c r="G217" s="28"/>
      <c r="H217" s="28"/>
      <c r="I217" s="28"/>
      <c r="J217" s="28"/>
      <c r="K217" s="33">
        <f>IFERROR(LARGE(E217:J217,1),0)+IF($D$5&gt;=2,IFERROR(LARGE(E217:J217,2),0),0)+IF($D$5&gt;=3,IFERROR(LARGE(E217:J217,3),0),0)+IF($D$5&gt;=4,IFERROR(LARGE(E217:J217,4),0),0)+IF($D$5&gt;=5,IFERROR(LARGE(E217:J217,5),0),0)+IF($D$5&gt;=6,IFERROR(LARGE(E217:J217,6),0),0)</f>
        <v>183</v>
      </c>
      <c r="L217" s="33" t="s">
        <v>657</v>
      </c>
      <c r="M217" s="33" t="s">
        <v>505</v>
      </c>
      <c r="N217" s="33">
        <f>K217-(ROW(K217)-ROW(K$6))/10000</f>
        <v>182.97890000000001</v>
      </c>
      <c r="O217" s="33">
        <f>COUNT(E217:J217)</f>
        <v>1</v>
      </c>
      <c r="P217" s="33" t="str">
        <f ca="1">IF(AND(O217=1,OFFSET(D217,0,P$3)&gt;0),"Y",0)</f>
        <v>Y</v>
      </c>
      <c r="Q217" s="34" t="s">
        <v>223</v>
      </c>
      <c r="R217" s="35">
        <f>1-(Q217=Q216)</f>
        <v>0</v>
      </c>
      <c r="S217" s="35">
        <f>N217+T217/1000+U217/10000+V217/100000+W217/1000000+X217/10000000+Y217/100000000</f>
        <v>183.1619</v>
      </c>
      <c r="T217" s="30">
        <v>183</v>
      </c>
      <c r="U217" s="28"/>
      <c r="V217" s="28"/>
      <c r="W217" s="28"/>
      <c r="X217" s="28"/>
      <c r="Y217" s="28"/>
      <c r="AE217" s="60"/>
      <c r="AF217" s="60"/>
      <c r="AG217" s="27"/>
      <c r="AH217" s="27"/>
      <c r="AI217" s="39"/>
      <c r="AJ217" s="39"/>
      <c r="AK217" s="39"/>
      <c r="AL217" s="31"/>
      <c r="AM217" s="27"/>
      <c r="AN217" s="1"/>
    </row>
    <row r="218" spans="1:40" ht="15" x14ac:dyDescent="0.25">
      <c r="A218" s="58">
        <v>4</v>
      </c>
      <c r="B218" s="58">
        <v>4</v>
      </c>
      <c r="C218" s="58" t="s">
        <v>306</v>
      </c>
      <c r="D218" s="30" t="s">
        <v>47</v>
      </c>
      <c r="E218" s="30">
        <v>156</v>
      </c>
      <c r="F218" s="28"/>
      <c r="G218" s="28"/>
      <c r="H218" s="28"/>
      <c r="I218" s="28"/>
      <c r="J218" s="28"/>
      <c r="K218" s="33">
        <f>IFERROR(LARGE(E218:J218,1),0)+IF($D$5&gt;=2,IFERROR(LARGE(E218:J218,2),0),0)+IF($D$5&gt;=3,IFERROR(LARGE(E218:J218,3),0),0)+IF($D$5&gt;=4,IFERROR(LARGE(E218:J218,4),0),0)+IF($D$5&gt;=5,IFERROR(LARGE(E218:J218,5),0),0)+IF($D$5&gt;=6,IFERROR(LARGE(E218:J218,6),0),0)</f>
        <v>156</v>
      </c>
      <c r="L218" s="33" t="s">
        <v>657</v>
      </c>
      <c r="M218" s="33"/>
      <c r="N218" s="33">
        <f>K218-(ROW(K218)-ROW(K$6))/10000</f>
        <v>155.97880000000001</v>
      </c>
      <c r="O218" s="33">
        <f>COUNT(E218:J218)</f>
        <v>1</v>
      </c>
      <c r="P218" s="33" t="str">
        <f ca="1">IF(AND(O218=1,OFFSET(D218,0,P$3)&gt;0),"Y",0)</f>
        <v>Y</v>
      </c>
      <c r="Q218" s="34" t="s">
        <v>223</v>
      </c>
      <c r="R218" s="35">
        <f>1-(Q218=Q217)</f>
        <v>0</v>
      </c>
      <c r="S218" s="35">
        <f>N218+T218/1000+U218/10000+V218/100000+W218/1000000+X218/10000000+Y218/100000000</f>
        <v>156.13480000000001</v>
      </c>
      <c r="T218" s="30">
        <v>156</v>
      </c>
      <c r="U218" s="28"/>
      <c r="V218" s="28"/>
      <c r="W218" s="28"/>
      <c r="X218" s="28"/>
      <c r="Y218" s="28"/>
      <c r="AE218" s="60"/>
      <c r="AF218" s="60"/>
      <c r="AG218" s="27"/>
      <c r="AH218" s="27"/>
      <c r="AI218" s="39"/>
      <c r="AJ218" s="39"/>
      <c r="AK218" s="39"/>
      <c r="AL218" s="31"/>
      <c r="AM218" s="27"/>
      <c r="AN218" s="1"/>
    </row>
    <row r="219" spans="1:40" ht="15" x14ac:dyDescent="0.25">
      <c r="A219" s="58">
        <v>5</v>
      </c>
      <c r="B219" s="58">
        <v>5</v>
      </c>
      <c r="C219" s="58" t="s">
        <v>324</v>
      </c>
      <c r="D219" s="30" t="s">
        <v>133</v>
      </c>
      <c r="E219" s="30">
        <v>150</v>
      </c>
      <c r="F219" s="28"/>
      <c r="G219" s="28"/>
      <c r="H219" s="28"/>
      <c r="I219" s="28"/>
      <c r="J219" s="28"/>
      <c r="K219" s="33">
        <f>IFERROR(LARGE(E219:J219,1),0)+IF($D$5&gt;=2,IFERROR(LARGE(E219:J219,2),0),0)+IF($D$5&gt;=3,IFERROR(LARGE(E219:J219,3),0),0)+IF($D$5&gt;=4,IFERROR(LARGE(E219:J219,4),0),0)+IF($D$5&gt;=5,IFERROR(LARGE(E219:J219,5),0),0)+IF($D$5&gt;=6,IFERROR(LARGE(E219:J219,6),0),0)</f>
        <v>150</v>
      </c>
      <c r="L219" s="33" t="s">
        <v>657</v>
      </c>
      <c r="M219" s="33"/>
      <c r="N219" s="33">
        <f>K219-(ROW(K219)-ROW(K$6))/10000</f>
        <v>149.9787</v>
      </c>
      <c r="O219" s="33">
        <f>COUNT(E219:J219)</f>
        <v>1</v>
      </c>
      <c r="P219" s="33" t="str">
        <f ca="1">IF(AND(O219=1,OFFSET(D219,0,P$3)&gt;0),"Y",0)</f>
        <v>Y</v>
      </c>
      <c r="Q219" s="34" t="s">
        <v>223</v>
      </c>
      <c r="R219" s="35">
        <f>1-(Q219=Q218)</f>
        <v>0</v>
      </c>
      <c r="S219" s="35">
        <f>N219+T219/1000+U219/10000+V219/100000+W219/1000000+X219/10000000+Y219/100000000</f>
        <v>150.12870000000001</v>
      </c>
      <c r="T219" s="30">
        <v>150</v>
      </c>
      <c r="U219" s="28"/>
      <c r="V219" s="28"/>
      <c r="W219" s="28"/>
      <c r="X219" s="28"/>
      <c r="Y219" s="28"/>
      <c r="AE219" s="60"/>
      <c r="AF219" s="60"/>
      <c r="AG219" s="27"/>
      <c r="AH219" s="27"/>
      <c r="AI219" s="39"/>
      <c r="AJ219" s="39"/>
      <c r="AK219" s="39"/>
      <c r="AL219" s="31"/>
      <c r="AM219" s="27"/>
      <c r="AN219" s="1"/>
    </row>
    <row r="220" spans="1:40" ht="15" x14ac:dyDescent="0.25">
      <c r="A220" s="58">
        <v>6</v>
      </c>
      <c r="B220" s="58">
        <v>6</v>
      </c>
      <c r="C220" s="58" t="s">
        <v>349</v>
      </c>
      <c r="D220" s="30" t="s">
        <v>40</v>
      </c>
      <c r="E220" s="30">
        <v>137</v>
      </c>
      <c r="F220" s="28"/>
      <c r="G220" s="28"/>
      <c r="H220" s="28"/>
      <c r="I220" s="28"/>
      <c r="J220" s="28"/>
      <c r="K220" s="33">
        <f>IFERROR(LARGE(E220:J220,1),0)+IF($D$5&gt;=2,IFERROR(LARGE(E220:J220,2),0),0)+IF($D$5&gt;=3,IFERROR(LARGE(E220:J220,3),0),0)+IF($D$5&gt;=4,IFERROR(LARGE(E220:J220,4),0),0)+IF($D$5&gt;=5,IFERROR(LARGE(E220:J220,5),0),0)+IF($D$5&gt;=6,IFERROR(LARGE(E220:J220,6),0),0)</f>
        <v>137</v>
      </c>
      <c r="L220" s="33" t="s">
        <v>657</v>
      </c>
      <c r="M220" s="33"/>
      <c r="N220" s="33">
        <f>K220-(ROW(K220)-ROW(K$6))/10000</f>
        <v>136.9786</v>
      </c>
      <c r="O220" s="33">
        <f>COUNT(E220:J220)</f>
        <v>1</v>
      </c>
      <c r="P220" s="33" t="str">
        <f ca="1">IF(AND(O220=1,OFFSET(D220,0,P$3)&gt;0),"Y",0)</f>
        <v>Y</v>
      </c>
      <c r="Q220" s="34" t="s">
        <v>223</v>
      </c>
      <c r="R220" s="35">
        <f>1-(Q220=Q219)</f>
        <v>0</v>
      </c>
      <c r="S220" s="35">
        <f>N220+T220/1000+U220/10000+V220/100000+W220/1000000+X220/10000000+Y220/100000000</f>
        <v>137.1156</v>
      </c>
      <c r="T220" s="30">
        <v>137</v>
      </c>
      <c r="U220" s="28"/>
      <c r="V220" s="28"/>
      <c r="W220" s="28"/>
      <c r="X220" s="28"/>
      <c r="Y220" s="28"/>
      <c r="AE220" s="60"/>
      <c r="AF220" s="60"/>
      <c r="AG220" s="27"/>
      <c r="AH220" s="27"/>
      <c r="AI220" s="39"/>
      <c r="AJ220" s="39"/>
      <c r="AK220" s="39"/>
      <c r="AL220" s="31"/>
      <c r="AM220" s="27"/>
      <c r="AN220" s="1"/>
    </row>
    <row r="221" spans="1:40" ht="15" x14ac:dyDescent="0.25">
      <c r="A221" s="58">
        <v>7</v>
      </c>
      <c r="B221" s="58">
        <v>7</v>
      </c>
      <c r="C221" s="58" t="s">
        <v>392</v>
      </c>
      <c r="D221" s="30" t="s">
        <v>40</v>
      </c>
      <c r="E221" s="30">
        <v>122</v>
      </c>
      <c r="F221" s="28"/>
      <c r="G221" s="28"/>
      <c r="H221" s="28"/>
      <c r="I221" s="28"/>
      <c r="J221" s="28"/>
      <c r="K221" s="33">
        <f>IFERROR(LARGE(E221:J221,1),0)+IF($D$5&gt;=2,IFERROR(LARGE(E221:J221,2),0),0)+IF($D$5&gt;=3,IFERROR(LARGE(E221:J221,3),0),0)+IF($D$5&gt;=4,IFERROR(LARGE(E221:J221,4),0),0)+IF($D$5&gt;=5,IFERROR(LARGE(E221:J221,5),0),0)+IF($D$5&gt;=6,IFERROR(LARGE(E221:J221,6),0),0)</f>
        <v>122</v>
      </c>
      <c r="L221" s="33" t="s">
        <v>657</v>
      </c>
      <c r="M221" s="33"/>
      <c r="N221" s="33">
        <f>K221-(ROW(K221)-ROW(K$6))/10000</f>
        <v>121.9785</v>
      </c>
      <c r="O221" s="33">
        <f>COUNT(E221:J221)</f>
        <v>1</v>
      </c>
      <c r="P221" s="33" t="str">
        <f ca="1">IF(AND(O221=1,OFFSET(D221,0,P$3)&gt;0),"Y",0)</f>
        <v>Y</v>
      </c>
      <c r="Q221" s="34" t="s">
        <v>223</v>
      </c>
      <c r="R221" s="35">
        <f>1-(Q221=Q220)</f>
        <v>0</v>
      </c>
      <c r="S221" s="35">
        <f>N221+T221/1000+U221/10000+V221/100000+W221/1000000+X221/10000000+Y221/100000000</f>
        <v>122.1005</v>
      </c>
      <c r="T221" s="30">
        <v>122</v>
      </c>
      <c r="U221" s="28"/>
      <c r="V221" s="28"/>
      <c r="W221" s="28"/>
      <c r="X221" s="28"/>
      <c r="Y221" s="28"/>
      <c r="AE221" s="60"/>
      <c r="AF221" s="60"/>
      <c r="AG221" s="27"/>
      <c r="AH221" s="27"/>
      <c r="AI221" s="39"/>
      <c r="AJ221" s="39"/>
      <c r="AK221" s="39"/>
      <c r="AL221" s="31"/>
      <c r="AM221" s="27"/>
      <c r="AN221" s="1"/>
    </row>
    <row r="222" spans="1:40" ht="15" x14ac:dyDescent="0.25">
      <c r="A222" s="58">
        <v>8</v>
      </c>
      <c r="B222" s="58">
        <v>8</v>
      </c>
      <c r="C222" s="58" t="s">
        <v>396</v>
      </c>
      <c r="D222" s="30" t="s">
        <v>40</v>
      </c>
      <c r="E222" s="30">
        <v>120</v>
      </c>
      <c r="F222" s="28"/>
      <c r="G222" s="28"/>
      <c r="H222" s="28"/>
      <c r="I222" s="28"/>
      <c r="J222" s="28"/>
      <c r="K222" s="33">
        <f>IFERROR(LARGE(E222:J222,1),0)+IF($D$5&gt;=2,IFERROR(LARGE(E222:J222,2),0),0)+IF($D$5&gt;=3,IFERROR(LARGE(E222:J222,3),0),0)+IF($D$5&gt;=4,IFERROR(LARGE(E222:J222,4),0),0)+IF($D$5&gt;=5,IFERROR(LARGE(E222:J222,5),0),0)+IF($D$5&gt;=6,IFERROR(LARGE(E222:J222,6),0),0)</f>
        <v>120</v>
      </c>
      <c r="L222" s="33" t="s">
        <v>657</v>
      </c>
      <c r="M222" s="33"/>
      <c r="N222" s="33">
        <f>K222-(ROW(K222)-ROW(K$6))/10000</f>
        <v>119.97839999999999</v>
      </c>
      <c r="O222" s="33">
        <f>COUNT(E222:J222)</f>
        <v>1</v>
      </c>
      <c r="P222" s="33" t="str">
        <f ca="1">IF(AND(O222=1,OFFSET(D222,0,P$3)&gt;0),"Y",0)</f>
        <v>Y</v>
      </c>
      <c r="Q222" s="34" t="s">
        <v>223</v>
      </c>
      <c r="R222" s="35">
        <f>1-(Q222=Q221)</f>
        <v>0</v>
      </c>
      <c r="S222" s="35">
        <f>N222+T222/1000+U222/10000+V222/100000+W222/1000000+X222/10000000+Y222/100000000</f>
        <v>120.0984</v>
      </c>
      <c r="T222" s="30">
        <v>120</v>
      </c>
      <c r="U222" s="28"/>
      <c r="V222" s="28"/>
      <c r="W222" s="28"/>
      <c r="X222" s="28"/>
      <c r="Y222" s="28"/>
      <c r="AE222" s="60"/>
      <c r="AF222" s="60"/>
      <c r="AG222" s="27"/>
      <c r="AH222" s="27"/>
      <c r="AI222" s="39"/>
      <c r="AJ222" s="39"/>
      <c r="AK222" s="39"/>
      <c r="AL222" s="31"/>
      <c r="AM222" s="27"/>
      <c r="AN222" s="1"/>
    </row>
    <row r="223" spans="1:40" ht="15" x14ac:dyDescent="0.25">
      <c r="A223" s="58">
        <v>9</v>
      </c>
      <c r="B223" s="58">
        <v>9</v>
      </c>
      <c r="C223" s="58" t="s">
        <v>433</v>
      </c>
      <c r="D223" s="30" t="s">
        <v>88</v>
      </c>
      <c r="E223" s="30">
        <v>111</v>
      </c>
      <c r="F223" s="28"/>
      <c r="G223" s="28"/>
      <c r="H223" s="28"/>
      <c r="I223" s="28"/>
      <c r="J223" s="28"/>
      <c r="K223" s="33">
        <f>IFERROR(LARGE(E223:J223,1),0)+IF($D$5&gt;=2,IFERROR(LARGE(E223:J223,2),0),0)+IF($D$5&gt;=3,IFERROR(LARGE(E223:J223,3),0),0)+IF($D$5&gt;=4,IFERROR(LARGE(E223:J223,4),0),0)+IF($D$5&gt;=5,IFERROR(LARGE(E223:J223,5),0),0)+IF($D$5&gt;=6,IFERROR(LARGE(E223:J223,6),0),0)</f>
        <v>111</v>
      </c>
      <c r="L223" s="33" t="s">
        <v>657</v>
      </c>
      <c r="M223" s="33"/>
      <c r="N223" s="33">
        <f>K223-(ROW(K223)-ROW(K$6))/10000</f>
        <v>110.9783</v>
      </c>
      <c r="O223" s="33">
        <f>COUNT(E223:J223)</f>
        <v>1</v>
      </c>
      <c r="P223" s="33" t="str">
        <f ca="1">IF(AND(O223=1,OFFSET(D223,0,P$3)&gt;0),"Y",0)</f>
        <v>Y</v>
      </c>
      <c r="Q223" s="34" t="s">
        <v>223</v>
      </c>
      <c r="R223" s="35">
        <f>1-(Q223=Q222)</f>
        <v>0</v>
      </c>
      <c r="S223" s="35">
        <f>N223+T223/1000+U223/10000+V223/100000+W223/1000000+X223/10000000+Y223/100000000</f>
        <v>111.08930000000001</v>
      </c>
      <c r="T223" s="30">
        <v>111</v>
      </c>
      <c r="U223" s="28"/>
      <c r="V223" s="28"/>
      <c r="W223" s="28"/>
      <c r="X223" s="28"/>
      <c r="Y223" s="28"/>
      <c r="AE223" s="60"/>
      <c r="AF223" s="60"/>
      <c r="AG223" s="27"/>
      <c r="AH223" s="27"/>
      <c r="AI223" s="39"/>
      <c r="AJ223" s="39"/>
      <c r="AK223" s="39"/>
      <c r="AL223" s="31"/>
      <c r="AM223" s="27"/>
      <c r="AN223" s="1"/>
    </row>
    <row r="224" spans="1:40" ht="15" x14ac:dyDescent="0.25">
      <c r="A224" s="58">
        <v>10</v>
      </c>
      <c r="B224" s="58">
        <v>10</v>
      </c>
      <c r="C224" s="58" t="s">
        <v>435</v>
      </c>
      <c r="D224" s="30" t="s">
        <v>88</v>
      </c>
      <c r="E224" s="30">
        <v>110</v>
      </c>
      <c r="F224" s="28"/>
      <c r="G224" s="28"/>
      <c r="H224" s="28"/>
      <c r="I224" s="28"/>
      <c r="J224" s="28"/>
      <c r="K224" s="33">
        <f>IFERROR(LARGE(E224:J224,1),0)+IF($D$5&gt;=2,IFERROR(LARGE(E224:J224,2),0),0)+IF($D$5&gt;=3,IFERROR(LARGE(E224:J224,3),0),0)+IF($D$5&gt;=4,IFERROR(LARGE(E224:J224,4),0),0)+IF($D$5&gt;=5,IFERROR(LARGE(E224:J224,5),0),0)+IF($D$5&gt;=6,IFERROR(LARGE(E224:J224,6),0),0)</f>
        <v>110</v>
      </c>
      <c r="L224" s="33" t="s">
        <v>657</v>
      </c>
      <c r="M224" s="33"/>
      <c r="N224" s="33">
        <f>K224-(ROW(K224)-ROW(K$6))/10000</f>
        <v>109.9782</v>
      </c>
      <c r="O224" s="33">
        <f>COUNT(E224:J224)</f>
        <v>1</v>
      </c>
      <c r="P224" s="33" t="str">
        <f ca="1">IF(AND(O224=1,OFFSET(D224,0,P$3)&gt;0),"Y",0)</f>
        <v>Y</v>
      </c>
      <c r="Q224" s="34" t="s">
        <v>223</v>
      </c>
      <c r="R224" s="35">
        <f>1-(Q224=Q223)</f>
        <v>0</v>
      </c>
      <c r="S224" s="35">
        <f>N224+T224/1000+U224/10000+V224/100000+W224/1000000+X224/10000000+Y224/100000000</f>
        <v>110.0882</v>
      </c>
      <c r="T224" s="30">
        <v>110</v>
      </c>
      <c r="U224" s="28"/>
      <c r="V224" s="28"/>
      <c r="W224" s="28"/>
      <c r="X224" s="28"/>
      <c r="Y224" s="28"/>
      <c r="AE224" s="60"/>
      <c r="AF224" s="60"/>
      <c r="AG224" s="27"/>
      <c r="AH224" s="27"/>
      <c r="AI224" s="39"/>
      <c r="AJ224" s="39"/>
      <c r="AK224" s="39"/>
      <c r="AL224" s="31"/>
      <c r="AM224" s="27"/>
      <c r="AN224" s="1"/>
    </row>
    <row r="225" spans="4:38" ht="3" customHeight="1" x14ac:dyDescent="0.2"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40"/>
      <c r="O225" s="28"/>
      <c r="P225" s="28"/>
      <c r="R225" s="59"/>
      <c r="S225" s="61"/>
      <c r="T225" s="28"/>
      <c r="U225" s="28"/>
      <c r="V225" s="28"/>
      <c r="W225" s="28"/>
      <c r="X225" s="28"/>
      <c r="Y225" s="28"/>
      <c r="AE225" s="60"/>
      <c r="AF225" s="60"/>
      <c r="AG225" s="27"/>
      <c r="AI225" s="39"/>
      <c r="AJ225" s="39"/>
      <c r="AK225" s="39"/>
      <c r="AL225" s="31"/>
    </row>
    <row r="226" spans="4:38" x14ac:dyDescent="0.2"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R226" s="59"/>
      <c r="S226" s="28"/>
      <c r="T226" s="28"/>
      <c r="U226" s="28"/>
      <c r="V226" s="28"/>
      <c r="W226" s="28"/>
      <c r="X226" s="28"/>
      <c r="Y226" s="28"/>
      <c r="AG226" s="27"/>
    </row>
    <row r="227" spans="4:38" x14ac:dyDescent="0.2"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R227" s="59"/>
      <c r="S227" s="28"/>
      <c r="T227" s="28"/>
      <c r="U227" s="28"/>
      <c r="V227" s="28"/>
      <c r="W227" s="28"/>
      <c r="X227" s="28"/>
      <c r="Y227" s="28"/>
      <c r="AG227" s="27"/>
    </row>
    <row r="228" spans="4:38" x14ac:dyDescent="0.2">
      <c r="E228" s="28"/>
      <c r="F228" s="28"/>
      <c r="G228" s="28"/>
      <c r="H228" s="28"/>
      <c r="I228" s="28"/>
      <c r="R228" s="62"/>
      <c r="AG228" s="27"/>
    </row>
    <row r="229" spans="4:38" x14ac:dyDescent="0.2">
      <c r="E229" s="28"/>
      <c r="F229" s="28"/>
      <c r="G229" s="28"/>
      <c r="H229" s="28"/>
      <c r="I229" s="28"/>
      <c r="R229" s="62"/>
      <c r="AG229" s="27"/>
    </row>
    <row r="230" spans="4:38" x14ac:dyDescent="0.2">
      <c r="E230" s="28"/>
      <c r="F230" s="28"/>
      <c r="G230" s="28"/>
      <c r="H230" s="28"/>
      <c r="I230" s="28"/>
      <c r="R230" s="62"/>
      <c r="AG230" s="27"/>
    </row>
    <row r="231" spans="4:38" x14ac:dyDescent="0.2">
      <c r="E231" s="28"/>
      <c r="F231" s="28"/>
      <c r="G231" s="28"/>
      <c r="I231" s="28"/>
      <c r="R231" s="62"/>
      <c r="AG231" s="27"/>
    </row>
    <row r="232" spans="4:38" x14ac:dyDescent="0.2">
      <c r="E232" s="28"/>
      <c r="F232" s="28"/>
      <c r="G232" s="28"/>
      <c r="H232" s="28"/>
      <c r="I232" s="28"/>
      <c r="R232" s="62"/>
      <c r="AG232" s="27"/>
    </row>
    <row r="233" spans="4:38" ht="15" x14ac:dyDescent="0.25">
      <c r="E233" s="28"/>
      <c r="F233" s="28"/>
      <c r="G233" s="28"/>
      <c r="H233" s="63"/>
      <c r="I233" s="28"/>
      <c r="R233" s="62"/>
      <c r="AG233" s="27"/>
    </row>
    <row r="234" spans="4:38" x14ac:dyDescent="0.2">
      <c r="E234" s="28"/>
      <c r="F234" s="28"/>
      <c r="G234" s="28"/>
      <c r="H234" s="28"/>
      <c r="I234" s="28"/>
      <c r="R234" s="62"/>
      <c r="AG234" s="27"/>
    </row>
    <row r="235" spans="4:38" x14ac:dyDescent="0.2">
      <c r="E235" s="28"/>
      <c r="F235" s="28"/>
      <c r="G235" s="28"/>
      <c r="H235" s="28"/>
      <c r="I235" s="28"/>
      <c r="R235" s="62"/>
      <c r="AG235" s="27"/>
    </row>
    <row r="236" spans="4:38" x14ac:dyDescent="0.2">
      <c r="E236" s="28"/>
      <c r="F236" s="28"/>
      <c r="G236" s="28"/>
      <c r="H236" s="28"/>
      <c r="I236" s="28"/>
      <c r="R236" s="62"/>
      <c r="AG236" s="27"/>
    </row>
    <row r="237" spans="4:38" x14ac:dyDescent="0.2">
      <c r="E237" s="28"/>
      <c r="F237" s="28"/>
      <c r="G237" s="28"/>
      <c r="H237" s="28"/>
      <c r="I237" s="28"/>
      <c r="R237" s="62"/>
      <c r="AG237" s="27"/>
    </row>
    <row r="238" spans="4:38" x14ac:dyDescent="0.2">
      <c r="E238" s="28"/>
      <c r="F238" s="28"/>
      <c r="G238" s="28"/>
      <c r="H238" s="28"/>
      <c r="I238" s="28"/>
      <c r="R238" s="62"/>
      <c r="AG238" s="27"/>
    </row>
    <row r="239" spans="4:38" ht="15" x14ac:dyDescent="0.25">
      <c r="E239" s="28"/>
      <c r="F239" s="28"/>
      <c r="G239" s="63"/>
      <c r="H239" s="28"/>
      <c r="I239" s="28"/>
      <c r="R239" s="62"/>
      <c r="AG239" s="27"/>
    </row>
    <row r="240" spans="4:38" x14ac:dyDescent="0.2">
      <c r="E240" s="28"/>
      <c r="F240" s="28"/>
      <c r="G240" s="28"/>
      <c r="H240" s="28"/>
      <c r="I240" s="28"/>
      <c r="R240" s="62"/>
      <c r="AG240" s="27"/>
    </row>
    <row r="241" spans="5:33" x14ac:dyDescent="0.2">
      <c r="E241" s="28"/>
      <c r="F241" s="28"/>
      <c r="G241" s="28"/>
      <c r="H241" s="28"/>
      <c r="I241" s="28"/>
      <c r="R241" s="62"/>
      <c r="AG241" s="27"/>
    </row>
    <row r="242" spans="5:33" x14ac:dyDescent="0.2">
      <c r="E242" s="28"/>
      <c r="F242" s="28"/>
      <c r="G242" s="28"/>
      <c r="H242" s="28"/>
      <c r="R242" s="62"/>
      <c r="AG242" s="27"/>
    </row>
    <row r="243" spans="5:33" ht="15" x14ac:dyDescent="0.25">
      <c r="E243" s="63"/>
      <c r="F243" s="28"/>
      <c r="G243" s="28"/>
      <c r="H243" s="28"/>
      <c r="I243" s="28"/>
      <c r="R243" s="62"/>
      <c r="AG243" s="27"/>
    </row>
    <row r="244" spans="5:33" ht="15" x14ac:dyDescent="0.25">
      <c r="E244" s="28"/>
      <c r="F244" s="28"/>
      <c r="G244" s="28"/>
      <c r="H244" s="28"/>
      <c r="I244" s="63"/>
      <c r="R244" s="62"/>
      <c r="AG244" s="27"/>
    </row>
    <row r="245" spans="5:33" x14ac:dyDescent="0.2">
      <c r="E245" s="28"/>
      <c r="F245" s="28"/>
      <c r="G245" s="28"/>
      <c r="H245" s="28"/>
      <c r="I245" s="28"/>
      <c r="R245" s="62"/>
      <c r="AG245" s="27"/>
    </row>
    <row r="246" spans="5:33" x14ac:dyDescent="0.2">
      <c r="E246" s="28"/>
      <c r="F246" s="28"/>
      <c r="G246" s="28"/>
      <c r="H246" s="28"/>
      <c r="I246" s="28"/>
      <c r="R246" s="62"/>
      <c r="AG246" s="27"/>
    </row>
    <row r="247" spans="5:33" x14ac:dyDescent="0.2">
      <c r="E247" s="28"/>
      <c r="G247" s="28"/>
      <c r="H247" s="28"/>
      <c r="I247" s="28"/>
      <c r="R247" s="62"/>
      <c r="AG247" s="27"/>
    </row>
    <row r="248" spans="5:33" x14ac:dyDescent="0.2">
      <c r="E248" s="28"/>
      <c r="G248" s="28"/>
      <c r="H248" s="28"/>
      <c r="I248" s="28"/>
      <c r="R248" s="62"/>
      <c r="AG248" s="27"/>
    </row>
    <row r="249" spans="5:33" ht="15" x14ac:dyDescent="0.25">
      <c r="E249" s="28"/>
      <c r="F249" s="63"/>
      <c r="G249" s="28"/>
      <c r="H249" s="28"/>
      <c r="I249" s="28"/>
      <c r="R249" s="62"/>
      <c r="AG249" s="27"/>
    </row>
    <row r="250" spans="5:33" x14ac:dyDescent="0.2">
      <c r="E250" s="28"/>
      <c r="F250" s="28"/>
      <c r="G250" s="28"/>
      <c r="H250" s="28"/>
      <c r="I250" s="28"/>
      <c r="R250" s="62"/>
      <c r="AG250" s="27"/>
    </row>
    <row r="251" spans="5:33" x14ac:dyDescent="0.2">
      <c r="E251" s="28"/>
      <c r="F251" s="28"/>
      <c r="G251" s="28"/>
      <c r="H251" s="28"/>
      <c r="I251" s="28"/>
      <c r="R251" s="62"/>
      <c r="AG251" s="27"/>
    </row>
    <row r="252" spans="5:33" x14ac:dyDescent="0.2">
      <c r="E252" s="28"/>
      <c r="F252" s="28"/>
      <c r="G252" s="28"/>
      <c r="H252" s="28"/>
      <c r="I252" s="28"/>
      <c r="AG252" s="27"/>
    </row>
    <row r="253" spans="5:33" x14ac:dyDescent="0.2">
      <c r="E253" s="28"/>
      <c r="F253" s="28"/>
      <c r="G253" s="28"/>
      <c r="H253" s="28"/>
      <c r="I253" s="28"/>
      <c r="AG253" s="27"/>
    </row>
    <row r="254" spans="5:33" x14ac:dyDescent="0.2">
      <c r="E254" s="28"/>
      <c r="F254" s="28"/>
      <c r="G254" s="28"/>
      <c r="H254" s="28"/>
      <c r="I254" s="28"/>
      <c r="AG254" s="27"/>
    </row>
    <row r="255" spans="5:33" x14ac:dyDescent="0.2">
      <c r="E255" s="28"/>
      <c r="F255" s="28"/>
      <c r="G255" s="28"/>
      <c r="I255" s="28"/>
      <c r="AG255" s="27"/>
    </row>
    <row r="256" spans="5:33" x14ac:dyDescent="0.2">
      <c r="E256" s="28"/>
      <c r="F256" s="28"/>
      <c r="G256" s="28"/>
      <c r="H256" s="28"/>
      <c r="I256" s="28"/>
      <c r="AG256" s="27"/>
    </row>
    <row r="257" spans="5:33" ht="15" x14ac:dyDescent="0.25">
      <c r="E257" s="28"/>
      <c r="F257" s="28"/>
      <c r="G257" s="28"/>
      <c r="H257" s="63"/>
      <c r="I257" s="28"/>
      <c r="AG257" s="27"/>
    </row>
    <row r="258" spans="5:33" x14ac:dyDescent="0.2">
      <c r="E258" s="28"/>
      <c r="F258" s="28"/>
      <c r="G258" s="28"/>
      <c r="H258" s="28"/>
      <c r="I258" s="28"/>
      <c r="AG258" s="27"/>
    </row>
    <row r="259" spans="5:33" x14ac:dyDescent="0.2">
      <c r="E259" s="28"/>
      <c r="F259" s="28"/>
      <c r="G259" s="28"/>
      <c r="H259" s="28"/>
      <c r="I259" s="28"/>
      <c r="AG259" s="27"/>
    </row>
    <row r="260" spans="5:33" x14ac:dyDescent="0.2">
      <c r="E260" s="28"/>
      <c r="F260" s="28"/>
      <c r="G260" s="28"/>
      <c r="H260" s="28"/>
      <c r="I260" s="28"/>
      <c r="AG260" s="27"/>
    </row>
    <row r="261" spans="5:33" x14ac:dyDescent="0.2">
      <c r="E261" s="28"/>
      <c r="F261" s="28"/>
      <c r="G261" s="28"/>
      <c r="H261" s="28"/>
      <c r="I261" s="28"/>
      <c r="AG261" s="27"/>
    </row>
    <row r="262" spans="5:33" x14ac:dyDescent="0.2">
      <c r="E262" s="28"/>
      <c r="F262" s="28"/>
      <c r="G262" s="28"/>
      <c r="H262" s="28"/>
      <c r="I262" s="28"/>
      <c r="AG262" s="27"/>
    </row>
    <row r="263" spans="5:33" x14ac:dyDescent="0.2">
      <c r="E263" s="28"/>
      <c r="F263" s="28"/>
      <c r="G263" s="28"/>
      <c r="H263" s="28"/>
      <c r="I263" s="28"/>
      <c r="AG263" s="27"/>
    </row>
    <row r="264" spans="5:33" x14ac:dyDescent="0.2">
      <c r="E264" s="28"/>
      <c r="F264" s="28"/>
      <c r="G264" s="28"/>
      <c r="H264" s="28"/>
      <c r="I264" s="28"/>
      <c r="AG264" s="27"/>
    </row>
    <row r="265" spans="5:33" x14ac:dyDescent="0.2">
      <c r="E265" s="28"/>
      <c r="F265" s="28"/>
      <c r="G265" s="28"/>
      <c r="H265" s="28"/>
      <c r="I265" s="28"/>
      <c r="AG265" s="27"/>
    </row>
    <row r="266" spans="5:33" ht="15" x14ac:dyDescent="0.25">
      <c r="E266" s="28"/>
      <c r="G266" s="28"/>
      <c r="H266" s="28"/>
      <c r="I266" s="63"/>
      <c r="AG266" s="27"/>
    </row>
    <row r="267" spans="5:33" x14ac:dyDescent="0.2">
      <c r="E267" s="28"/>
      <c r="F267" s="28"/>
      <c r="G267" s="28"/>
      <c r="H267" s="28"/>
      <c r="I267" s="28"/>
      <c r="AG267" s="27"/>
    </row>
    <row r="268" spans="5:33" ht="15" x14ac:dyDescent="0.25">
      <c r="E268" s="28"/>
      <c r="F268" s="63"/>
      <c r="G268" s="28"/>
      <c r="H268" s="28"/>
      <c r="I268" s="28"/>
      <c r="AG268" s="27"/>
    </row>
    <row r="269" spans="5:33" ht="15" x14ac:dyDescent="0.25">
      <c r="E269" s="63"/>
      <c r="F269" s="28"/>
      <c r="G269" s="63"/>
      <c r="H269" s="28"/>
      <c r="I269" s="28"/>
      <c r="AG269" s="27"/>
    </row>
    <row r="270" spans="5:33" x14ac:dyDescent="0.2">
      <c r="E270" s="28"/>
      <c r="F270" s="28"/>
      <c r="G270" s="28"/>
      <c r="H270" s="28"/>
      <c r="I270" s="28"/>
      <c r="AG270" s="27"/>
    </row>
    <row r="271" spans="5:33" x14ac:dyDescent="0.2">
      <c r="E271" s="28"/>
      <c r="F271" s="28"/>
      <c r="G271" s="28"/>
      <c r="H271" s="28"/>
      <c r="I271" s="28"/>
      <c r="AG271" s="27"/>
    </row>
    <row r="272" spans="5:33" x14ac:dyDescent="0.2">
      <c r="E272" s="28"/>
      <c r="F272" s="28"/>
      <c r="G272" s="28"/>
      <c r="H272" s="28"/>
      <c r="I272" s="28"/>
      <c r="AG272" s="27"/>
    </row>
    <row r="273" spans="5:33" x14ac:dyDescent="0.2">
      <c r="E273" s="28"/>
      <c r="F273" s="28"/>
      <c r="G273" s="28"/>
      <c r="H273" s="28"/>
      <c r="I273" s="28"/>
      <c r="AG273" s="27"/>
    </row>
    <row r="274" spans="5:33" x14ac:dyDescent="0.2">
      <c r="E274" s="28"/>
      <c r="F274" s="28"/>
      <c r="G274" s="28"/>
      <c r="H274" s="28"/>
      <c r="I274" s="28"/>
      <c r="AG274" s="27"/>
    </row>
    <row r="275" spans="5:33" x14ac:dyDescent="0.2">
      <c r="E275" s="28"/>
      <c r="F275" s="28"/>
      <c r="G275" s="28"/>
      <c r="H275" s="28"/>
      <c r="I275" s="28"/>
      <c r="AG275" s="27"/>
    </row>
    <row r="276" spans="5:33" ht="15" x14ac:dyDescent="0.25">
      <c r="E276" s="28"/>
      <c r="F276" s="28"/>
      <c r="G276" s="28"/>
      <c r="H276" s="63"/>
      <c r="I276" s="28"/>
      <c r="AG276" s="27"/>
    </row>
    <row r="277" spans="5:33" x14ac:dyDescent="0.2">
      <c r="E277" s="28"/>
      <c r="F277" s="28"/>
      <c r="G277" s="28"/>
      <c r="H277" s="28"/>
      <c r="I277" s="28"/>
      <c r="AG277" s="27"/>
    </row>
    <row r="278" spans="5:33" x14ac:dyDescent="0.2">
      <c r="E278" s="28"/>
      <c r="F278" s="28"/>
      <c r="G278" s="28"/>
      <c r="H278" s="28"/>
      <c r="I278" s="28"/>
      <c r="AG278" s="27"/>
    </row>
    <row r="279" spans="5:33" x14ac:dyDescent="0.2">
      <c r="E279" s="28"/>
      <c r="F279" s="28"/>
      <c r="G279" s="28"/>
      <c r="H279" s="28"/>
      <c r="I279" s="28"/>
      <c r="AG279" s="27"/>
    </row>
    <row r="280" spans="5:33" x14ac:dyDescent="0.2">
      <c r="E280" s="28"/>
      <c r="F280" s="28"/>
      <c r="G280" s="28"/>
      <c r="H280" s="28"/>
      <c r="I280" s="28"/>
      <c r="AG280" s="27"/>
    </row>
    <row r="281" spans="5:33" x14ac:dyDescent="0.2">
      <c r="E281" s="28"/>
      <c r="F281" s="28"/>
      <c r="G281" s="28"/>
      <c r="H281" s="28"/>
      <c r="I281" s="28"/>
      <c r="AG281" s="27"/>
    </row>
    <row r="282" spans="5:33" x14ac:dyDescent="0.2">
      <c r="E282" s="28"/>
      <c r="F282" s="28"/>
      <c r="G282" s="28"/>
      <c r="H282" s="28"/>
      <c r="I282" s="28"/>
      <c r="AG282" s="27"/>
    </row>
    <row r="283" spans="5:33" x14ac:dyDescent="0.2">
      <c r="E283" s="28"/>
      <c r="F283" s="28"/>
      <c r="G283" s="28"/>
      <c r="H283" s="28"/>
      <c r="I283" s="28"/>
      <c r="AG283" s="27"/>
    </row>
    <row r="284" spans="5:33" x14ac:dyDescent="0.2">
      <c r="E284" s="28"/>
      <c r="F284" s="28"/>
      <c r="G284" s="28"/>
      <c r="H284" s="28"/>
      <c r="I284" s="28"/>
      <c r="AG284" s="27"/>
    </row>
    <row r="285" spans="5:33" x14ac:dyDescent="0.2">
      <c r="E285" s="28"/>
      <c r="F285" s="28"/>
      <c r="G285" s="28"/>
      <c r="H285" s="28"/>
      <c r="I285" s="28"/>
      <c r="AG285" s="27"/>
    </row>
    <row r="286" spans="5:33" x14ac:dyDescent="0.2">
      <c r="E286" s="28"/>
      <c r="F286" s="28"/>
      <c r="G286" s="28"/>
      <c r="H286" s="28"/>
      <c r="I286" s="28"/>
      <c r="AG286" s="27"/>
    </row>
    <row r="287" spans="5:33" x14ac:dyDescent="0.2">
      <c r="E287" s="28"/>
      <c r="F287" s="28"/>
      <c r="G287" s="28"/>
      <c r="H287" s="28"/>
      <c r="I287" s="28"/>
      <c r="AG287" s="27"/>
    </row>
    <row r="288" spans="5:33" ht="15" x14ac:dyDescent="0.25">
      <c r="E288" s="28"/>
      <c r="F288" s="63"/>
      <c r="G288" s="28"/>
      <c r="H288" s="28"/>
      <c r="I288" s="28"/>
      <c r="AG288" s="27"/>
    </row>
    <row r="289" spans="5:33" ht="15" x14ac:dyDescent="0.25">
      <c r="E289" s="63"/>
      <c r="F289" s="28"/>
      <c r="G289" s="28"/>
      <c r="H289" s="28"/>
      <c r="I289" s="28"/>
      <c r="AG289" s="27"/>
    </row>
    <row r="290" spans="5:33" x14ac:dyDescent="0.2">
      <c r="E290" s="28"/>
      <c r="F290" s="28"/>
      <c r="G290" s="28"/>
      <c r="H290" s="28"/>
      <c r="AG290" s="27"/>
    </row>
    <row r="291" spans="5:33" x14ac:dyDescent="0.2">
      <c r="E291" s="28"/>
      <c r="F291" s="28"/>
      <c r="G291" s="28"/>
      <c r="H291" s="28"/>
      <c r="I291" s="28"/>
      <c r="AG291" s="27"/>
    </row>
    <row r="292" spans="5:33" ht="15" x14ac:dyDescent="0.25">
      <c r="E292" s="28"/>
      <c r="F292" s="28"/>
      <c r="G292" s="28"/>
      <c r="H292" s="28"/>
      <c r="I292" s="63"/>
    </row>
    <row r="293" spans="5:33" ht="15" x14ac:dyDescent="0.25">
      <c r="E293" s="28"/>
      <c r="F293" s="28"/>
      <c r="G293" s="63"/>
      <c r="H293" s="28"/>
      <c r="I293" s="28"/>
    </row>
    <row r="294" spans="5:33" x14ac:dyDescent="0.2">
      <c r="E294" s="28"/>
      <c r="F294" s="28"/>
      <c r="G294" s="28"/>
      <c r="H294" s="28"/>
      <c r="I294" s="28"/>
    </row>
    <row r="295" spans="5:33" x14ac:dyDescent="0.2">
      <c r="E295" s="28"/>
      <c r="F295" s="28"/>
      <c r="G295" s="28"/>
      <c r="H295" s="28"/>
      <c r="I295" s="28"/>
    </row>
    <row r="296" spans="5:33" x14ac:dyDescent="0.2">
      <c r="E296" s="28"/>
      <c r="F296" s="28"/>
      <c r="G296" s="28"/>
      <c r="H296" s="28"/>
      <c r="I296" s="28"/>
    </row>
    <row r="297" spans="5:33" x14ac:dyDescent="0.2">
      <c r="E297" s="28"/>
      <c r="F297" s="28"/>
      <c r="G297" s="28"/>
      <c r="H297" s="28"/>
      <c r="I297" s="28"/>
    </row>
    <row r="298" spans="5:33" x14ac:dyDescent="0.2">
      <c r="E298" s="28"/>
      <c r="F298" s="28"/>
      <c r="G298" s="28"/>
      <c r="I298" s="28"/>
    </row>
    <row r="299" spans="5:33" x14ac:dyDescent="0.2">
      <c r="E299" s="28"/>
      <c r="F299" s="28"/>
      <c r="G299" s="28"/>
      <c r="H299" s="28"/>
      <c r="I299" s="28"/>
    </row>
    <row r="300" spans="5:33" ht="15" x14ac:dyDescent="0.25">
      <c r="E300" s="28"/>
      <c r="F300" s="28"/>
      <c r="G300" s="28"/>
      <c r="H300" s="63"/>
      <c r="I300" s="28"/>
    </row>
    <row r="301" spans="5:33" x14ac:dyDescent="0.2">
      <c r="E301" s="28"/>
      <c r="F301" s="28"/>
      <c r="G301" s="28"/>
      <c r="H301" s="28"/>
      <c r="I301" s="28"/>
    </row>
    <row r="302" spans="5:33" x14ac:dyDescent="0.2">
      <c r="E302" s="28"/>
      <c r="F302" s="28"/>
      <c r="G302" s="28"/>
      <c r="H302" s="28"/>
      <c r="I302" s="28"/>
    </row>
    <row r="303" spans="5:33" x14ac:dyDescent="0.2">
      <c r="E303" s="28"/>
      <c r="F303" s="28"/>
      <c r="G303" s="28"/>
      <c r="H303" s="28"/>
      <c r="I303" s="28"/>
    </row>
    <row r="304" spans="5:33" ht="15" x14ac:dyDescent="0.25">
      <c r="E304" s="63"/>
      <c r="F304" s="28"/>
      <c r="G304" s="63"/>
      <c r="H304" s="28"/>
      <c r="I304" s="28"/>
    </row>
    <row r="305" spans="5:9" x14ac:dyDescent="0.2">
      <c r="E305" s="28"/>
      <c r="F305" s="28"/>
      <c r="G305" s="28"/>
      <c r="H305" s="28"/>
      <c r="I305" s="28"/>
    </row>
    <row r="306" spans="5:9" x14ac:dyDescent="0.2">
      <c r="E306" s="28"/>
      <c r="G306" s="28"/>
      <c r="H306" s="28"/>
      <c r="I306" s="28"/>
    </row>
    <row r="307" spans="5:9" x14ac:dyDescent="0.2">
      <c r="E307" s="28"/>
      <c r="F307" s="28"/>
      <c r="G307" s="28"/>
      <c r="H307" s="28"/>
      <c r="I307" s="28"/>
    </row>
    <row r="308" spans="5:9" ht="15" x14ac:dyDescent="0.25">
      <c r="E308" s="28"/>
      <c r="F308" s="63"/>
      <c r="G308" s="28"/>
      <c r="H308" s="28"/>
      <c r="I308" s="28"/>
    </row>
    <row r="309" spans="5:9" ht="15" x14ac:dyDescent="0.25">
      <c r="E309" s="28"/>
      <c r="F309" s="28"/>
      <c r="G309" s="28"/>
      <c r="H309" s="28"/>
      <c r="I309" s="63"/>
    </row>
    <row r="310" spans="5:9" x14ac:dyDescent="0.2">
      <c r="E310" s="28"/>
      <c r="F310" s="28"/>
      <c r="G310" s="28"/>
      <c r="H310" s="28"/>
      <c r="I310" s="28"/>
    </row>
    <row r="311" spans="5:9" x14ac:dyDescent="0.2">
      <c r="E311" s="28"/>
      <c r="F311" s="28"/>
      <c r="G311" s="28"/>
      <c r="H311" s="28"/>
      <c r="I311" s="28"/>
    </row>
    <row r="312" spans="5:9" ht="15" x14ac:dyDescent="0.25">
      <c r="E312" s="28"/>
      <c r="F312" s="28"/>
      <c r="G312" s="28"/>
      <c r="H312" s="63"/>
      <c r="I312" s="28"/>
    </row>
    <row r="313" spans="5:9" x14ac:dyDescent="0.2">
      <c r="E313" s="28"/>
      <c r="F313" s="28"/>
      <c r="G313" s="28"/>
      <c r="H313" s="28"/>
      <c r="I313" s="28"/>
    </row>
    <row r="314" spans="5:9" x14ac:dyDescent="0.2">
      <c r="E314" s="28"/>
      <c r="F314" s="28"/>
      <c r="G314" s="28"/>
      <c r="H314" s="28"/>
      <c r="I314" s="28"/>
    </row>
    <row r="315" spans="5:9" x14ac:dyDescent="0.2">
      <c r="E315" s="28"/>
      <c r="F315" s="28"/>
      <c r="G315" s="28"/>
      <c r="H315" s="28"/>
      <c r="I315" s="28"/>
    </row>
    <row r="316" spans="5:9" x14ac:dyDescent="0.2">
      <c r="E316" s="28"/>
      <c r="F316" s="28"/>
      <c r="G316" s="28"/>
      <c r="H316" s="28"/>
      <c r="I316" s="28"/>
    </row>
    <row r="317" spans="5:9" ht="15" x14ac:dyDescent="0.25">
      <c r="E317" s="28"/>
      <c r="F317" s="28"/>
      <c r="G317" s="63"/>
      <c r="H317" s="28"/>
      <c r="I317" s="28"/>
    </row>
    <row r="318" spans="5:9" x14ac:dyDescent="0.2">
      <c r="E318" s="28"/>
      <c r="F318" s="28"/>
      <c r="G318" s="28"/>
      <c r="H318" s="28"/>
      <c r="I318" s="28"/>
    </row>
    <row r="319" spans="5:9" ht="15" x14ac:dyDescent="0.25">
      <c r="E319" s="63"/>
      <c r="F319" s="63"/>
      <c r="G319" s="28"/>
      <c r="H319" s="28"/>
      <c r="I319" s="28"/>
    </row>
    <row r="320" spans="5:9" x14ac:dyDescent="0.2">
      <c r="E320" s="28"/>
      <c r="F320" s="28"/>
      <c r="G320" s="28"/>
      <c r="H320" s="28"/>
      <c r="I320" s="28"/>
    </row>
    <row r="321" spans="5:9" x14ac:dyDescent="0.2">
      <c r="E321" s="28"/>
      <c r="F321" s="28"/>
      <c r="G321" s="28"/>
      <c r="H321" s="28"/>
    </row>
    <row r="322" spans="5:9" x14ac:dyDescent="0.2">
      <c r="E322" s="28"/>
      <c r="F322" s="28"/>
      <c r="G322" s="28"/>
      <c r="H322" s="28"/>
    </row>
    <row r="323" spans="5:9" ht="15" x14ac:dyDescent="0.25">
      <c r="E323" s="28"/>
      <c r="F323" s="28"/>
      <c r="H323" s="28"/>
      <c r="I323" s="63"/>
    </row>
    <row r="324" spans="5:9" x14ac:dyDescent="0.2">
      <c r="F324" s="28"/>
      <c r="H324" s="28"/>
      <c r="I324" s="28"/>
    </row>
    <row r="325" spans="5:9" ht="15" x14ac:dyDescent="0.25">
      <c r="F325" s="28"/>
      <c r="G325" s="63"/>
      <c r="I325" s="28"/>
    </row>
    <row r="326" spans="5:9" ht="15" x14ac:dyDescent="0.25">
      <c r="E326" s="63"/>
      <c r="G326" s="28"/>
      <c r="I326" s="28"/>
    </row>
    <row r="327" spans="5:9" ht="15" x14ac:dyDescent="0.25">
      <c r="E327" s="28"/>
      <c r="G327" s="28"/>
      <c r="H327" s="63"/>
      <c r="I327" s="28"/>
    </row>
    <row r="328" spans="5:9" ht="15" x14ac:dyDescent="0.25">
      <c r="E328" s="28"/>
      <c r="F328" s="63"/>
      <c r="G328" s="28"/>
      <c r="H328" s="28"/>
      <c r="I328" s="28"/>
    </row>
    <row r="329" spans="5:9" x14ac:dyDescent="0.2">
      <c r="E329" s="28"/>
      <c r="F329" s="28"/>
      <c r="G329" s="28"/>
      <c r="H329" s="28"/>
      <c r="I329" s="28"/>
    </row>
    <row r="330" spans="5:9" x14ac:dyDescent="0.2">
      <c r="F330" s="28"/>
      <c r="H330" s="28"/>
      <c r="I330" s="28"/>
    </row>
    <row r="331" spans="5:9" x14ac:dyDescent="0.2">
      <c r="F331" s="28"/>
      <c r="H331" s="28"/>
    </row>
    <row r="333" spans="5:9" ht="15" x14ac:dyDescent="0.25">
      <c r="I333" s="63"/>
    </row>
    <row r="334" spans="5:9" ht="15" x14ac:dyDescent="0.25">
      <c r="F334" s="63"/>
      <c r="H334" s="63"/>
      <c r="I334" s="28"/>
    </row>
    <row r="335" spans="5:9" x14ac:dyDescent="0.2">
      <c r="F335" s="28"/>
      <c r="H335" s="28"/>
      <c r="I335" s="28"/>
    </row>
    <row r="336" spans="5:9" x14ac:dyDescent="0.2">
      <c r="F336" s="28"/>
      <c r="H336" s="28"/>
      <c r="I336" s="28"/>
    </row>
    <row r="337" spans="6:9" x14ac:dyDescent="0.2">
      <c r="F337" s="28"/>
      <c r="H337" s="28"/>
      <c r="I337" s="28"/>
    </row>
    <row r="338" spans="6:9" x14ac:dyDescent="0.2">
      <c r="H338" s="28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7" manualBreakCount="7">
    <brk id="44" max="11" man="1"/>
    <brk id="70" max="11" man="1"/>
    <brk id="95" max="11" man="1"/>
    <brk id="133" max="11" man="1"/>
    <brk id="164" max="11" man="1"/>
    <brk id="193" max="11" man="1"/>
    <brk id="21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CumWomen">
    <tabColor rgb="FF00B050"/>
  </sheetPr>
  <dimension ref="A1:AN382"/>
  <sheetViews>
    <sheetView topLeftCell="A68" workbookViewId="0">
      <selection activeCell="P3" sqref="P3"/>
    </sheetView>
  </sheetViews>
  <sheetFormatPr defaultRowHeight="12.75" outlineLevelRow="1" outlineLevelCol="1" x14ac:dyDescent="0.2"/>
  <cols>
    <col min="1" max="2" width="7.140625" style="2" customWidth="1"/>
    <col min="3" max="3" width="23.42578125" style="2" customWidth="1"/>
    <col min="4" max="4" width="7" style="2" customWidth="1"/>
    <col min="5" max="10" width="7.140625" style="2" customWidth="1"/>
    <col min="11" max="11" width="8.7109375" style="2" customWidth="1"/>
    <col min="12" max="12" width="8.85546875" style="2" customWidth="1"/>
    <col min="13" max="13" width="7.140625" style="2" customWidth="1"/>
    <col min="14" max="14" width="10" style="2" hidden="1" customWidth="1" outlineLevel="1"/>
    <col min="15" max="15" width="9.140625" style="2" collapsed="1"/>
    <col min="16" max="19" width="9.140625" style="2" customWidth="1"/>
    <col min="20" max="21" width="9.140625" style="2" hidden="1" customWidth="1" outlineLevel="1"/>
    <col min="22" max="22" width="9.140625" style="2" collapsed="1"/>
    <col min="23" max="31" width="9.140625" style="2"/>
    <col min="32" max="32" width="9.140625" style="2" customWidth="1"/>
    <col min="33" max="33" width="9.140625" style="2"/>
    <col min="34" max="34" width="10.7109375" style="2" customWidth="1"/>
    <col min="35" max="37" width="9.140625" style="2"/>
    <col min="38" max="38" width="1.7109375" style="2" customWidth="1"/>
    <col min="39" max="16384" width="9.140625" style="2"/>
  </cols>
  <sheetData>
    <row r="1" spans="1:40" hidden="1" outlineLevel="1" x14ac:dyDescent="0.2">
      <c r="Q1" s="28"/>
      <c r="R1" s="28"/>
      <c r="S1" s="29" t="s">
        <v>444</v>
      </c>
      <c r="T1" s="28" t="str">
        <f t="shared" ref="T1:Y1" si="0">IF(OR(T$6&gt;$D$5,T$6&gt;COUNT($E1:$J1)),"",LARGE($E1:$J1,T$6))</f>
        <v/>
      </c>
      <c r="U1" s="28" t="str">
        <f t="shared" si="0"/>
        <v/>
      </c>
      <c r="V1" s="28" t="str">
        <f t="shared" si="0"/>
        <v/>
      </c>
      <c r="W1" s="28" t="str">
        <f t="shared" si="0"/>
        <v/>
      </c>
      <c r="X1" s="28" t="str">
        <f t="shared" si="0"/>
        <v/>
      </c>
      <c r="Y1" s="28" t="str">
        <f t="shared" si="0"/>
        <v/>
      </c>
      <c r="Z1" s="1"/>
      <c r="AA1" s="1"/>
      <c r="AB1" s="1"/>
      <c r="AC1" s="1"/>
      <c r="AD1" s="1"/>
      <c r="AE1" s="1"/>
      <c r="AF1" s="1"/>
      <c r="AL1" s="31"/>
    </row>
    <row r="2" spans="1:40" hidden="1" outlineLevel="1" x14ac:dyDescent="0.2">
      <c r="A2" s="2" t="s">
        <v>446</v>
      </c>
      <c r="J2" s="32" t="s">
        <v>506</v>
      </c>
      <c r="K2" s="33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3" t="s">
        <v>655</v>
      </c>
      <c r="M2" s="33"/>
      <c r="N2" s="40">
        <f>K2-(ROW(K2)-ROW(K$6))/10000</f>
        <v>4.0000000000000002E-4</v>
      </c>
      <c r="O2" s="33">
        <f>COUNT(E2:J2)</f>
        <v>0</v>
      </c>
      <c r="P2" s="33">
        <f ca="1">IF(AND(O2=1,OFFSET(D2,0,P$3)&gt;0),"Y",0)</f>
        <v>0</v>
      </c>
      <c r="Q2" s="34">
        <v>0</v>
      </c>
      <c r="R2" s="35">
        <f>1-(Q2=Q1)</f>
        <v>0</v>
      </c>
      <c r="S2" s="35">
        <f>N2+T2/1000+U2/10000+V2/100000+W2/1000000+X2/10000000+Y2/100000000</f>
        <v>4.0000000000000002E-4</v>
      </c>
      <c r="T2" s="28"/>
      <c r="U2" s="28"/>
      <c r="V2" s="28"/>
      <c r="W2" s="28"/>
      <c r="X2" s="28"/>
      <c r="Y2" s="28"/>
      <c r="Z2" s="32" t="s">
        <v>507</v>
      </c>
      <c r="AA2" s="36" t="e">
        <v>#N/A</v>
      </c>
      <c r="AB2" s="36" t="e">
        <f>IF($AA2="Query O/S",AI2,0)</f>
        <v>#N/A</v>
      </c>
      <c r="AC2" s="36" t="e">
        <f>IF($AA2="Query O/S",AJ2,0)</f>
        <v>#N/A</v>
      </c>
      <c r="AD2" s="36" t="e">
        <f>IF($AA2="Query O/S",AK2,0)</f>
        <v>#N/A</v>
      </c>
      <c r="AE2" s="37"/>
      <c r="AF2" s="64"/>
      <c r="AG2" s="39">
        <f>MAX(E2:J2)</f>
        <v>0</v>
      </c>
      <c r="AH2" s="33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1"/>
    </row>
    <row r="3" spans="1:40" hidden="1" outlineLevel="1" x14ac:dyDescent="0.2">
      <c r="J3" s="32"/>
      <c r="K3" s="28"/>
      <c r="L3" s="28"/>
      <c r="M3" s="28"/>
      <c r="N3" s="40"/>
      <c r="O3" s="28" t="s">
        <v>450</v>
      </c>
      <c r="P3" s="41">
        <v>1</v>
      </c>
      <c r="Q3" s="42" t="s">
        <v>508</v>
      </c>
      <c r="R3" s="43" t="s">
        <v>452</v>
      </c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1" t="s">
        <v>453</v>
      </c>
      <c r="AH3" s="3">
        <f>$D$5-1</f>
        <v>2</v>
      </c>
      <c r="AI3" s="1" t="s">
        <v>454</v>
      </c>
      <c r="AL3" s="31"/>
    </row>
    <row r="4" spans="1:40" s="15" customFormat="1" ht="38.25" customHeight="1" collapsed="1" thickBot="1" x14ac:dyDescent="0.45">
      <c r="A4" s="15" t="s">
        <v>646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45">
        <f>SUM(R6:R158)</f>
        <v>0</v>
      </c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42" t="s">
        <v>509</v>
      </c>
      <c r="AI4" s="28"/>
      <c r="AJ4" s="28"/>
      <c r="AK4" s="28"/>
      <c r="AL4" s="46" t="s">
        <v>510</v>
      </c>
      <c r="AM4" s="28"/>
      <c r="AN4" s="28"/>
    </row>
    <row r="5" spans="1:40" x14ac:dyDescent="0.2">
      <c r="A5" s="27" t="s">
        <v>457</v>
      </c>
      <c r="B5" s="27"/>
      <c r="C5" s="27"/>
      <c r="D5" s="47">
        <v>3</v>
      </c>
      <c r="K5" s="48" t="str">
        <f>"Total is best " &amp;D5&amp;" races"</f>
        <v>Total is best 3 races</v>
      </c>
      <c r="Q5" s="27" t="s">
        <v>458</v>
      </c>
      <c r="R5" s="27"/>
      <c r="S5" s="27"/>
      <c r="T5" s="27" t="s">
        <v>459</v>
      </c>
      <c r="U5" s="27"/>
      <c r="V5" s="27"/>
      <c r="W5" s="27"/>
      <c r="X5" s="27"/>
      <c r="Y5" s="27"/>
      <c r="AB5" s="2" t="s">
        <v>460</v>
      </c>
      <c r="AE5" s="27" t="s">
        <v>461</v>
      </c>
      <c r="AH5" s="27"/>
      <c r="AI5" s="42" t="s">
        <v>511</v>
      </c>
      <c r="AJ5" s="27"/>
      <c r="AK5" s="27"/>
      <c r="AL5" s="31"/>
    </row>
    <row r="6" spans="1:40" s="27" customFormat="1" ht="33.75" x14ac:dyDescent="0.2">
      <c r="A6" s="51" t="s">
        <v>463</v>
      </c>
      <c r="B6" s="50" t="s">
        <v>464</v>
      </c>
      <c r="C6" s="27" t="s">
        <v>465</v>
      </c>
      <c r="D6" s="51" t="s">
        <v>466</v>
      </c>
      <c r="E6" s="51" t="s">
        <v>467</v>
      </c>
      <c r="F6" s="51" t="s">
        <v>468</v>
      </c>
      <c r="G6" s="51" t="s">
        <v>469</v>
      </c>
      <c r="H6" s="51" t="s">
        <v>470</v>
      </c>
      <c r="I6" s="51" t="s">
        <v>471</v>
      </c>
      <c r="J6" s="51" t="s">
        <v>472</v>
      </c>
      <c r="K6" s="51" t="s">
        <v>473</v>
      </c>
      <c r="L6" s="52" t="s">
        <v>474</v>
      </c>
      <c r="M6" s="52" t="s">
        <v>475</v>
      </c>
      <c r="N6" s="53" t="s">
        <v>476</v>
      </c>
      <c r="O6" s="20" t="s">
        <v>477</v>
      </c>
      <c r="P6" s="52" t="s">
        <v>478</v>
      </c>
      <c r="Q6" s="51"/>
      <c r="R6" s="51"/>
      <c r="S6" s="20" t="s">
        <v>480</v>
      </c>
      <c r="T6" s="51">
        <v>1</v>
      </c>
      <c r="U6" s="51">
        <v>2</v>
      </c>
      <c r="V6" s="51">
        <v>3</v>
      </c>
      <c r="W6" s="51">
        <v>4</v>
      </c>
      <c r="X6" s="51">
        <v>5</v>
      </c>
      <c r="Y6" s="51">
        <v>6</v>
      </c>
      <c r="AA6" s="54" t="s">
        <v>481</v>
      </c>
      <c r="AB6" s="22" t="s">
        <v>482</v>
      </c>
      <c r="AC6" s="22" t="s">
        <v>483</v>
      </c>
      <c r="AD6" s="22" t="s">
        <v>484</v>
      </c>
      <c r="AE6" s="54" t="s">
        <v>485</v>
      </c>
      <c r="AF6" s="54" t="s">
        <v>486</v>
      </c>
      <c r="AG6" s="22" t="s">
        <v>487</v>
      </c>
      <c r="AH6" s="22" t="s">
        <v>488</v>
      </c>
      <c r="AI6" s="22" t="s">
        <v>482</v>
      </c>
      <c r="AJ6" s="22" t="s">
        <v>483</v>
      </c>
      <c r="AK6" s="22" t="s">
        <v>484</v>
      </c>
      <c r="AL6" s="49"/>
    </row>
    <row r="7" spans="1:40" s="27" customFormat="1" x14ac:dyDescent="0.2">
      <c r="A7" s="51"/>
      <c r="B7" s="1"/>
      <c r="C7" s="27" t="s">
        <v>512</v>
      </c>
      <c r="D7" s="51"/>
      <c r="E7" s="28"/>
      <c r="F7" s="30"/>
      <c r="G7" s="30"/>
      <c r="H7" s="30"/>
      <c r="I7" s="30"/>
      <c r="J7" s="30"/>
      <c r="K7" s="28"/>
      <c r="L7" s="28"/>
      <c r="M7" s="28"/>
      <c r="N7" s="40"/>
      <c r="O7" s="28"/>
      <c r="P7" s="28"/>
      <c r="Q7" s="51" t="s">
        <v>96</v>
      </c>
      <c r="R7" s="51"/>
      <c r="S7" s="35"/>
      <c r="T7" s="51"/>
      <c r="U7" s="51"/>
      <c r="V7" s="51"/>
      <c r="W7" s="51"/>
      <c r="X7" s="51"/>
      <c r="Y7" s="51"/>
      <c r="AE7" s="55"/>
      <c r="AF7" s="55"/>
      <c r="AI7" s="39">
        <v>600</v>
      </c>
      <c r="AJ7" s="39">
        <v>598</v>
      </c>
      <c r="AK7" s="39">
        <v>593</v>
      </c>
      <c r="AL7" s="49"/>
    </row>
    <row r="8" spans="1:40" s="27" customFormat="1" x14ac:dyDescent="0.2">
      <c r="A8" s="30">
        <v>1</v>
      </c>
      <c r="B8" s="1">
        <v>1</v>
      </c>
      <c r="C8" s="1" t="s">
        <v>95</v>
      </c>
      <c r="D8" s="30" t="s">
        <v>43</v>
      </c>
      <c r="E8" s="30">
        <v>200</v>
      </c>
      <c r="F8" s="30"/>
      <c r="G8" s="30"/>
      <c r="H8" s="30"/>
      <c r="I8" s="30"/>
      <c r="J8" s="30"/>
      <c r="K8" s="33">
        <f>IFERROR(LARGE(E8:J8,1),0)+IF($D$5&gt;=2,IFERROR(LARGE(E8:J8,2),0),0)+IF($D$5&gt;=3,IFERROR(LARGE(E8:J8,3),0),0)+IF($D$5&gt;=4,IFERROR(LARGE(E8:J8,4),0),0)+IF($D$5&gt;=5,IFERROR(LARGE(E8:J8,5),0),0)+IF($D$5&gt;=6,IFERROR(LARGE(E8:J8,6),0),0)</f>
        <v>200</v>
      </c>
      <c r="L8" s="33" t="s">
        <v>657</v>
      </c>
      <c r="M8" s="33" t="s">
        <v>97</v>
      </c>
      <c r="N8" s="40">
        <f>K8-(ROW(K8)-ROW(K$6))/10000</f>
        <v>199.99979999999999</v>
      </c>
      <c r="O8" s="33">
        <f>COUNT(E8:J8)</f>
        <v>1</v>
      </c>
      <c r="P8" s="33" t="str">
        <f ca="1">IF(AND(O8=1,OFFSET(D8,0,P$3)&gt;0),"Y",0)</f>
        <v>Y</v>
      </c>
      <c r="Q8" s="34" t="s">
        <v>96</v>
      </c>
      <c r="R8" s="35">
        <f>1-(Q8=Q7)</f>
        <v>0</v>
      </c>
      <c r="S8" s="35">
        <f>N8+T8/1000+U8/10000+V8/100000+W8/1000000+X8/10000000+Y8/100000000</f>
        <v>200.19979999999998</v>
      </c>
      <c r="T8" s="30">
        <v>200</v>
      </c>
      <c r="U8" s="30"/>
      <c r="V8" s="30"/>
      <c r="W8" s="30"/>
      <c r="X8" s="30"/>
      <c r="Y8" s="30"/>
      <c r="AE8" s="55"/>
      <c r="AF8" s="55"/>
      <c r="AI8" s="39"/>
      <c r="AJ8" s="39"/>
      <c r="AK8" s="39"/>
      <c r="AL8" s="49"/>
    </row>
    <row r="9" spans="1:40" s="27" customFormat="1" x14ac:dyDescent="0.2">
      <c r="A9" s="30">
        <v>2</v>
      </c>
      <c r="B9" s="1">
        <v>2</v>
      </c>
      <c r="C9" s="1" t="s">
        <v>106</v>
      </c>
      <c r="D9" s="30" t="s">
        <v>28</v>
      </c>
      <c r="E9" s="30">
        <v>199</v>
      </c>
      <c r="F9" s="30"/>
      <c r="G9" s="30"/>
      <c r="H9" s="30"/>
      <c r="I9" s="30"/>
      <c r="J9" s="30"/>
      <c r="K9" s="33">
        <f>IFERROR(LARGE(E9:J9,1),0)+IF($D$5&gt;=2,IFERROR(LARGE(E9:J9,2),0),0)+IF($D$5&gt;=3,IFERROR(LARGE(E9:J9,3),0),0)+IF($D$5&gt;=4,IFERROR(LARGE(E9:J9,4),0),0)+IF($D$5&gt;=5,IFERROR(LARGE(E9:J9,5),0),0)+IF($D$5&gt;=6,IFERROR(LARGE(E9:J9,6),0),0)</f>
        <v>199</v>
      </c>
      <c r="L9" s="33" t="s">
        <v>657</v>
      </c>
      <c r="M9" s="33" t="s">
        <v>159</v>
      </c>
      <c r="N9" s="40">
        <f>K9-(ROW(K9)-ROW(K$6))/10000</f>
        <v>198.99969999999999</v>
      </c>
      <c r="O9" s="33">
        <f>COUNT(E9:J9)</f>
        <v>1</v>
      </c>
      <c r="P9" s="33" t="str">
        <f ca="1">IF(AND(O9=1,OFFSET(D9,0,P$3)&gt;0),"Y",0)</f>
        <v>Y</v>
      </c>
      <c r="Q9" s="34" t="s">
        <v>96</v>
      </c>
      <c r="R9" s="35">
        <f>1-(Q9=Q8)</f>
        <v>0</v>
      </c>
      <c r="S9" s="35">
        <f>N9+T9/1000+U9/10000+V9/100000+W9/1000000+X9/10000000+Y9/100000000</f>
        <v>199.1987</v>
      </c>
      <c r="T9" s="30">
        <v>199</v>
      </c>
      <c r="U9" s="30"/>
      <c r="V9" s="30"/>
      <c r="W9" s="30"/>
      <c r="X9" s="30"/>
      <c r="Y9" s="30"/>
      <c r="AE9" s="55"/>
      <c r="AF9" s="55"/>
      <c r="AI9" s="39"/>
      <c r="AJ9" s="39"/>
      <c r="AK9" s="39"/>
      <c r="AL9" s="49"/>
    </row>
    <row r="10" spans="1:40" s="27" customFormat="1" x14ac:dyDescent="0.2">
      <c r="A10" s="30">
        <v>3</v>
      </c>
      <c r="B10" s="1">
        <v>3</v>
      </c>
      <c r="C10" s="1" t="s">
        <v>139</v>
      </c>
      <c r="D10" s="30" t="s">
        <v>36</v>
      </c>
      <c r="E10" s="30">
        <v>197</v>
      </c>
      <c r="F10" s="30"/>
      <c r="G10" s="30"/>
      <c r="H10" s="30"/>
      <c r="I10" s="30"/>
      <c r="J10" s="30"/>
      <c r="K10" s="33">
        <f>IFERROR(LARGE(E10:J10,1),0)+IF($D$5&gt;=2,IFERROR(LARGE(E10:J10,2),0),0)+IF($D$5&gt;=3,IFERROR(LARGE(E10:J10,3),0),0)+IF($D$5&gt;=4,IFERROR(LARGE(E10:J10,4),0),0)+IF($D$5&gt;=5,IFERROR(LARGE(E10:J10,5),0),0)+IF($D$5&gt;=6,IFERROR(LARGE(E10:J10,6),0),0)</f>
        <v>197</v>
      </c>
      <c r="L10" s="33" t="s">
        <v>657</v>
      </c>
      <c r="M10" s="33" t="s">
        <v>513</v>
      </c>
      <c r="N10" s="40">
        <f>K10-(ROW(K10)-ROW(K$6))/10000</f>
        <v>196.99959999999999</v>
      </c>
      <c r="O10" s="33">
        <f>COUNT(E10:J10)</f>
        <v>1</v>
      </c>
      <c r="P10" s="33" t="str">
        <f ca="1">IF(AND(O10=1,OFFSET(D10,0,P$3)&gt;0),"Y",0)</f>
        <v>Y</v>
      </c>
      <c r="Q10" s="34" t="s">
        <v>96</v>
      </c>
      <c r="R10" s="35">
        <f>1-(Q10=Q9)</f>
        <v>0</v>
      </c>
      <c r="S10" s="35">
        <f>N10+T10/1000+U10/10000+V10/100000+W10/1000000+X10/10000000+Y10/100000000</f>
        <v>197.19659999999999</v>
      </c>
      <c r="T10" s="30">
        <v>197</v>
      </c>
      <c r="U10" s="30"/>
      <c r="V10" s="30"/>
      <c r="W10" s="30"/>
      <c r="X10" s="30"/>
      <c r="Y10" s="30"/>
      <c r="AE10" s="55"/>
      <c r="AF10" s="55"/>
      <c r="AI10" s="39"/>
      <c r="AJ10" s="39"/>
      <c r="AK10" s="39"/>
      <c r="AL10" s="49"/>
    </row>
    <row r="11" spans="1:40" s="27" customFormat="1" x14ac:dyDescent="0.2">
      <c r="A11" s="30">
        <v>4</v>
      </c>
      <c r="B11" s="1">
        <v>4</v>
      </c>
      <c r="C11" s="1" t="s">
        <v>228</v>
      </c>
      <c r="D11" s="30" t="s">
        <v>58</v>
      </c>
      <c r="E11" s="30">
        <v>184</v>
      </c>
      <c r="F11" s="30"/>
      <c r="G11" s="30"/>
      <c r="H11" s="30"/>
      <c r="I11" s="30"/>
      <c r="J11" s="30"/>
      <c r="K11" s="33">
        <f>IFERROR(LARGE(E11:J11,1),0)+IF($D$5&gt;=2,IFERROR(LARGE(E11:J11,2),0),0)+IF($D$5&gt;=3,IFERROR(LARGE(E11:J11,3),0),0)+IF($D$5&gt;=4,IFERROR(LARGE(E11:J11,4),0),0)+IF($D$5&gt;=5,IFERROR(LARGE(E11:J11,5),0),0)+IF($D$5&gt;=6,IFERROR(LARGE(E11:J11,6),0),0)</f>
        <v>184</v>
      </c>
      <c r="L11" s="33" t="s">
        <v>657</v>
      </c>
      <c r="M11" s="33"/>
      <c r="N11" s="40">
        <f>K11-(ROW(K11)-ROW(K$6))/10000</f>
        <v>183.99950000000001</v>
      </c>
      <c r="O11" s="33">
        <f>COUNT(E11:J11)</f>
        <v>1</v>
      </c>
      <c r="P11" s="33" t="str">
        <f ca="1">IF(AND(O11=1,OFFSET(D11,0,P$3)&gt;0),"Y",0)</f>
        <v>Y</v>
      </c>
      <c r="Q11" s="34" t="s">
        <v>96</v>
      </c>
      <c r="R11" s="35">
        <f>1-(Q11=Q10)</f>
        <v>0</v>
      </c>
      <c r="S11" s="35">
        <f>N11+T11/1000+U11/10000+V11/100000+W11/1000000+X11/10000000+Y11/100000000</f>
        <v>184.18350000000001</v>
      </c>
      <c r="T11" s="30">
        <v>184</v>
      </c>
      <c r="U11" s="30"/>
      <c r="V11" s="30"/>
      <c r="W11" s="30"/>
      <c r="X11" s="30"/>
      <c r="Y11" s="30"/>
      <c r="AE11" s="55"/>
      <c r="AF11" s="55"/>
      <c r="AI11" s="39"/>
      <c r="AJ11" s="39"/>
      <c r="AK11" s="39"/>
      <c r="AL11" s="49"/>
    </row>
    <row r="12" spans="1:40" s="27" customFormat="1" x14ac:dyDescent="0.2">
      <c r="A12" s="30">
        <v>5</v>
      </c>
      <c r="B12" s="1">
        <v>5</v>
      </c>
      <c r="C12" s="1" t="s">
        <v>233</v>
      </c>
      <c r="D12" s="30" t="s">
        <v>61</v>
      </c>
      <c r="E12" s="30">
        <v>183</v>
      </c>
      <c r="F12" s="30"/>
      <c r="G12" s="30"/>
      <c r="H12" s="30"/>
      <c r="I12" s="30"/>
      <c r="J12" s="30"/>
      <c r="K12" s="33">
        <f>IFERROR(LARGE(E12:J12,1),0)+IF($D$5&gt;=2,IFERROR(LARGE(E12:J12,2),0),0)+IF($D$5&gt;=3,IFERROR(LARGE(E12:J12,3),0),0)+IF($D$5&gt;=4,IFERROR(LARGE(E12:J12,4),0),0)+IF($D$5&gt;=5,IFERROR(LARGE(E12:J12,5),0),0)+IF($D$5&gt;=6,IFERROR(LARGE(E12:J12,6),0),0)</f>
        <v>183</v>
      </c>
      <c r="L12" s="33" t="s">
        <v>657</v>
      </c>
      <c r="M12" s="33"/>
      <c r="N12" s="40">
        <f>K12-(ROW(K12)-ROW(K$6))/10000</f>
        <v>182.99940000000001</v>
      </c>
      <c r="O12" s="33">
        <f>COUNT(E12:J12)</f>
        <v>1</v>
      </c>
      <c r="P12" s="33" t="str">
        <f ca="1">IF(AND(O12=1,OFFSET(D12,0,P$3)&gt;0),"Y",0)</f>
        <v>Y</v>
      </c>
      <c r="Q12" s="34" t="s">
        <v>96</v>
      </c>
      <c r="R12" s="35">
        <f>1-(Q12=Q11)</f>
        <v>0</v>
      </c>
      <c r="S12" s="35">
        <f>N12+T12/1000+U12/10000+V12/100000+W12/1000000+X12/10000000+Y12/100000000</f>
        <v>183.1824</v>
      </c>
      <c r="T12" s="30">
        <v>183</v>
      </c>
      <c r="U12" s="30"/>
      <c r="V12" s="30"/>
      <c r="W12" s="30"/>
      <c r="X12" s="30"/>
      <c r="Y12" s="30"/>
      <c r="AE12" s="55"/>
      <c r="AF12" s="55"/>
      <c r="AI12" s="39"/>
      <c r="AJ12" s="39"/>
      <c r="AK12" s="39"/>
      <c r="AL12" s="49"/>
    </row>
    <row r="13" spans="1:40" s="27" customFormat="1" x14ac:dyDescent="0.2">
      <c r="A13" s="30">
        <v>6</v>
      </c>
      <c r="B13" s="1">
        <v>6</v>
      </c>
      <c r="C13" s="1" t="s">
        <v>241</v>
      </c>
      <c r="D13" s="30" t="s">
        <v>47</v>
      </c>
      <c r="E13" s="30">
        <v>181</v>
      </c>
      <c r="F13" s="30"/>
      <c r="G13" s="30"/>
      <c r="H13" s="30"/>
      <c r="I13" s="30"/>
      <c r="J13" s="30"/>
      <c r="K13" s="33">
        <f>IFERROR(LARGE(E13:J13,1),0)+IF($D$5&gt;=2,IFERROR(LARGE(E13:J13,2),0),0)+IF($D$5&gt;=3,IFERROR(LARGE(E13:J13,3),0),0)+IF($D$5&gt;=4,IFERROR(LARGE(E13:J13,4),0),0)+IF($D$5&gt;=5,IFERROR(LARGE(E13:J13,5),0),0)+IF($D$5&gt;=6,IFERROR(LARGE(E13:J13,6),0),0)</f>
        <v>181</v>
      </c>
      <c r="L13" s="33" t="s">
        <v>657</v>
      </c>
      <c r="M13" s="33"/>
      <c r="N13" s="40">
        <f>K13-(ROW(K13)-ROW(K$6))/10000</f>
        <v>180.99930000000001</v>
      </c>
      <c r="O13" s="33">
        <f>COUNT(E13:J13)</f>
        <v>1</v>
      </c>
      <c r="P13" s="33" t="str">
        <f ca="1">IF(AND(O13=1,OFFSET(D13,0,P$3)&gt;0),"Y",0)</f>
        <v>Y</v>
      </c>
      <c r="Q13" s="34" t="s">
        <v>96</v>
      </c>
      <c r="R13" s="35">
        <f>1-(Q13=Q12)</f>
        <v>0</v>
      </c>
      <c r="S13" s="35">
        <f>N13+T13/1000+U13/10000+V13/100000+W13/1000000+X13/10000000+Y13/100000000</f>
        <v>181.18030000000002</v>
      </c>
      <c r="T13" s="30">
        <v>181</v>
      </c>
      <c r="U13" s="30"/>
      <c r="V13" s="30"/>
      <c r="W13" s="30"/>
      <c r="X13" s="30"/>
      <c r="Y13" s="30"/>
      <c r="AE13" s="55"/>
      <c r="AF13" s="55"/>
      <c r="AI13" s="39"/>
      <c r="AJ13" s="39"/>
      <c r="AK13" s="39"/>
      <c r="AL13" s="49"/>
    </row>
    <row r="14" spans="1:40" s="27" customFormat="1" x14ac:dyDescent="0.2">
      <c r="A14" s="30">
        <v>7</v>
      </c>
      <c r="B14" s="1">
        <v>7</v>
      </c>
      <c r="C14" s="1" t="s">
        <v>263</v>
      </c>
      <c r="D14" s="30" t="s">
        <v>31</v>
      </c>
      <c r="E14" s="30">
        <v>174</v>
      </c>
      <c r="F14" s="30"/>
      <c r="G14" s="30"/>
      <c r="H14" s="30"/>
      <c r="I14" s="30"/>
      <c r="J14" s="30"/>
      <c r="K14" s="33">
        <f>IFERROR(LARGE(E14:J14,1),0)+IF($D$5&gt;=2,IFERROR(LARGE(E14:J14,2),0),0)+IF($D$5&gt;=3,IFERROR(LARGE(E14:J14,3),0),0)+IF($D$5&gt;=4,IFERROR(LARGE(E14:J14,4),0),0)+IF($D$5&gt;=5,IFERROR(LARGE(E14:J14,5),0),0)+IF($D$5&gt;=6,IFERROR(LARGE(E14:J14,6),0),0)</f>
        <v>174</v>
      </c>
      <c r="L14" s="33" t="s">
        <v>657</v>
      </c>
      <c r="M14" s="33"/>
      <c r="N14" s="40">
        <f>K14-(ROW(K14)-ROW(K$6))/10000</f>
        <v>173.9992</v>
      </c>
      <c r="O14" s="33">
        <f>COUNT(E14:J14)</f>
        <v>1</v>
      </c>
      <c r="P14" s="33" t="str">
        <f ca="1">IF(AND(O14=1,OFFSET(D14,0,P$3)&gt;0),"Y",0)</f>
        <v>Y</v>
      </c>
      <c r="Q14" s="34" t="s">
        <v>96</v>
      </c>
      <c r="R14" s="35">
        <f>1-(Q14=Q13)</f>
        <v>0</v>
      </c>
      <c r="S14" s="35">
        <f>N14+T14/1000+U14/10000+V14/100000+W14/1000000+X14/10000000+Y14/100000000</f>
        <v>174.17320000000001</v>
      </c>
      <c r="T14" s="30">
        <v>174</v>
      </c>
      <c r="U14" s="30"/>
      <c r="V14" s="30"/>
      <c r="W14" s="30"/>
      <c r="X14" s="30"/>
      <c r="Y14" s="30"/>
      <c r="AE14" s="55"/>
      <c r="AF14" s="55"/>
      <c r="AI14" s="39"/>
      <c r="AJ14" s="39"/>
      <c r="AK14" s="39"/>
      <c r="AL14" s="49"/>
    </row>
    <row r="15" spans="1:40" s="27" customFormat="1" x14ac:dyDescent="0.2">
      <c r="A15" s="30">
        <v>8</v>
      </c>
      <c r="B15" s="1">
        <v>8</v>
      </c>
      <c r="C15" s="1" t="s">
        <v>266</v>
      </c>
      <c r="D15" s="30" t="s">
        <v>31</v>
      </c>
      <c r="E15" s="30">
        <v>172</v>
      </c>
      <c r="F15" s="30"/>
      <c r="G15" s="30"/>
      <c r="H15" s="30"/>
      <c r="I15" s="30"/>
      <c r="J15" s="30"/>
      <c r="K15" s="33">
        <f>IFERROR(LARGE(E15:J15,1),0)+IF($D$5&gt;=2,IFERROR(LARGE(E15:J15,2),0),0)+IF($D$5&gt;=3,IFERROR(LARGE(E15:J15,3),0),0)+IF($D$5&gt;=4,IFERROR(LARGE(E15:J15,4),0),0)+IF($D$5&gt;=5,IFERROR(LARGE(E15:J15,5),0),0)+IF($D$5&gt;=6,IFERROR(LARGE(E15:J15,6),0),0)</f>
        <v>172</v>
      </c>
      <c r="L15" s="33" t="s">
        <v>657</v>
      </c>
      <c r="M15" s="33"/>
      <c r="N15" s="40">
        <f>K15-(ROW(K15)-ROW(K$6))/10000</f>
        <v>171.9991</v>
      </c>
      <c r="O15" s="33">
        <f>COUNT(E15:J15)</f>
        <v>1</v>
      </c>
      <c r="P15" s="33" t="str">
        <f ca="1">IF(AND(O15=1,OFFSET(D15,0,P$3)&gt;0),"Y",0)</f>
        <v>Y</v>
      </c>
      <c r="Q15" s="34" t="s">
        <v>96</v>
      </c>
      <c r="R15" s="35">
        <f>1-(Q15=Q14)</f>
        <v>0</v>
      </c>
      <c r="S15" s="35">
        <f>N15+T15/1000+U15/10000+V15/100000+W15/1000000+X15/10000000+Y15/100000000</f>
        <v>172.1711</v>
      </c>
      <c r="T15" s="30">
        <v>172</v>
      </c>
      <c r="U15" s="30"/>
      <c r="V15" s="30"/>
      <c r="W15" s="30"/>
      <c r="X15" s="30"/>
      <c r="Y15" s="30"/>
      <c r="AE15" s="55"/>
      <c r="AF15" s="55"/>
      <c r="AI15" s="39"/>
      <c r="AJ15" s="39"/>
      <c r="AK15" s="39"/>
      <c r="AL15" s="49"/>
    </row>
    <row r="16" spans="1:40" s="27" customFormat="1" x14ac:dyDescent="0.2">
      <c r="A16" s="30">
        <v>9</v>
      </c>
      <c r="B16" s="1">
        <v>9</v>
      </c>
      <c r="C16" s="1" t="s">
        <v>302</v>
      </c>
      <c r="D16" s="30" t="s">
        <v>28</v>
      </c>
      <c r="E16" s="30">
        <v>157</v>
      </c>
      <c r="F16" s="30"/>
      <c r="G16" s="30"/>
      <c r="H16" s="30"/>
      <c r="I16" s="30"/>
      <c r="J16" s="30"/>
      <c r="K16" s="33">
        <f>IFERROR(LARGE(E16:J16,1),0)+IF($D$5&gt;=2,IFERROR(LARGE(E16:J16,2),0),0)+IF($D$5&gt;=3,IFERROR(LARGE(E16:J16,3),0),0)+IF($D$5&gt;=4,IFERROR(LARGE(E16:J16,4),0),0)+IF($D$5&gt;=5,IFERROR(LARGE(E16:J16,5),0),0)+IF($D$5&gt;=6,IFERROR(LARGE(E16:J16,6),0),0)</f>
        <v>157</v>
      </c>
      <c r="L16" s="33" t="s">
        <v>657</v>
      </c>
      <c r="M16" s="33"/>
      <c r="N16" s="40">
        <f>K16-(ROW(K16)-ROW(K$6))/10000</f>
        <v>156.999</v>
      </c>
      <c r="O16" s="33">
        <f>COUNT(E16:J16)</f>
        <v>1</v>
      </c>
      <c r="P16" s="33" t="str">
        <f ca="1">IF(AND(O16=1,OFFSET(D16,0,P$3)&gt;0),"Y",0)</f>
        <v>Y</v>
      </c>
      <c r="Q16" s="34" t="s">
        <v>96</v>
      </c>
      <c r="R16" s="35">
        <f>1-(Q16=Q15)</f>
        <v>0</v>
      </c>
      <c r="S16" s="35">
        <f>N16+T16/1000+U16/10000+V16/100000+W16/1000000+X16/10000000+Y16/100000000</f>
        <v>157.15600000000001</v>
      </c>
      <c r="T16" s="30">
        <v>157</v>
      </c>
      <c r="U16" s="30"/>
      <c r="V16" s="30"/>
      <c r="W16" s="30"/>
      <c r="X16" s="30"/>
      <c r="Y16" s="30"/>
      <c r="AE16" s="55"/>
      <c r="AF16" s="55"/>
      <c r="AI16" s="39"/>
      <c r="AJ16" s="39"/>
      <c r="AK16" s="39"/>
      <c r="AL16" s="49"/>
    </row>
    <row r="17" spans="1:40" s="27" customFormat="1" x14ac:dyDescent="0.2">
      <c r="A17" s="30">
        <v>10</v>
      </c>
      <c r="B17" s="1">
        <v>10</v>
      </c>
      <c r="C17" s="1" t="s">
        <v>326</v>
      </c>
      <c r="D17" s="30" t="s">
        <v>31</v>
      </c>
      <c r="E17" s="30">
        <v>145</v>
      </c>
      <c r="F17" s="30"/>
      <c r="G17" s="30"/>
      <c r="H17" s="30"/>
      <c r="I17" s="30"/>
      <c r="J17" s="30"/>
      <c r="K17" s="33">
        <f>IFERROR(LARGE(E17:J17,1),0)+IF($D$5&gt;=2,IFERROR(LARGE(E17:J17,2),0),0)+IF($D$5&gt;=3,IFERROR(LARGE(E17:J17,3),0),0)+IF($D$5&gt;=4,IFERROR(LARGE(E17:J17,4),0),0)+IF($D$5&gt;=5,IFERROR(LARGE(E17:J17,5),0),0)+IF($D$5&gt;=6,IFERROR(LARGE(E17:J17,6),0),0)</f>
        <v>145</v>
      </c>
      <c r="L17" s="33" t="s">
        <v>657</v>
      </c>
      <c r="M17" s="33"/>
      <c r="N17" s="40">
        <f>K17-(ROW(K17)-ROW(K$6))/10000</f>
        <v>144.99889999999999</v>
      </c>
      <c r="O17" s="33">
        <f>COUNT(E17:J17)</f>
        <v>1</v>
      </c>
      <c r="P17" s="33" t="str">
        <f ca="1">IF(AND(O17=1,OFFSET(D17,0,P$3)&gt;0),"Y",0)</f>
        <v>Y</v>
      </c>
      <c r="Q17" s="34" t="s">
        <v>96</v>
      </c>
      <c r="R17" s="35">
        <f>1-(Q17=Q16)</f>
        <v>0</v>
      </c>
      <c r="S17" s="35">
        <f>N17+T17/1000+U17/10000+V17/100000+W17/1000000+X17/10000000+Y17/100000000</f>
        <v>145.1439</v>
      </c>
      <c r="T17" s="30">
        <v>145</v>
      </c>
      <c r="U17" s="30"/>
      <c r="V17" s="30"/>
      <c r="W17" s="30"/>
      <c r="X17" s="30"/>
      <c r="Y17" s="30"/>
      <c r="AE17" s="55"/>
      <c r="AF17" s="55"/>
      <c r="AI17" s="39"/>
      <c r="AJ17" s="39"/>
      <c r="AK17" s="39"/>
      <c r="AL17" s="49"/>
    </row>
    <row r="18" spans="1:40" ht="5.0999999999999996" customHeight="1" x14ac:dyDescent="0.2">
      <c r="A18" s="28"/>
      <c r="B18" s="28"/>
      <c r="D18" s="51"/>
      <c r="E18" s="28"/>
      <c r="F18" s="30"/>
      <c r="G18" s="30"/>
      <c r="H18" s="30"/>
      <c r="I18" s="30"/>
      <c r="J18" s="30"/>
      <c r="K18" s="33"/>
      <c r="L18" s="28"/>
      <c r="M18" s="28"/>
      <c r="N18" s="40"/>
      <c r="O18" s="28"/>
      <c r="P18" s="28"/>
      <c r="R18" s="56"/>
      <c r="S18" s="35"/>
      <c r="T18" s="51"/>
      <c r="U18" s="51"/>
      <c r="V18" s="51"/>
      <c r="W18" s="51"/>
      <c r="X18" s="51"/>
      <c r="Y18" s="51"/>
      <c r="AE18" s="60"/>
      <c r="AF18" s="60"/>
      <c r="AH18" s="27"/>
      <c r="AI18" s="39"/>
      <c r="AJ18" s="39"/>
      <c r="AK18" s="39"/>
      <c r="AL18" s="31"/>
      <c r="AM18" s="27"/>
      <c r="AN18" s="1"/>
    </row>
    <row r="19" spans="1:40" x14ac:dyDescent="0.2">
      <c r="A19" s="28"/>
      <c r="B19" s="28"/>
      <c r="D19" s="28"/>
      <c r="E19" s="28"/>
      <c r="F19" s="30"/>
      <c r="G19" s="30"/>
      <c r="H19" s="30"/>
      <c r="I19" s="30"/>
      <c r="J19" s="30"/>
      <c r="K19" s="33"/>
      <c r="L19" s="28"/>
      <c r="M19" s="28"/>
      <c r="N19" s="40"/>
      <c r="O19" s="28"/>
      <c r="P19" s="28"/>
      <c r="R19" s="56"/>
      <c r="S19" s="35"/>
      <c r="T19" s="51"/>
      <c r="U19" s="51"/>
      <c r="V19" s="51"/>
      <c r="W19" s="51"/>
      <c r="X19" s="51"/>
      <c r="Y19" s="51"/>
      <c r="AE19" s="60"/>
      <c r="AF19" s="60"/>
      <c r="AH19" s="27"/>
      <c r="AI19" s="39"/>
      <c r="AJ19" s="39"/>
      <c r="AK19" s="39"/>
      <c r="AL19" s="31"/>
      <c r="AM19" s="27"/>
      <c r="AN19" s="1"/>
    </row>
    <row r="20" spans="1:40" x14ac:dyDescent="0.2">
      <c r="C20" s="27" t="s">
        <v>158</v>
      </c>
      <c r="D20" s="28"/>
      <c r="E20" s="28"/>
      <c r="F20" s="30"/>
      <c r="G20" s="30"/>
      <c r="H20" s="30"/>
      <c r="I20" s="30"/>
      <c r="J20" s="30"/>
      <c r="K20" s="33"/>
      <c r="L20" s="28"/>
      <c r="M20" s="28"/>
      <c r="N20" s="40"/>
      <c r="O20" s="28"/>
      <c r="P20" s="28"/>
      <c r="Q20" s="51" t="str">
        <f>C20</f>
        <v>F35</v>
      </c>
      <c r="R20" s="56"/>
      <c r="S20" s="35"/>
      <c r="T20" s="51"/>
      <c r="U20" s="51"/>
      <c r="V20" s="51"/>
      <c r="W20" s="51"/>
      <c r="X20" s="51"/>
      <c r="Y20" s="51"/>
      <c r="AE20" s="60"/>
      <c r="AF20" s="60"/>
      <c r="AH20" s="27"/>
      <c r="AI20" s="39">
        <v>590</v>
      </c>
      <c r="AJ20" s="39">
        <v>573</v>
      </c>
      <c r="AK20" s="39">
        <v>562</v>
      </c>
      <c r="AL20" s="31"/>
      <c r="AM20" s="27"/>
      <c r="AN20" s="1"/>
    </row>
    <row r="21" spans="1:40" x14ac:dyDescent="0.2">
      <c r="A21" s="1">
        <v>1</v>
      </c>
      <c r="B21" s="1">
        <v>1</v>
      </c>
      <c r="C21" s="1" t="s">
        <v>157</v>
      </c>
      <c r="D21" s="30" t="s">
        <v>28</v>
      </c>
      <c r="E21" s="30">
        <v>196</v>
      </c>
      <c r="F21" s="30"/>
      <c r="G21" s="30"/>
      <c r="H21" s="30"/>
      <c r="I21" s="30"/>
      <c r="J21" s="30"/>
      <c r="K21" s="33">
        <f>IFERROR(LARGE(E21:J21,1),0)+IF($D$5&gt;=2,IFERROR(LARGE(E21:J21,2),0),0)+IF($D$5&gt;=3,IFERROR(LARGE(E21:J21,3),0),0)+IF($D$5&gt;=4,IFERROR(LARGE(E21:J21,4),0),0)+IF($D$5&gt;=5,IFERROR(LARGE(E21:J21,5),0),0)+IF($D$5&gt;=6,IFERROR(LARGE(E21:J21,6),0),0)</f>
        <v>196</v>
      </c>
      <c r="L21" s="33" t="s">
        <v>657</v>
      </c>
      <c r="M21" s="33" t="s">
        <v>514</v>
      </c>
      <c r="N21" s="40">
        <f>K21-(ROW(K21)-ROW(K$6))/10000</f>
        <v>195.99850000000001</v>
      </c>
      <c r="O21" s="33">
        <f>COUNT(E21:J21)</f>
        <v>1</v>
      </c>
      <c r="P21" s="33" t="str">
        <f ca="1">IF(AND(O21=1,OFFSET(D21,0,P$3)&gt;0),"Y",0)</f>
        <v>Y</v>
      </c>
      <c r="Q21" s="34" t="s">
        <v>158</v>
      </c>
      <c r="R21" s="35">
        <f>1-(Q21=Q20)</f>
        <v>0</v>
      </c>
      <c r="S21" s="35">
        <f>N21+T21/1000+U21/10000+V21/100000+W21/1000000+X21/10000000+Y21/100000000</f>
        <v>196.19450000000001</v>
      </c>
      <c r="T21" s="30">
        <v>196</v>
      </c>
      <c r="U21" s="30"/>
      <c r="V21" s="30"/>
      <c r="W21" s="30"/>
      <c r="X21" s="30"/>
      <c r="Y21" s="30"/>
      <c r="AE21" s="60"/>
      <c r="AF21" s="60"/>
      <c r="AH21" s="27"/>
      <c r="AI21" s="39"/>
      <c r="AJ21" s="39"/>
      <c r="AK21" s="39"/>
      <c r="AL21" s="31"/>
      <c r="AM21" s="27"/>
      <c r="AN21" s="1"/>
    </row>
    <row r="22" spans="1:40" x14ac:dyDescent="0.2">
      <c r="A22" s="1">
        <v>2</v>
      </c>
      <c r="B22" s="1">
        <v>2</v>
      </c>
      <c r="C22" s="1" t="s">
        <v>167</v>
      </c>
      <c r="D22" s="30" t="s">
        <v>133</v>
      </c>
      <c r="E22" s="30">
        <v>194</v>
      </c>
      <c r="F22" s="30"/>
      <c r="G22" s="30"/>
      <c r="H22" s="30"/>
      <c r="I22" s="30"/>
      <c r="J22" s="30"/>
      <c r="K22" s="33">
        <f>IFERROR(LARGE(E22:J22,1),0)+IF($D$5&gt;=2,IFERROR(LARGE(E22:J22,2),0),0)+IF($D$5&gt;=3,IFERROR(LARGE(E22:J22,3),0),0)+IF($D$5&gt;=4,IFERROR(LARGE(E22:J22,4),0),0)+IF($D$5&gt;=5,IFERROR(LARGE(E22:J22,5),0),0)+IF($D$5&gt;=6,IFERROR(LARGE(E22:J22,6),0),0)</f>
        <v>194</v>
      </c>
      <c r="L22" s="33" t="s">
        <v>657</v>
      </c>
      <c r="M22" s="33" t="s">
        <v>515</v>
      </c>
      <c r="N22" s="40">
        <f>K22-(ROW(K22)-ROW(K$6))/10000</f>
        <v>193.9984</v>
      </c>
      <c r="O22" s="33">
        <f>COUNT(E22:J22)</f>
        <v>1</v>
      </c>
      <c r="P22" s="33" t="str">
        <f ca="1">IF(AND(O22=1,OFFSET(D22,0,P$3)&gt;0),"Y",0)</f>
        <v>Y</v>
      </c>
      <c r="Q22" s="34" t="s">
        <v>158</v>
      </c>
      <c r="R22" s="35">
        <f>1-(Q22=Q21)</f>
        <v>0</v>
      </c>
      <c r="S22" s="35">
        <f>N22+T22/1000+U22/10000+V22/100000+W22/1000000+X22/10000000+Y22/100000000</f>
        <v>194.19239999999999</v>
      </c>
      <c r="T22" s="30">
        <v>194</v>
      </c>
      <c r="U22" s="30"/>
      <c r="V22" s="30"/>
      <c r="W22" s="30"/>
      <c r="X22" s="30"/>
      <c r="Y22" s="30"/>
      <c r="AE22" s="60"/>
      <c r="AF22" s="60"/>
      <c r="AH22" s="27"/>
      <c r="AI22" s="39"/>
      <c r="AJ22" s="39"/>
      <c r="AK22" s="39"/>
      <c r="AL22" s="31"/>
      <c r="AM22" s="27"/>
      <c r="AN22" s="1"/>
    </row>
    <row r="23" spans="1:40" x14ac:dyDescent="0.2">
      <c r="A23" s="1">
        <v>3</v>
      </c>
      <c r="B23" s="1">
        <v>3</v>
      </c>
      <c r="C23" s="1" t="s">
        <v>225</v>
      </c>
      <c r="D23" s="30" t="s">
        <v>61</v>
      </c>
      <c r="E23" s="30">
        <v>185</v>
      </c>
      <c r="F23" s="30"/>
      <c r="G23" s="30"/>
      <c r="H23" s="30"/>
      <c r="I23" s="30"/>
      <c r="J23" s="30"/>
      <c r="K23" s="33">
        <f>IFERROR(LARGE(E23:J23,1),0)+IF($D$5&gt;=2,IFERROR(LARGE(E23:J23,2),0),0)+IF($D$5&gt;=3,IFERROR(LARGE(E23:J23,3),0),0)+IF($D$5&gt;=4,IFERROR(LARGE(E23:J23,4),0),0)+IF($D$5&gt;=5,IFERROR(LARGE(E23:J23,5),0),0)+IF($D$5&gt;=6,IFERROR(LARGE(E23:J23,6),0),0)</f>
        <v>185</v>
      </c>
      <c r="L23" s="33" t="s">
        <v>657</v>
      </c>
      <c r="M23" s="33" t="s">
        <v>516</v>
      </c>
      <c r="N23" s="40">
        <f>K23-(ROW(K23)-ROW(K$6))/10000</f>
        <v>184.9983</v>
      </c>
      <c r="O23" s="33">
        <f>COUNT(E23:J23)</f>
        <v>1</v>
      </c>
      <c r="P23" s="33" t="str">
        <f ca="1">IF(AND(O23=1,OFFSET(D23,0,P$3)&gt;0),"Y",0)</f>
        <v>Y</v>
      </c>
      <c r="Q23" s="34" t="s">
        <v>158</v>
      </c>
      <c r="R23" s="35">
        <f>1-(Q23=Q22)</f>
        <v>0</v>
      </c>
      <c r="S23" s="35">
        <f>N23+T23/1000+U23/10000+V23/100000+W23/1000000+X23/10000000+Y23/100000000</f>
        <v>185.1833</v>
      </c>
      <c r="T23" s="30">
        <v>185</v>
      </c>
      <c r="U23" s="30"/>
      <c r="V23" s="30"/>
      <c r="W23" s="30"/>
      <c r="X23" s="30"/>
      <c r="Y23" s="30"/>
      <c r="AE23" s="60"/>
      <c r="AF23" s="60"/>
      <c r="AH23" s="27"/>
      <c r="AI23" s="39"/>
      <c r="AJ23" s="39"/>
      <c r="AK23" s="39"/>
      <c r="AL23" s="31"/>
      <c r="AM23" s="27"/>
      <c r="AN23" s="1"/>
    </row>
    <row r="24" spans="1:40" x14ac:dyDescent="0.2">
      <c r="A24" s="1">
        <v>4</v>
      </c>
      <c r="B24" s="1">
        <v>4</v>
      </c>
      <c r="C24" s="1" t="s">
        <v>245</v>
      </c>
      <c r="D24" s="30" t="s">
        <v>28</v>
      </c>
      <c r="E24" s="30">
        <v>179</v>
      </c>
      <c r="F24" s="30"/>
      <c r="G24" s="30"/>
      <c r="H24" s="30"/>
      <c r="I24" s="30"/>
      <c r="J24" s="30"/>
      <c r="K24" s="33">
        <f>IFERROR(LARGE(E24:J24,1),0)+IF($D$5&gt;=2,IFERROR(LARGE(E24:J24,2),0),0)+IF($D$5&gt;=3,IFERROR(LARGE(E24:J24,3),0),0)+IF($D$5&gt;=4,IFERROR(LARGE(E24:J24,4),0),0)+IF($D$5&gt;=5,IFERROR(LARGE(E24:J24,5),0),0)+IF($D$5&gt;=6,IFERROR(LARGE(E24:J24,6),0),0)</f>
        <v>179</v>
      </c>
      <c r="L24" s="33" t="s">
        <v>657</v>
      </c>
      <c r="M24" s="33"/>
      <c r="N24" s="40">
        <f>K24-(ROW(K24)-ROW(K$6))/10000</f>
        <v>178.9982</v>
      </c>
      <c r="O24" s="33">
        <f>COUNT(E24:J24)</f>
        <v>1</v>
      </c>
      <c r="P24" s="33" t="str">
        <f ca="1">IF(AND(O24=1,OFFSET(D24,0,P$3)&gt;0),"Y",0)</f>
        <v>Y</v>
      </c>
      <c r="Q24" s="34" t="s">
        <v>158</v>
      </c>
      <c r="R24" s="35">
        <f>1-(Q24=Q23)</f>
        <v>0</v>
      </c>
      <c r="S24" s="35">
        <f>N24+T24/1000+U24/10000+V24/100000+W24/1000000+X24/10000000+Y24/100000000</f>
        <v>179.1772</v>
      </c>
      <c r="T24" s="30">
        <v>179</v>
      </c>
      <c r="U24" s="30"/>
      <c r="V24" s="30"/>
      <c r="W24" s="30"/>
      <c r="X24" s="30"/>
      <c r="Y24" s="30"/>
      <c r="AE24" s="60"/>
      <c r="AF24" s="60"/>
      <c r="AH24" s="27"/>
      <c r="AI24" s="39"/>
      <c r="AJ24" s="39"/>
      <c r="AK24" s="39"/>
      <c r="AL24" s="31"/>
      <c r="AM24" s="27"/>
      <c r="AN24" s="1"/>
    </row>
    <row r="25" spans="1:40" x14ac:dyDescent="0.2">
      <c r="A25" s="1">
        <v>5</v>
      </c>
      <c r="B25" s="1">
        <v>5</v>
      </c>
      <c r="C25" s="1" t="s">
        <v>264</v>
      </c>
      <c r="D25" s="30" t="s">
        <v>162</v>
      </c>
      <c r="E25" s="30">
        <v>173</v>
      </c>
      <c r="F25" s="30"/>
      <c r="G25" s="30"/>
      <c r="H25" s="30"/>
      <c r="I25" s="30"/>
      <c r="J25" s="30"/>
      <c r="K25" s="33">
        <f>IFERROR(LARGE(E25:J25,1),0)+IF($D$5&gt;=2,IFERROR(LARGE(E25:J25,2),0),0)+IF($D$5&gt;=3,IFERROR(LARGE(E25:J25,3),0),0)+IF($D$5&gt;=4,IFERROR(LARGE(E25:J25,4),0),0)+IF($D$5&gt;=5,IFERROR(LARGE(E25:J25,5),0),0)+IF($D$5&gt;=6,IFERROR(LARGE(E25:J25,6),0),0)</f>
        <v>173</v>
      </c>
      <c r="L25" s="33" t="s">
        <v>657</v>
      </c>
      <c r="M25" s="33"/>
      <c r="N25" s="40">
        <f>K25-(ROW(K25)-ROW(K$6))/10000</f>
        <v>172.99809999999999</v>
      </c>
      <c r="O25" s="33">
        <f>COUNT(E25:J25)</f>
        <v>1</v>
      </c>
      <c r="P25" s="33" t="str">
        <f ca="1">IF(AND(O25=1,OFFSET(D25,0,P$3)&gt;0),"Y",0)</f>
        <v>Y</v>
      </c>
      <c r="Q25" s="34" t="s">
        <v>158</v>
      </c>
      <c r="R25" s="35">
        <f>1-(Q25=Q24)</f>
        <v>0</v>
      </c>
      <c r="S25" s="35">
        <f>N25+T25/1000+U25/10000+V25/100000+W25/1000000+X25/10000000+Y25/100000000</f>
        <v>173.1711</v>
      </c>
      <c r="T25" s="30">
        <v>173</v>
      </c>
      <c r="U25" s="30"/>
      <c r="V25" s="30"/>
      <c r="W25" s="30"/>
      <c r="X25" s="30"/>
      <c r="Y25" s="30"/>
      <c r="AE25" s="60"/>
      <c r="AF25" s="60"/>
      <c r="AH25" s="27"/>
      <c r="AI25" s="39"/>
      <c r="AJ25" s="39"/>
      <c r="AK25" s="39"/>
      <c r="AL25" s="31"/>
      <c r="AM25" s="27"/>
      <c r="AN25" s="1"/>
    </row>
    <row r="26" spans="1:40" x14ac:dyDescent="0.2">
      <c r="A26" s="1">
        <v>6</v>
      </c>
      <c r="B26" s="1">
        <v>6</v>
      </c>
      <c r="C26" s="1" t="s">
        <v>293</v>
      </c>
      <c r="D26" s="30" t="s">
        <v>110</v>
      </c>
      <c r="E26" s="30">
        <v>162</v>
      </c>
      <c r="F26" s="30"/>
      <c r="G26" s="30"/>
      <c r="H26" s="30"/>
      <c r="I26" s="30"/>
      <c r="J26" s="30"/>
      <c r="K26" s="33">
        <f>IFERROR(LARGE(E26:J26,1),0)+IF($D$5&gt;=2,IFERROR(LARGE(E26:J26,2),0),0)+IF($D$5&gt;=3,IFERROR(LARGE(E26:J26,3),0),0)+IF($D$5&gt;=4,IFERROR(LARGE(E26:J26,4),0),0)+IF($D$5&gt;=5,IFERROR(LARGE(E26:J26,5),0),0)+IF($D$5&gt;=6,IFERROR(LARGE(E26:J26,6),0),0)</f>
        <v>162</v>
      </c>
      <c r="L26" s="33" t="s">
        <v>657</v>
      </c>
      <c r="M26" s="33"/>
      <c r="N26" s="40">
        <f>K26-(ROW(K26)-ROW(K$6))/10000</f>
        <v>161.99799999999999</v>
      </c>
      <c r="O26" s="33">
        <f>COUNT(E26:J26)</f>
        <v>1</v>
      </c>
      <c r="P26" s="33" t="str">
        <f ca="1">IF(AND(O26=1,OFFSET(D26,0,P$3)&gt;0),"Y",0)</f>
        <v>Y</v>
      </c>
      <c r="Q26" s="34" t="s">
        <v>158</v>
      </c>
      <c r="R26" s="35">
        <f>1-(Q26=Q25)</f>
        <v>0</v>
      </c>
      <c r="S26" s="35">
        <f>N26+T26/1000+U26/10000+V26/100000+W26/1000000+X26/10000000+Y26/100000000</f>
        <v>162.16</v>
      </c>
      <c r="T26" s="30">
        <v>162</v>
      </c>
      <c r="U26" s="30"/>
      <c r="V26" s="30"/>
      <c r="W26" s="30"/>
      <c r="X26" s="30"/>
      <c r="Y26" s="30"/>
      <c r="AE26" s="60"/>
      <c r="AF26" s="60"/>
      <c r="AH26" s="27"/>
      <c r="AI26" s="39"/>
      <c r="AJ26" s="39"/>
      <c r="AK26" s="39"/>
      <c r="AL26" s="31"/>
      <c r="AM26" s="27"/>
      <c r="AN26" s="1"/>
    </row>
    <row r="27" spans="1:40" x14ac:dyDescent="0.2">
      <c r="A27" s="1">
        <v>7</v>
      </c>
      <c r="B27" s="1">
        <v>7</v>
      </c>
      <c r="C27" s="1" t="s">
        <v>294</v>
      </c>
      <c r="D27" s="30" t="s">
        <v>19</v>
      </c>
      <c r="E27" s="30">
        <v>161</v>
      </c>
      <c r="F27" s="30"/>
      <c r="G27" s="30"/>
      <c r="H27" s="30"/>
      <c r="I27" s="30"/>
      <c r="J27" s="30"/>
      <c r="K27" s="33">
        <f>IFERROR(LARGE(E27:J27,1),0)+IF($D$5&gt;=2,IFERROR(LARGE(E27:J27,2),0),0)+IF($D$5&gt;=3,IFERROR(LARGE(E27:J27,3),0),0)+IF($D$5&gt;=4,IFERROR(LARGE(E27:J27,4),0),0)+IF($D$5&gt;=5,IFERROR(LARGE(E27:J27,5),0),0)+IF($D$5&gt;=6,IFERROR(LARGE(E27:J27,6),0),0)</f>
        <v>161</v>
      </c>
      <c r="L27" s="33" t="s">
        <v>657</v>
      </c>
      <c r="M27" s="33"/>
      <c r="N27" s="40">
        <f>K27-(ROW(K27)-ROW(K$6))/10000</f>
        <v>160.99789999999999</v>
      </c>
      <c r="O27" s="33">
        <f>COUNT(E27:J27)</f>
        <v>1</v>
      </c>
      <c r="P27" s="33" t="str">
        <f ca="1">IF(AND(O27=1,OFFSET(D27,0,P$3)&gt;0),"Y",0)</f>
        <v>Y</v>
      </c>
      <c r="Q27" s="34" t="s">
        <v>158</v>
      </c>
      <c r="R27" s="35">
        <f>1-(Q27=Q26)</f>
        <v>0</v>
      </c>
      <c r="S27" s="35">
        <f>N27+T27/1000+U27/10000+V27/100000+W27/1000000+X27/10000000+Y27/100000000</f>
        <v>161.15889999999999</v>
      </c>
      <c r="T27" s="30">
        <v>161</v>
      </c>
      <c r="U27" s="30"/>
      <c r="V27" s="30"/>
      <c r="W27" s="30"/>
      <c r="X27" s="30"/>
      <c r="Y27" s="30"/>
      <c r="AE27" s="60"/>
      <c r="AF27" s="60"/>
      <c r="AH27" s="27"/>
      <c r="AI27" s="39"/>
      <c r="AJ27" s="39"/>
      <c r="AK27" s="39"/>
      <c r="AL27" s="31"/>
      <c r="AM27" s="27"/>
      <c r="AN27" s="1"/>
    </row>
    <row r="28" spans="1:40" x14ac:dyDescent="0.2">
      <c r="A28" s="1">
        <v>8</v>
      </c>
      <c r="B28" s="1">
        <v>8</v>
      </c>
      <c r="C28" s="1" t="s">
        <v>336</v>
      </c>
      <c r="D28" s="30" t="s">
        <v>47</v>
      </c>
      <c r="E28" s="30">
        <v>140</v>
      </c>
      <c r="F28" s="30"/>
      <c r="G28" s="30"/>
      <c r="H28" s="30"/>
      <c r="I28" s="30"/>
      <c r="J28" s="30"/>
      <c r="K28" s="33">
        <f>IFERROR(LARGE(E28:J28,1),0)+IF($D$5&gt;=2,IFERROR(LARGE(E28:J28,2),0),0)+IF($D$5&gt;=3,IFERROR(LARGE(E28:J28,3),0),0)+IF($D$5&gt;=4,IFERROR(LARGE(E28:J28,4),0),0)+IF($D$5&gt;=5,IFERROR(LARGE(E28:J28,5),0),0)+IF($D$5&gt;=6,IFERROR(LARGE(E28:J28,6),0),0)</f>
        <v>140</v>
      </c>
      <c r="L28" s="33" t="s">
        <v>657</v>
      </c>
      <c r="M28" s="33"/>
      <c r="N28" s="40">
        <f>K28-(ROW(K28)-ROW(K$6))/10000</f>
        <v>139.99780000000001</v>
      </c>
      <c r="O28" s="33">
        <f>COUNT(E28:J28)</f>
        <v>1</v>
      </c>
      <c r="P28" s="33" t="str">
        <f ca="1">IF(AND(O28=1,OFFSET(D28,0,P$3)&gt;0),"Y",0)</f>
        <v>Y</v>
      </c>
      <c r="Q28" s="34" t="s">
        <v>158</v>
      </c>
      <c r="R28" s="35">
        <f>1-(Q28=Q27)</f>
        <v>0</v>
      </c>
      <c r="S28" s="35">
        <f>N28+T28/1000+U28/10000+V28/100000+W28/1000000+X28/10000000+Y28/100000000</f>
        <v>140.1378</v>
      </c>
      <c r="T28" s="30">
        <v>140</v>
      </c>
      <c r="U28" s="30"/>
      <c r="V28" s="30"/>
      <c r="W28" s="30"/>
      <c r="X28" s="30"/>
      <c r="Y28" s="30"/>
      <c r="AE28" s="60"/>
      <c r="AF28" s="60"/>
      <c r="AH28" s="27"/>
      <c r="AI28" s="39"/>
      <c r="AJ28" s="39"/>
      <c r="AK28" s="39"/>
      <c r="AL28" s="31"/>
      <c r="AM28" s="27"/>
      <c r="AN28" s="1"/>
    </row>
    <row r="29" spans="1:40" x14ac:dyDescent="0.2">
      <c r="A29" s="1">
        <v>9</v>
      </c>
      <c r="B29" s="1">
        <v>9</v>
      </c>
      <c r="C29" s="1" t="s">
        <v>354</v>
      </c>
      <c r="D29" s="30" t="s">
        <v>240</v>
      </c>
      <c r="E29" s="30">
        <v>132</v>
      </c>
      <c r="F29" s="30"/>
      <c r="G29" s="30"/>
      <c r="H29" s="30"/>
      <c r="I29" s="30"/>
      <c r="J29" s="30"/>
      <c r="K29" s="33">
        <f>IFERROR(LARGE(E29:J29,1),0)+IF($D$5&gt;=2,IFERROR(LARGE(E29:J29,2),0),0)+IF($D$5&gt;=3,IFERROR(LARGE(E29:J29,3),0),0)+IF($D$5&gt;=4,IFERROR(LARGE(E29:J29,4),0),0)+IF($D$5&gt;=5,IFERROR(LARGE(E29:J29,5),0),0)+IF($D$5&gt;=6,IFERROR(LARGE(E29:J29,6),0),0)</f>
        <v>132</v>
      </c>
      <c r="L29" s="33" t="s">
        <v>657</v>
      </c>
      <c r="M29" s="33"/>
      <c r="N29" s="40">
        <f>K29-(ROW(K29)-ROW(K$6))/10000</f>
        <v>131.99770000000001</v>
      </c>
      <c r="O29" s="33">
        <f>COUNT(E29:J29)</f>
        <v>1</v>
      </c>
      <c r="P29" s="33" t="str">
        <f ca="1">IF(AND(O29=1,OFFSET(D29,0,P$3)&gt;0),"Y",0)</f>
        <v>Y</v>
      </c>
      <c r="Q29" s="34" t="s">
        <v>158</v>
      </c>
      <c r="R29" s="35">
        <f>1-(Q29=Q28)</f>
        <v>0</v>
      </c>
      <c r="S29" s="35">
        <f>N29+T29/1000+U29/10000+V29/100000+W29/1000000+X29/10000000+Y29/100000000</f>
        <v>132.12970000000001</v>
      </c>
      <c r="T29" s="30">
        <v>132</v>
      </c>
      <c r="U29" s="30"/>
      <c r="V29" s="30"/>
      <c r="W29" s="30"/>
      <c r="X29" s="30"/>
      <c r="Y29" s="30"/>
      <c r="AE29" s="60"/>
      <c r="AF29" s="60"/>
      <c r="AH29" s="27"/>
      <c r="AI29" s="39"/>
      <c r="AJ29" s="39"/>
      <c r="AK29" s="39"/>
      <c r="AL29" s="31"/>
      <c r="AM29" s="27"/>
      <c r="AN29" s="1"/>
    </row>
    <row r="30" spans="1:40" x14ac:dyDescent="0.2">
      <c r="A30" s="1">
        <v>10</v>
      </c>
      <c r="B30" s="1">
        <v>10</v>
      </c>
      <c r="C30" s="1" t="s">
        <v>355</v>
      </c>
      <c r="D30" s="30" t="s">
        <v>61</v>
      </c>
      <c r="E30" s="30">
        <v>131</v>
      </c>
      <c r="F30" s="30"/>
      <c r="G30" s="30"/>
      <c r="H30" s="30"/>
      <c r="I30" s="30"/>
      <c r="J30" s="30"/>
      <c r="K30" s="33">
        <f>IFERROR(LARGE(E30:J30,1),0)+IF($D$5&gt;=2,IFERROR(LARGE(E30:J30,2),0),0)+IF($D$5&gt;=3,IFERROR(LARGE(E30:J30,3),0),0)+IF($D$5&gt;=4,IFERROR(LARGE(E30:J30,4),0),0)+IF($D$5&gt;=5,IFERROR(LARGE(E30:J30,5),0),0)+IF($D$5&gt;=6,IFERROR(LARGE(E30:J30,6),0),0)</f>
        <v>131</v>
      </c>
      <c r="L30" s="33" t="s">
        <v>657</v>
      </c>
      <c r="M30" s="33"/>
      <c r="N30" s="40">
        <f>K30-(ROW(K30)-ROW(K$6))/10000</f>
        <v>130.99760000000001</v>
      </c>
      <c r="O30" s="33">
        <f>COUNT(E30:J30)</f>
        <v>1</v>
      </c>
      <c r="P30" s="33" t="str">
        <f ca="1">IF(AND(O30=1,OFFSET(D30,0,P$3)&gt;0),"Y",0)</f>
        <v>Y</v>
      </c>
      <c r="Q30" s="34" t="s">
        <v>158</v>
      </c>
      <c r="R30" s="35">
        <f>1-(Q30=Q29)</f>
        <v>0</v>
      </c>
      <c r="S30" s="35">
        <f>N30+T30/1000+U30/10000+V30/100000+W30/1000000+X30/10000000+Y30/100000000</f>
        <v>131.12860000000001</v>
      </c>
      <c r="T30" s="30">
        <v>131</v>
      </c>
      <c r="U30" s="30"/>
      <c r="V30" s="30"/>
      <c r="W30" s="30"/>
      <c r="X30" s="30"/>
      <c r="Y30" s="30"/>
      <c r="AE30" s="60"/>
      <c r="AF30" s="60"/>
      <c r="AH30" s="27"/>
      <c r="AI30" s="39"/>
      <c r="AJ30" s="39"/>
      <c r="AK30" s="39"/>
      <c r="AL30" s="31"/>
      <c r="AM30" s="27"/>
      <c r="AN30" s="1"/>
    </row>
    <row r="31" spans="1:40" x14ac:dyDescent="0.2">
      <c r="A31" s="1">
        <v>11</v>
      </c>
      <c r="B31" s="1">
        <v>11</v>
      </c>
      <c r="C31" s="1" t="s">
        <v>361</v>
      </c>
      <c r="D31" s="30" t="s">
        <v>259</v>
      </c>
      <c r="E31" s="30">
        <v>126</v>
      </c>
      <c r="F31" s="30"/>
      <c r="G31" s="30"/>
      <c r="H31" s="30"/>
      <c r="I31" s="30"/>
      <c r="J31" s="30"/>
      <c r="K31" s="33">
        <f>IFERROR(LARGE(E31:J31,1),0)+IF($D$5&gt;=2,IFERROR(LARGE(E31:J31,2),0),0)+IF($D$5&gt;=3,IFERROR(LARGE(E31:J31,3),0),0)+IF($D$5&gt;=4,IFERROR(LARGE(E31:J31,4),0),0)+IF($D$5&gt;=5,IFERROR(LARGE(E31:J31,5),0),0)+IF($D$5&gt;=6,IFERROR(LARGE(E31:J31,6),0),0)</f>
        <v>126</v>
      </c>
      <c r="L31" s="33" t="s">
        <v>657</v>
      </c>
      <c r="M31" s="33"/>
      <c r="N31" s="40">
        <f>K31-(ROW(K31)-ROW(K$6))/10000</f>
        <v>125.9975</v>
      </c>
      <c r="O31" s="33">
        <f>COUNT(E31:J31)</f>
        <v>1</v>
      </c>
      <c r="P31" s="33" t="str">
        <f ca="1">IF(AND(O31=1,OFFSET(D31,0,P$3)&gt;0),"Y",0)</f>
        <v>Y</v>
      </c>
      <c r="Q31" s="34" t="s">
        <v>158</v>
      </c>
      <c r="R31" s="35">
        <f>1-(Q31=Q30)</f>
        <v>0</v>
      </c>
      <c r="S31" s="35">
        <f>N31+T31/1000+U31/10000+V31/100000+W31/1000000+X31/10000000+Y31/100000000</f>
        <v>126.12350000000001</v>
      </c>
      <c r="T31" s="30">
        <v>126</v>
      </c>
      <c r="U31" s="30"/>
      <c r="V31" s="30"/>
      <c r="W31" s="30"/>
      <c r="X31" s="30"/>
      <c r="Y31" s="30"/>
      <c r="AE31" s="60"/>
      <c r="AF31" s="60"/>
      <c r="AH31" s="27"/>
      <c r="AI31" s="39"/>
      <c r="AJ31" s="39"/>
      <c r="AK31" s="39"/>
      <c r="AL31" s="31"/>
      <c r="AM31" s="27"/>
      <c r="AN31" s="1"/>
    </row>
    <row r="32" spans="1:40" x14ac:dyDescent="0.2">
      <c r="A32" s="1">
        <v>12</v>
      </c>
      <c r="B32" s="1">
        <v>12</v>
      </c>
      <c r="C32" s="1" t="s">
        <v>365</v>
      </c>
      <c r="D32" s="30" t="s">
        <v>67</v>
      </c>
      <c r="E32" s="30">
        <v>124</v>
      </c>
      <c r="F32" s="30"/>
      <c r="G32" s="30"/>
      <c r="H32" s="30"/>
      <c r="I32" s="30"/>
      <c r="J32" s="30"/>
      <c r="K32" s="33">
        <f>IFERROR(LARGE(E32:J32,1),0)+IF($D$5&gt;=2,IFERROR(LARGE(E32:J32,2),0),0)+IF($D$5&gt;=3,IFERROR(LARGE(E32:J32,3),0),0)+IF($D$5&gt;=4,IFERROR(LARGE(E32:J32,4),0),0)+IF($D$5&gt;=5,IFERROR(LARGE(E32:J32,5),0),0)+IF($D$5&gt;=6,IFERROR(LARGE(E32:J32,6),0),0)</f>
        <v>124</v>
      </c>
      <c r="L32" s="33" t="s">
        <v>657</v>
      </c>
      <c r="M32" s="33"/>
      <c r="N32" s="40">
        <f>K32-(ROW(K32)-ROW(K$6))/10000</f>
        <v>123.9974</v>
      </c>
      <c r="O32" s="33">
        <f>COUNT(E32:J32)</f>
        <v>1</v>
      </c>
      <c r="P32" s="33" t="str">
        <f ca="1">IF(AND(O32=1,OFFSET(D32,0,P$3)&gt;0),"Y",0)</f>
        <v>Y</v>
      </c>
      <c r="Q32" s="34" t="s">
        <v>158</v>
      </c>
      <c r="R32" s="35">
        <f>1-(Q32=Q31)</f>
        <v>0</v>
      </c>
      <c r="S32" s="35">
        <f>N32+T32/1000+U32/10000+V32/100000+W32/1000000+X32/10000000+Y32/100000000</f>
        <v>124.12139999999999</v>
      </c>
      <c r="T32" s="30">
        <v>124</v>
      </c>
      <c r="U32" s="30"/>
      <c r="V32" s="30"/>
      <c r="W32" s="30"/>
      <c r="X32" s="30"/>
      <c r="Y32" s="30"/>
      <c r="AE32" s="60"/>
      <c r="AF32" s="60"/>
      <c r="AH32" s="27"/>
      <c r="AI32" s="39"/>
      <c r="AJ32" s="39"/>
      <c r="AK32" s="39"/>
      <c r="AL32" s="31"/>
      <c r="AM32" s="27"/>
      <c r="AN32" s="1"/>
    </row>
    <row r="33" spans="1:40" x14ac:dyDescent="0.2">
      <c r="A33" s="1">
        <v>13</v>
      </c>
      <c r="B33" s="1">
        <v>13</v>
      </c>
      <c r="C33" s="1" t="s">
        <v>391</v>
      </c>
      <c r="D33" s="30" t="s">
        <v>28</v>
      </c>
      <c r="E33" s="30">
        <v>109</v>
      </c>
      <c r="F33" s="30"/>
      <c r="G33" s="30"/>
      <c r="H33" s="30"/>
      <c r="I33" s="30"/>
      <c r="J33" s="30"/>
      <c r="K33" s="33">
        <f>IFERROR(LARGE(E33:J33,1),0)+IF($D$5&gt;=2,IFERROR(LARGE(E33:J33,2),0),0)+IF($D$5&gt;=3,IFERROR(LARGE(E33:J33,3),0),0)+IF($D$5&gt;=4,IFERROR(LARGE(E33:J33,4),0),0)+IF($D$5&gt;=5,IFERROR(LARGE(E33:J33,5),0),0)+IF($D$5&gt;=6,IFERROR(LARGE(E33:J33,6),0),0)</f>
        <v>109</v>
      </c>
      <c r="L33" s="33" t="s">
        <v>657</v>
      </c>
      <c r="M33" s="33"/>
      <c r="N33" s="40">
        <f>K33-(ROW(K33)-ROW(K$6))/10000</f>
        <v>108.9973</v>
      </c>
      <c r="O33" s="33">
        <f>COUNT(E33:J33)</f>
        <v>1</v>
      </c>
      <c r="P33" s="33" t="str">
        <f ca="1">IF(AND(O33=1,OFFSET(D33,0,P$3)&gt;0),"Y",0)</f>
        <v>Y</v>
      </c>
      <c r="Q33" s="34" t="s">
        <v>158</v>
      </c>
      <c r="R33" s="35">
        <f>1-(Q33=Q32)</f>
        <v>0</v>
      </c>
      <c r="S33" s="35">
        <f>N33+T33/1000+U33/10000+V33/100000+W33/1000000+X33/10000000+Y33/100000000</f>
        <v>109.10629999999999</v>
      </c>
      <c r="T33" s="30">
        <v>109</v>
      </c>
      <c r="U33" s="30"/>
      <c r="V33" s="30"/>
      <c r="W33" s="30"/>
      <c r="X33" s="30"/>
      <c r="Y33" s="30"/>
      <c r="AE33" s="60"/>
      <c r="AF33" s="60"/>
      <c r="AH33" s="27"/>
      <c r="AI33" s="39"/>
      <c r="AJ33" s="39"/>
      <c r="AK33" s="39"/>
      <c r="AL33" s="31"/>
      <c r="AM33" s="27"/>
      <c r="AN33" s="1"/>
    </row>
    <row r="34" spans="1:40" x14ac:dyDescent="0.2">
      <c r="A34" s="1">
        <v>14</v>
      </c>
      <c r="B34" s="1">
        <v>14</v>
      </c>
      <c r="C34" s="1" t="s">
        <v>418</v>
      </c>
      <c r="D34" s="30" t="s">
        <v>61</v>
      </c>
      <c r="E34" s="30">
        <v>94</v>
      </c>
      <c r="F34" s="30"/>
      <c r="G34" s="30"/>
      <c r="H34" s="30"/>
      <c r="I34" s="30"/>
      <c r="J34" s="30"/>
      <c r="K34" s="33">
        <f>IFERROR(LARGE(E34:J34,1),0)+IF($D$5&gt;=2,IFERROR(LARGE(E34:J34,2),0),0)+IF($D$5&gt;=3,IFERROR(LARGE(E34:J34,3),0),0)+IF($D$5&gt;=4,IFERROR(LARGE(E34:J34,4),0),0)+IF($D$5&gt;=5,IFERROR(LARGE(E34:J34,5),0),0)+IF($D$5&gt;=6,IFERROR(LARGE(E34:J34,6),0),0)</f>
        <v>94</v>
      </c>
      <c r="L34" s="33" t="s">
        <v>657</v>
      </c>
      <c r="M34" s="33"/>
      <c r="N34" s="40">
        <f>K34-(ROW(K34)-ROW(K$6))/10000</f>
        <v>93.997200000000007</v>
      </c>
      <c r="O34" s="33">
        <f>COUNT(E34:J34)</f>
        <v>1</v>
      </c>
      <c r="P34" s="33" t="str">
        <f ca="1">IF(AND(O34=1,OFFSET(D34,0,P$3)&gt;0),"Y",0)</f>
        <v>Y</v>
      </c>
      <c r="Q34" s="34" t="s">
        <v>158</v>
      </c>
      <c r="R34" s="35">
        <f>1-(Q34=Q33)</f>
        <v>0</v>
      </c>
      <c r="S34" s="35">
        <f>N34+T34/1000+U34/10000+V34/100000+W34/1000000+X34/10000000+Y34/100000000</f>
        <v>94.091200000000001</v>
      </c>
      <c r="T34" s="30">
        <v>94</v>
      </c>
      <c r="U34" s="30"/>
      <c r="V34" s="30"/>
      <c r="W34" s="30"/>
      <c r="X34" s="30"/>
      <c r="Y34" s="30"/>
      <c r="AE34" s="60"/>
      <c r="AF34" s="60"/>
      <c r="AH34" s="27"/>
      <c r="AI34" s="39"/>
      <c r="AJ34" s="39"/>
      <c r="AK34" s="39"/>
      <c r="AL34" s="31"/>
      <c r="AM34" s="27"/>
      <c r="AN34" s="1"/>
    </row>
    <row r="35" spans="1:40" x14ac:dyDescent="0.2">
      <c r="A35" s="1">
        <v>15</v>
      </c>
      <c r="B35" s="1">
        <v>15</v>
      </c>
      <c r="C35" s="1" t="s">
        <v>428</v>
      </c>
      <c r="D35" s="30" t="s">
        <v>61</v>
      </c>
      <c r="E35" s="30">
        <v>84</v>
      </c>
      <c r="F35" s="30"/>
      <c r="G35" s="30"/>
      <c r="H35" s="30"/>
      <c r="I35" s="30"/>
      <c r="J35" s="30"/>
      <c r="K35" s="33">
        <f>IFERROR(LARGE(E35:J35,1),0)+IF($D$5&gt;=2,IFERROR(LARGE(E35:J35,2),0),0)+IF($D$5&gt;=3,IFERROR(LARGE(E35:J35,3),0),0)+IF($D$5&gt;=4,IFERROR(LARGE(E35:J35,4),0),0)+IF($D$5&gt;=5,IFERROR(LARGE(E35:J35,5),0),0)+IF($D$5&gt;=6,IFERROR(LARGE(E35:J35,6),0),0)</f>
        <v>84</v>
      </c>
      <c r="L35" s="33" t="s">
        <v>657</v>
      </c>
      <c r="M35" s="33"/>
      <c r="N35" s="40">
        <f>K35-(ROW(K35)-ROW(K$6))/10000</f>
        <v>83.997100000000003</v>
      </c>
      <c r="O35" s="33">
        <f>COUNT(E35:J35)</f>
        <v>1</v>
      </c>
      <c r="P35" s="33" t="str">
        <f ca="1">IF(AND(O35=1,OFFSET(D35,0,P$3)&gt;0),"Y",0)</f>
        <v>Y</v>
      </c>
      <c r="Q35" s="34" t="s">
        <v>158</v>
      </c>
      <c r="R35" s="35">
        <f>1-(Q35=Q34)</f>
        <v>0</v>
      </c>
      <c r="S35" s="35">
        <f>N35+T35/1000+U35/10000+V35/100000+W35/1000000+X35/10000000+Y35/100000000</f>
        <v>84.081100000000006</v>
      </c>
      <c r="T35" s="30">
        <v>84</v>
      </c>
      <c r="U35" s="30"/>
      <c r="V35" s="30"/>
      <c r="W35" s="30"/>
      <c r="X35" s="30"/>
      <c r="Y35" s="30"/>
      <c r="AE35" s="60"/>
      <c r="AF35" s="60"/>
      <c r="AH35" s="27"/>
      <c r="AI35" s="39"/>
      <c r="AJ35" s="39"/>
      <c r="AK35" s="39"/>
      <c r="AL35" s="31"/>
      <c r="AM35" s="27"/>
      <c r="AN35" s="1"/>
    </row>
    <row r="36" spans="1:40" ht="3" customHeight="1" x14ac:dyDescent="0.2">
      <c r="A36" s="28"/>
      <c r="B36" s="28"/>
      <c r="D36" s="28"/>
      <c r="E36" s="28"/>
      <c r="F36" s="30"/>
      <c r="G36" s="30"/>
      <c r="H36" s="30"/>
      <c r="I36" s="30"/>
      <c r="J36" s="30"/>
      <c r="K36" s="33"/>
      <c r="L36" s="28"/>
      <c r="M36" s="28"/>
      <c r="N36" s="40"/>
      <c r="O36" s="28"/>
      <c r="P36" s="28"/>
      <c r="R36" s="56"/>
      <c r="S36" s="35"/>
      <c r="T36" s="51"/>
      <c r="U36" s="51"/>
      <c r="V36" s="51"/>
      <c r="W36" s="51"/>
      <c r="X36" s="51"/>
      <c r="Y36" s="51"/>
      <c r="AE36" s="60"/>
      <c r="AF36" s="60"/>
      <c r="AH36" s="27"/>
      <c r="AI36" s="39"/>
      <c r="AJ36" s="39"/>
      <c r="AK36" s="39"/>
      <c r="AL36" s="31"/>
      <c r="AM36" s="27"/>
      <c r="AN36" s="1"/>
    </row>
    <row r="37" spans="1:40" x14ac:dyDescent="0.2">
      <c r="A37" s="28"/>
      <c r="B37" s="28"/>
      <c r="D37" s="28"/>
      <c r="E37" s="28"/>
      <c r="F37" s="30"/>
      <c r="G37" s="30"/>
      <c r="H37" s="30"/>
      <c r="I37" s="30"/>
      <c r="J37" s="30"/>
      <c r="K37" s="33"/>
      <c r="L37" s="28"/>
      <c r="M37" s="28"/>
      <c r="N37" s="40"/>
      <c r="O37" s="28"/>
      <c r="P37" s="28"/>
      <c r="R37" s="56"/>
      <c r="S37" s="35"/>
      <c r="T37" s="51"/>
      <c r="U37" s="51"/>
      <c r="V37" s="51"/>
      <c r="W37" s="51"/>
      <c r="X37" s="51"/>
      <c r="Y37" s="51"/>
      <c r="AE37" s="60"/>
      <c r="AF37" s="60"/>
      <c r="AH37" s="27"/>
      <c r="AI37" s="39"/>
      <c r="AJ37" s="39"/>
      <c r="AK37" s="39"/>
      <c r="AL37" s="31"/>
      <c r="AM37" s="27"/>
      <c r="AN37" s="1"/>
    </row>
    <row r="38" spans="1:40" x14ac:dyDescent="0.2">
      <c r="C38" s="27" t="s">
        <v>184</v>
      </c>
      <c r="D38" s="28"/>
      <c r="E38" s="28"/>
      <c r="F38" s="28"/>
      <c r="G38" s="28"/>
      <c r="H38" s="28"/>
      <c r="I38" s="28"/>
      <c r="J38" s="28"/>
      <c r="K38" s="33"/>
      <c r="L38" s="28"/>
      <c r="M38" s="28"/>
      <c r="N38" s="40"/>
      <c r="O38" s="28"/>
      <c r="P38" s="28"/>
      <c r="Q38" s="51" t="str">
        <f>C38</f>
        <v>F40</v>
      </c>
      <c r="R38" s="56"/>
      <c r="S38" s="35"/>
      <c r="T38" s="28"/>
      <c r="U38" s="51"/>
      <c r="V38" s="51"/>
      <c r="W38" s="51"/>
      <c r="X38" s="51"/>
      <c r="Y38" s="51"/>
      <c r="AE38" s="60"/>
      <c r="AF38" s="60"/>
      <c r="AH38" s="27"/>
      <c r="AI38" s="39">
        <v>571</v>
      </c>
      <c r="AJ38" s="39">
        <v>549</v>
      </c>
      <c r="AK38" s="39">
        <v>524</v>
      </c>
      <c r="AL38" s="31"/>
      <c r="AM38" s="27"/>
      <c r="AN38" s="1"/>
    </row>
    <row r="39" spans="1:40" x14ac:dyDescent="0.2">
      <c r="A39" s="1">
        <v>1</v>
      </c>
      <c r="B39" s="1">
        <v>1</v>
      </c>
      <c r="C39" s="1" t="s">
        <v>183</v>
      </c>
      <c r="D39" s="30" t="s">
        <v>61</v>
      </c>
      <c r="E39" s="30">
        <v>191</v>
      </c>
      <c r="F39" s="28"/>
      <c r="G39" s="28"/>
      <c r="H39" s="28"/>
      <c r="I39" s="28"/>
      <c r="J39" s="28"/>
      <c r="K39" s="33">
        <f>IFERROR(LARGE(E39:J39,1),0)+IF($D$5&gt;=2,IFERROR(LARGE(E39:J39,2),0),0)+IF($D$5&gt;=3,IFERROR(LARGE(E39:J39,3),0),0)+IF($D$5&gt;=4,IFERROR(LARGE(E39:J39,4),0),0)+IF($D$5&gt;=5,IFERROR(LARGE(E39:J39,5),0),0)+IF($D$5&gt;=6,IFERROR(LARGE(E39:J39,6),0),0)</f>
        <v>191</v>
      </c>
      <c r="L39" s="33" t="s">
        <v>657</v>
      </c>
      <c r="M39" s="33" t="s">
        <v>164</v>
      </c>
      <c r="N39" s="40">
        <f>K39-(ROW(K39)-ROW(K$6))/10000</f>
        <v>190.9967</v>
      </c>
      <c r="O39" s="33">
        <f>COUNT(E39:J39)</f>
        <v>1</v>
      </c>
      <c r="P39" s="33" t="str">
        <f ca="1">IF(AND(O39=1,OFFSET(D39,0,P$3)&gt;0),"Y",0)</f>
        <v>Y</v>
      </c>
      <c r="Q39" s="34" t="s">
        <v>184</v>
      </c>
      <c r="R39" s="35">
        <f>1-(Q39=Q38)</f>
        <v>0</v>
      </c>
      <c r="S39" s="35">
        <f>N39+T39/1000+U39/10000+V39/100000+W39/1000000+X39/10000000+Y39/100000000</f>
        <v>191.18770000000001</v>
      </c>
      <c r="T39" s="30">
        <v>191</v>
      </c>
      <c r="U39" s="28"/>
      <c r="V39" s="28"/>
      <c r="W39" s="28"/>
      <c r="X39" s="28"/>
      <c r="Y39" s="28"/>
      <c r="AE39" s="60"/>
      <c r="AF39" s="60"/>
      <c r="AH39" s="27"/>
      <c r="AI39" s="39"/>
      <c r="AJ39" s="39"/>
      <c r="AK39" s="39"/>
      <c r="AL39" s="31"/>
      <c r="AM39" s="27"/>
      <c r="AN39" s="1"/>
    </row>
    <row r="40" spans="1:40" x14ac:dyDescent="0.2">
      <c r="A40" s="1">
        <v>2</v>
      </c>
      <c r="B40" s="1">
        <v>2</v>
      </c>
      <c r="C40" s="1" t="s">
        <v>194</v>
      </c>
      <c r="D40" s="30" t="s">
        <v>79</v>
      </c>
      <c r="E40" s="30">
        <v>189</v>
      </c>
      <c r="F40" s="28"/>
      <c r="G40" s="28"/>
      <c r="H40" s="28"/>
      <c r="I40" s="28"/>
      <c r="J40" s="28"/>
      <c r="K40" s="33">
        <f>IFERROR(LARGE(E40:J40,1),0)+IF($D$5&gt;=2,IFERROR(LARGE(E40:J40,2),0),0)+IF($D$5&gt;=3,IFERROR(LARGE(E40:J40,3),0),0)+IF($D$5&gt;=4,IFERROR(LARGE(E40:J40,4),0),0)+IF($D$5&gt;=5,IFERROR(LARGE(E40:J40,5),0),0)+IF($D$5&gt;=6,IFERROR(LARGE(E40:J40,6),0),0)</f>
        <v>189</v>
      </c>
      <c r="L40" s="33" t="s">
        <v>657</v>
      </c>
      <c r="M40" s="33" t="s">
        <v>253</v>
      </c>
      <c r="N40" s="40">
        <f>K40-(ROW(K40)-ROW(K$6))/10000</f>
        <v>188.9966</v>
      </c>
      <c r="O40" s="33">
        <f>COUNT(E40:J40)</f>
        <v>1</v>
      </c>
      <c r="P40" s="33" t="str">
        <f ca="1">IF(AND(O40=1,OFFSET(D40,0,P$3)&gt;0),"Y",0)</f>
        <v>Y</v>
      </c>
      <c r="Q40" s="34" t="s">
        <v>184</v>
      </c>
      <c r="R40" s="35">
        <f>1-(Q40=Q39)</f>
        <v>0</v>
      </c>
      <c r="S40" s="35">
        <f>N40+T40/1000+U40/10000+V40/100000+W40/1000000+X40/10000000+Y40/100000000</f>
        <v>189.18559999999999</v>
      </c>
      <c r="T40" s="30">
        <v>189</v>
      </c>
      <c r="U40" s="28"/>
      <c r="V40" s="28"/>
      <c r="W40" s="28"/>
      <c r="X40" s="28"/>
      <c r="Y40" s="28"/>
      <c r="AE40" s="60"/>
      <c r="AF40" s="60"/>
      <c r="AH40" s="27"/>
      <c r="AI40" s="39"/>
      <c r="AJ40" s="39"/>
      <c r="AK40" s="39"/>
      <c r="AL40" s="31"/>
      <c r="AM40" s="27"/>
      <c r="AN40" s="1"/>
    </row>
    <row r="41" spans="1:40" x14ac:dyDescent="0.2">
      <c r="A41" s="1">
        <v>3</v>
      </c>
      <c r="B41" s="1">
        <v>3</v>
      </c>
      <c r="C41" s="1" t="s">
        <v>252</v>
      </c>
      <c r="D41" s="30" t="s">
        <v>47</v>
      </c>
      <c r="E41" s="30">
        <v>177</v>
      </c>
      <c r="F41" s="28"/>
      <c r="G41" s="28"/>
      <c r="H41" s="28"/>
      <c r="I41" s="28"/>
      <c r="J41" s="28"/>
      <c r="K41" s="33">
        <f>IFERROR(LARGE(E41:J41,1),0)+IF($D$5&gt;=2,IFERROR(LARGE(E41:J41,2),0),0)+IF($D$5&gt;=3,IFERROR(LARGE(E41:J41,3),0),0)+IF($D$5&gt;=4,IFERROR(LARGE(E41:J41,4),0),0)+IF($D$5&gt;=5,IFERROR(LARGE(E41:J41,5),0),0)+IF($D$5&gt;=6,IFERROR(LARGE(E41:J41,6),0),0)</f>
        <v>177</v>
      </c>
      <c r="L41" s="33" t="s">
        <v>657</v>
      </c>
      <c r="M41" s="33" t="s">
        <v>517</v>
      </c>
      <c r="N41" s="40">
        <f>K41-(ROW(K41)-ROW(K$6))/10000</f>
        <v>176.9965</v>
      </c>
      <c r="O41" s="33">
        <f>COUNT(E41:J41)</f>
        <v>1</v>
      </c>
      <c r="P41" s="33" t="str">
        <f ca="1">IF(AND(O41=1,OFFSET(D41,0,P$3)&gt;0),"Y",0)</f>
        <v>Y</v>
      </c>
      <c r="Q41" s="34" t="s">
        <v>184</v>
      </c>
      <c r="R41" s="35">
        <f>1-(Q41=Q40)</f>
        <v>0</v>
      </c>
      <c r="S41" s="35">
        <f>N41+T41/1000+U41/10000+V41/100000+W41/1000000+X41/10000000+Y41/100000000</f>
        <v>177.17349999999999</v>
      </c>
      <c r="T41" s="30">
        <v>177</v>
      </c>
      <c r="U41" s="28"/>
      <c r="V41" s="28"/>
      <c r="W41" s="28"/>
      <c r="X41" s="28"/>
      <c r="Y41" s="28"/>
      <c r="AE41" s="60"/>
      <c r="AF41" s="60"/>
      <c r="AH41" s="27"/>
      <c r="AI41" s="39"/>
      <c r="AJ41" s="39"/>
      <c r="AK41" s="39"/>
      <c r="AL41" s="31"/>
      <c r="AM41" s="27"/>
      <c r="AN41" s="1"/>
    </row>
    <row r="42" spans="1:40" x14ac:dyDescent="0.2">
      <c r="A42" s="1">
        <v>4</v>
      </c>
      <c r="B42" s="1">
        <v>4</v>
      </c>
      <c r="C42" s="1" t="s">
        <v>261</v>
      </c>
      <c r="D42" s="30" t="s">
        <v>202</v>
      </c>
      <c r="E42" s="30">
        <v>175</v>
      </c>
      <c r="F42" s="28"/>
      <c r="G42" s="28"/>
      <c r="H42" s="28"/>
      <c r="I42" s="28"/>
      <c r="J42" s="28"/>
      <c r="K42" s="33">
        <f>IFERROR(LARGE(E42:J42,1),0)+IF($D$5&gt;=2,IFERROR(LARGE(E42:J42,2),0),0)+IF($D$5&gt;=3,IFERROR(LARGE(E42:J42,3),0),0)+IF($D$5&gt;=4,IFERROR(LARGE(E42:J42,4),0),0)+IF($D$5&gt;=5,IFERROR(LARGE(E42:J42,5),0),0)+IF($D$5&gt;=6,IFERROR(LARGE(E42:J42,6),0),0)</f>
        <v>175</v>
      </c>
      <c r="L42" s="33" t="s">
        <v>657</v>
      </c>
      <c r="M42" s="33"/>
      <c r="N42" s="40">
        <f>K42-(ROW(K42)-ROW(K$6))/10000</f>
        <v>174.99639999999999</v>
      </c>
      <c r="O42" s="33">
        <f>COUNT(E42:J42)</f>
        <v>1</v>
      </c>
      <c r="P42" s="33" t="str">
        <f ca="1">IF(AND(O42=1,OFFSET(D42,0,P$3)&gt;0),"Y",0)</f>
        <v>Y</v>
      </c>
      <c r="Q42" s="34" t="s">
        <v>184</v>
      </c>
      <c r="R42" s="35">
        <f>1-(Q42=Q41)</f>
        <v>0</v>
      </c>
      <c r="S42" s="35">
        <f>N42+T42/1000+U42/10000+V42/100000+W42/1000000+X42/10000000+Y42/100000000</f>
        <v>175.17140000000001</v>
      </c>
      <c r="T42" s="30">
        <v>175</v>
      </c>
      <c r="U42" s="28"/>
      <c r="V42" s="28"/>
      <c r="W42" s="28"/>
      <c r="X42" s="28"/>
      <c r="Y42" s="28"/>
      <c r="AE42" s="60"/>
      <c r="AF42" s="60"/>
      <c r="AH42" s="27"/>
      <c r="AI42" s="39"/>
      <c r="AJ42" s="39"/>
      <c r="AK42" s="39"/>
      <c r="AL42" s="31"/>
      <c r="AM42" s="27"/>
      <c r="AN42" s="1"/>
    </row>
    <row r="43" spans="1:40" x14ac:dyDescent="0.2">
      <c r="A43" s="1">
        <v>5</v>
      </c>
      <c r="B43" s="1">
        <v>5</v>
      </c>
      <c r="C43" s="1" t="s">
        <v>313</v>
      </c>
      <c r="D43" s="30" t="s">
        <v>79</v>
      </c>
      <c r="E43" s="30">
        <v>153</v>
      </c>
      <c r="F43" s="28"/>
      <c r="G43" s="28"/>
      <c r="H43" s="28"/>
      <c r="I43" s="28"/>
      <c r="J43" s="28"/>
      <c r="K43" s="33">
        <f>IFERROR(LARGE(E43:J43,1),0)+IF($D$5&gt;=2,IFERROR(LARGE(E43:J43,2),0),0)+IF($D$5&gt;=3,IFERROR(LARGE(E43:J43,3),0),0)+IF($D$5&gt;=4,IFERROR(LARGE(E43:J43,4),0),0)+IF($D$5&gt;=5,IFERROR(LARGE(E43:J43,5),0),0)+IF($D$5&gt;=6,IFERROR(LARGE(E43:J43,6),0),0)</f>
        <v>153</v>
      </c>
      <c r="L43" s="33" t="s">
        <v>657</v>
      </c>
      <c r="M43" s="33"/>
      <c r="N43" s="40">
        <f>K43-(ROW(K43)-ROW(K$6))/10000</f>
        <v>152.99629999999999</v>
      </c>
      <c r="O43" s="33">
        <f>COUNT(E43:J43)</f>
        <v>1</v>
      </c>
      <c r="P43" s="33" t="str">
        <f ca="1">IF(AND(O43=1,OFFSET(D43,0,P$3)&gt;0),"Y",0)</f>
        <v>Y</v>
      </c>
      <c r="Q43" s="34" t="s">
        <v>184</v>
      </c>
      <c r="R43" s="35">
        <f>1-(Q43=Q42)</f>
        <v>0</v>
      </c>
      <c r="S43" s="35">
        <f>N43+T43/1000+U43/10000+V43/100000+W43/1000000+X43/10000000+Y43/100000000</f>
        <v>153.14929999999998</v>
      </c>
      <c r="T43" s="30">
        <v>153</v>
      </c>
      <c r="U43" s="28"/>
      <c r="V43" s="28"/>
      <c r="W43" s="28"/>
      <c r="X43" s="28"/>
      <c r="Y43" s="28"/>
      <c r="AE43" s="60"/>
      <c r="AF43" s="60"/>
      <c r="AH43" s="27"/>
      <c r="AI43" s="39"/>
      <c r="AJ43" s="39"/>
      <c r="AK43" s="39"/>
      <c r="AL43" s="31"/>
      <c r="AM43" s="27"/>
      <c r="AN43" s="1"/>
    </row>
    <row r="44" spans="1:40" x14ac:dyDescent="0.2">
      <c r="A44" s="1">
        <v>6</v>
      </c>
      <c r="B44" s="1">
        <v>6</v>
      </c>
      <c r="C44" s="1" t="s">
        <v>318</v>
      </c>
      <c r="D44" s="30" t="s">
        <v>162</v>
      </c>
      <c r="E44" s="30">
        <v>150</v>
      </c>
      <c r="F44" s="28"/>
      <c r="G44" s="28"/>
      <c r="H44" s="28"/>
      <c r="I44" s="28"/>
      <c r="J44" s="28"/>
      <c r="K44" s="33">
        <f>IFERROR(LARGE(E44:J44,1),0)+IF($D$5&gt;=2,IFERROR(LARGE(E44:J44,2),0),0)+IF($D$5&gt;=3,IFERROR(LARGE(E44:J44,3),0),0)+IF($D$5&gt;=4,IFERROR(LARGE(E44:J44,4),0),0)+IF($D$5&gt;=5,IFERROR(LARGE(E44:J44,5),0),0)+IF($D$5&gt;=6,IFERROR(LARGE(E44:J44,6),0),0)</f>
        <v>150</v>
      </c>
      <c r="L44" s="33" t="s">
        <v>657</v>
      </c>
      <c r="M44" s="33"/>
      <c r="N44" s="40">
        <f>K44-(ROW(K44)-ROW(K$6))/10000</f>
        <v>149.99619999999999</v>
      </c>
      <c r="O44" s="33">
        <f>COUNT(E44:J44)</f>
        <v>1</v>
      </c>
      <c r="P44" s="33" t="str">
        <f ca="1">IF(AND(O44=1,OFFSET(D44,0,P$3)&gt;0),"Y",0)</f>
        <v>Y</v>
      </c>
      <c r="Q44" s="34" t="s">
        <v>184</v>
      </c>
      <c r="R44" s="35">
        <f>1-(Q44=Q43)</f>
        <v>0</v>
      </c>
      <c r="S44" s="35">
        <f>N44+T44/1000+U44/10000+V44/100000+W44/1000000+X44/10000000+Y44/100000000</f>
        <v>150.14619999999999</v>
      </c>
      <c r="T44" s="30">
        <v>150</v>
      </c>
      <c r="U44" s="28"/>
      <c r="V44" s="28"/>
      <c r="W44" s="28"/>
      <c r="X44" s="28"/>
      <c r="Y44" s="28"/>
      <c r="AE44" s="60"/>
      <c r="AF44" s="60"/>
      <c r="AH44" s="27"/>
      <c r="AI44" s="39"/>
      <c r="AJ44" s="39"/>
      <c r="AK44" s="39"/>
      <c r="AL44" s="31"/>
      <c r="AM44" s="27"/>
      <c r="AN44" s="1"/>
    </row>
    <row r="45" spans="1:40" x14ac:dyDescent="0.2">
      <c r="A45" s="1">
        <v>7</v>
      </c>
      <c r="B45" s="1">
        <v>7</v>
      </c>
      <c r="C45" s="1" t="s">
        <v>331</v>
      </c>
      <c r="D45" s="30" t="s">
        <v>162</v>
      </c>
      <c r="E45" s="30">
        <v>144</v>
      </c>
      <c r="F45" s="28"/>
      <c r="G45" s="28"/>
      <c r="H45" s="28"/>
      <c r="I45" s="28"/>
      <c r="J45" s="28"/>
      <c r="K45" s="33">
        <f>IFERROR(LARGE(E45:J45,1),0)+IF($D$5&gt;=2,IFERROR(LARGE(E45:J45,2),0),0)+IF($D$5&gt;=3,IFERROR(LARGE(E45:J45,3),0),0)+IF($D$5&gt;=4,IFERROR(LARGE(E45:J45,4),0),0)+IF($D$5&gt;=5,IFERROR(LARGE(E45:J45,5),0),0)+IF($D$5&gt;=6,IFERROR(LARGE(E45:J45,6),0),0)</f>
        <v>144</v>
      </c>
      <c r="L45" s="33" t="s">
        <v>657</v>
      </c>
      <c r="M45" s="33"/>
      <c r="N45" s="40">
        <f>K45-(ROW(K45)-ROW(K$6))/10000</f>
        <v>143.99610000000001</v>
      </c>
      <c r="O45" s="33">
        <f>COUNT(E45:J45)</f>
        <v>1</v>
      </c>
      <c r="P45" s="33" t="str">
        <f ca="1">IF(AND(O45=1,OFFSET(D45,0,P$3)&gt;0),"Y",0)</f>
        <v>Y</v>
      </c>
      <c r="Q45" s="34" t="s">
        <v>184</v>
      </c>
      <c r="R45" s="35">
        <f>1-(Q45=Q44)</f>
        <v>0</v>
      </c>
      <c r="S45" s="35">
        <f>N45+T45/1000+U45/10000+V45/100000+W45/1000000+X45/10000000+Y45/100000000</f>
        <v>144.14010000000002</v>
      </c>
      <c r="T45" s="30">
        <v>144</v>
      </c>
      <c r="U45" s="28"/>
      <c r="V45" s="28"/>
      <c r="W45" s="28"/>
      <c r="X45" s="28"/>
      <c r="Y45" s="28"/>
      <c r="AE45" s="60"/>
      <c r="AF45" s="60"/>
      <c r="AH45" s="27"/>
      <c r="AI45" s="39"/>
      <c r="AJ45" s="39"/>
      <c r="AK45" s="39"/>
      <c r="AL45" s="31"/>
      <c r="AM45" s="27"/>
      <c r="AN45" s="1"/>
    </row>
    <row r="46" spans="1:40" x14ac:dyDescent="0.2">
      <c r="A46" s="1">
        <v>8</v>
      </c>
      <c r="B46" s="1">
        <v>8</v>
      </c>
      <c r="C46" s="1" t="s">
        <v>351</v>
      </c>
      <c r="D46" s="30" t="s">
        <v>40</v>
      </c>
      <c r="E46" s="30">
        <v>134</v>
      </c>
      <c r="F46" s="28"/>
      <c r="G46" s="28"/>
      <c r="H46" s="28"/>
      <c r="I46" s="28"/>
      <c r="J46" s="28"/>
      <c r="K46" s="33">
        <f>IFERROR(LARGE(E46:J46,1),0)+IF($D$5&gt;=2,IFERROR(LARGE(E46:J46,2),0),0)+IF($D$5&gt;=3,IFERROR(LARGE(E46:J46,3),0),0)+IF($D$5&gt;=4,IFERROR(LARGE(E46:J46,4),0),0)+IF($D$5&gt;=5,IFERROR(LARGE(E46:J46,5),0),0)+IF($D$5&gt;=6,IFERROR(LARGE(E46:J46,6),0),0)</f>
        <v>134</v>
      </c>
      <c r="L46" s="33" t="s">
        <v>657</v>
      </c>
      <c r="M46" s="33"/>
      <c r="N46" s="40">
        <f>K46-(ROW(K46)-ROW(K$6))/10000</f>
        <v>133.99600000000001</v>
      </c>
      <c r="O46" s="33">
        <f>COUNT(E46:J46)</f>
        <v>1</v>
      </c>
      <c r="P46" s="33" t="str">
        <f ca="1">IF(AND(O46=1,OFFSET(D46,0,P$3)&gt;0),"Y",0)</f>
        <v>Y</v>
      </c>
      <c r="Q46" s="34" t="s">
        <v>184</v>
      </c>
      <c r="R46" s="35">
        <f>1-(Q46=Q45)</f>
        <v>0</v>
      </c>
      <c r="S46" s="35">
        <f>N46+T46/1000+U46/10000+V46/100000+W46/1000000+X46/10000000+Y46/100000000</f>
        <v>134.13</v>
      </c>
      <c r="T46" s="30">
        <v>134</v>
      </c>
      <c r="U46" s="28"/>
      <c r="V46" s="28"/>
      <c r="W46" s="28"/>
      <c r="X46" s="28"/>
      <c r="Y46" s="28"/>
      <c r="AE46" s="60"/>
      <c r="AF46" s="60"/>
      <c r="AH46" s="27"/>
      <c r="AI46" s="39"/>
      <c r="AJ46" s="39"/>
      <c r="AK46" s="39"/>
      <c r="AL46" s="31"/>
      <c r="AM46" s="27"/>
      <c r="AN46" s="1"/>
    </row>
    <row r="47" spans="1:40" x14ac:dyDescent="0.2">
      <c r="A47" s="1">
        <v>9</v>
      </c>
      <c r="B47" s="1">
        <v>9</v>
      </c>
      <c r="C47" s="1" t="s">
        <v>358</v>
      </c>
      <c r="D47" s="30" t="s">
        <v>259</v>
      </c>
      <c r="E47" s="30">
        <v>128</v>
      </c>
      <c r="F47" s="28"/>
      <c r="G47" s="28"/>
      <c r="H47" s="28"/>
      <c r="I47" s="28"/>
      <c r="J47" s="28"/>
      <c r="K47" s="33">
        <f>IFERROR(LARGE(E47:J47,1),0)+IF($D$5&gt;=2,IFERROR(LARGE(E47:J47,2),0),0)+IF($D$5&gt;=3,IFERROR(LARGE(E47:J47,3),0),0)+IF($D$5&gt;=4,IFERROR(LARGE(E47:J47,4),0),0)+IF($D$5&gt;=5,IFERROR(LARGE(E47:J47,5),0),0)+IF($D$5&gt;=6,IFERROR(LARGE(E47:J47,6),0),0)</f>
        <v>128</v>
      </c>
      <c r="L47" s="33" t="s">
        <v>657</v>
      </c>
      <c r="M47" s="33"/>
      <c r="N47" s="40">
        <f>K47-(ROW(K47)-ROW(K$6))/10000</f>
        <v>127.99590000000001</v>
      </c>
      <c r="O47" s="33">
        <f>COUNT(E47:J47)</f>
        <v>1</v>
      </c>
      <c r="P47" s="33" t="str">
        <f ca="1">IF(AND(O47=1,OFFSET(D47,0,P$3)&gt;0),"Y",0)</f>
        <v>Y</v>
      </c>
      <c r="Q47" s="34" t="s">
        <v>184</v>
      </c>
      <c r="R47" s="35">
        <f>1-(Q47=Q46)</f>
        <v>0</v>
      </c>
      <c r="S47" s="35">
        <f>N47+T47/1000+U47/10000+V47/100000+W47/1000000+X47/10000000+Y47/100000000</f>
        <v>128.12389999999999</v>
      </c>
      <c r="T47" s="30">
        <v>128</v>
      </c>
      <c r="U47" s="28"/>
      <c r="V47" s="28"/>
      <c r="W47" s="28"/>
      <c r="X47" s="28"/>
      <c r="Y47" s="28"/>
      <c r="AE47" s="60"/>
      <c r="AF47" s="60"/>
      <c r="AH47" s="27"/>
      <c r="AI47" s="39"/>
      <c r="AJ47" s="39"/>
      <c r="AK47" s="39"/>
      <c r="AL47" s="31"/>
      <c r="AM47" s="27"/>
      <c r="AN47" s="1"/>
    </row>
    <row r="48" spans="1:40" x14ac:dyDescent="0.2">
      <c r="A48" s="1">
        <v>10</v>
      </c>
      <c r="B48" s="1">
        <v>10</v>
      </c>
      <c r="C48" s="1" t="s">
        <v>359</v>
      </c>
      <c r="D48" s="30" t="s">
        <v>58</v>
      </c>
      <c r="E48" s="30">
        <v>127</v>
      </c>
      <c r="F48" s="28"/>
      <c r="G48" s="28"/>
      <c r="H48" s="28"/>
      <c r="I48" s="28"/>
      <c r="J48" s="28"/>
      <c r="K48" s="33">
        <f>IFERROR(LARGE(E48:J48,1),0)+IF($D$5&gt;=2,IFERROR(LARGE(E48:J48,2),0),0)+IF($D$5&gt;=3,IFERROR(LARGE(E48:J48,3),0),0)+IF($D$5&gt;=4,IFERROR(LARGE(E48:J48,4),0),0)+IF($D$5&gt;=5,IFERROR(LARGE(E48:J48,5),0),0)+IF($D$5&gt;=6,IFERROR(LARGE(E48:J48,6),0),0)</f>
        <v>127</v>
      </c>
      <c r="L48" s="33" t="s">
        <v>657</v>
      </c>
      <c r="M48" s="33"/>
      <c r="N48" s="40">
        <f>K48-(ROW(K48)-ROW(K$6))/10000</f>
        <v>126.9958</v>
      </c>
      <c r="O48" s="33">
        <f>COUNT(E48:J48)</f>
        <v>1</v>
      </c>
      <c r="P48" s="33" t="str">
        <f ca="1">IF(AND(O48=1,OFFSET(D48,0,P$3)&gt;0),"Y",0)</f>
        <v>Y</v>
      </c>
      <c r="Q48" s="34" t="s">
        <v>184</v>
      </c>
      <c r="R48" s="35">
        <f>1-(Q48=Q47)</f>
        <v>0</v>
      </c>
      <c r="S48" s="35">
        <f>N48+T48/1000+U48/10000+V48/100000+W48/1000000+X48/10000000+Y48/100000000</f>
        <v>127.1228</v>
      </c>
      <c r="T48" s="30">
        <v>127</v>
      </c>
      <c r="U48" s="28"/>
      <c r="V48" s="28"/>
      <c r="W48" s="28"/>
      <c r="X48" s="28"/>
      <c r="Y48" s="28"/>
      <c r="AE48" s="60"/>
      <c r="AF48" s="60"/>
      <c r="AH48" s="27"/>
      <c r="AI48" s="39"/>
      <c r="AJ48" s="39"/>
      <c r="AK48" s="39"/>
      <c r="AL48" s="31"/>
      <c r="AM48" s="27"/>
      <c r="AN48" s="1"/>
    </row>
    <row r="49" spans="1:40" x14ac:dyDescent="0.2">
      <c r="A49" s="1">
        <v>11</v>
      </c>
      <c r="B49" s="1">
        <v>11</v>
      </c>
      <c r="C49" s="1" t="s">
        <v>367</v>
      </c>
      <c r="D49" s="30" t="s">
        <v>162</v>
      </c>
      <c r="E49" s="30">
        <v>123</v>
      </c>
      <c r="F49" s="28"/>
      <c r="G49" s="28"/>
      <c r="H49" s="28"/>
      <c r="I49" s="28"/>
      <c r="J49" s="28"/>
      <c r="K49" s="33">
        <f>IFERROR(LARGE(E49:J49,1),0)+IF($D$5&gt;=2,IFERROR(LARGE(E49:J49,2),0),0)+IF($D$5&gt;=3,IFERROR(LARGE(E49:J49,3),0),0)+IF($D$5&gt;=4,IFERROR(LARGE(E49:J49,4),0),0)+IF($D$5&gt;=5,IFERROR(LARGE(E49:J49,5),0),0)+IF($D$5&gt;=6,IFERROR(LARGE(E49:J49,6),0),0)</f>
        <v>123</v>
      </c>
      <c r="L49" s="33" t="s">
        <v>657</v>
      </c>
      <c r="M49" s="33"/>
      <c r="N49" s="40">
        <f>K49-(ROW(K49)-ROW(K$6))/10000</f>
        <v>122.9957</v>
      </c>
      <c r="O49" s="33">
        <f>COUNT(E49:J49)</f>
        <v>1</v>
      </c>
      <c r="P49" s="33" t="str">
        <f ca="1">IF(AND(O49=1,OFFSET(D49,0,P$3)&gt;0),"Y",0)</f>
        <v>Y</v>
      </c>
      <c r="Q49" s="34" t="s">
        <v>184</v>
      </c>
      <c r="R49" s="35">
        <f>1-(Q49=Q48)</f>
        <v>0</v>
      </c>
      <c r="S49" s="35">
        <f>N49+T49/1000+U49/10000+V49/100000+W49/1000000+X49/10000000+Y49/100000000</f>
        <v>123.1187</v>
      </c>
      <c r="T49" s="30">
        <v>123</v>
      </c>
      <c r="U49" s="28"/>
      <c r="V49" s="28"/>
      <c r="W49" s="28"/>
      <c r="X49" s="28"/>
      <c r="Y49" s="28"/>
      <c r="AE49" s="60"/>
      <c r="AF49" s="60"/>
      <c r="AH49" s="27"/>
      <c r="AI49" s="39"/>
      <c r="AJ49" s="39"/>
      <c r="AK49" s="39"/>
      <c r="AL49" s="31"/>
      <c r="AM49" s="27"/>
      <c r="AN49" s="1"/>
    </row>
    <row r="50" spans="1:40" x14ac:dyDescent="0.2">
      <c r="A50" s="1">
        <v>12</v>
      </c>
      <c r="B50" s="1">
        <v>12</v>
      </c>
      <c r="C50" s="1" t="s">
        <v>380</v>
      </c>
      <c r="D50" s="30" t="s">
        <v>47</v>
      </c>
      <c r="E50" s="30">
        <v>117</v>
      </c>
      <c r="F50" s="28"/>
      <c r="G50" s="28"/>
      <c r="H50" s="28"/>
      <c r="I50" s="28"/>
      <c r="J50" s="28"/>
      <c r="K50" s="33">
        <f>IFERROR(LARGE(E50:J50,1),0)+IF($D$5&gt;=2,IFERROR(LARGE(E50:J50,2),0),0)+IF($D$5&gt;=3,IFERROR(LARGE(E50:J50,3),0),0)+IF($D$5&gt;=4,IFERROR(LARGE(E50:J50,4),0),0)+IF($D$5&gt;=5,IFERROR(LARGE(E50:J50,5),0),0)+IF($D$5&gt;=6,IFERROR(LARGE(E50:J50,6),0),0)</f>
        <v>117</v>
      </c>
      <c r="L50" s="33" t="s">
        <v>657</v>
      </c>
      <c r="M50" s="33"/>
      <c r="N50" s="40">
        <f>K50-(ROW(K50)-ROW(K$6))/10000</f>
        <v>116.9956</v>
      </c>
      <c r="O50" s="33">
        <f>COUNT(E50:J50)</f>
        <v>1</v>
      </c>
      <c r="P50" s="33" t="str">
        <f ca="1">IF(AND(O50=1,OFFSET(D50,0,P$3)&gt;0),"Y",0)</f>
        <v>Y</v>
      </c>
      <c r="Q50" s="34" t="s">
        <v>184</v>
      </c>
      <c r="R50" s="35">
        <f>1-(Q50=Q49)</f>
        <v>0</v>
      </c>
      <c r="S50" s="35">
        <f>N50+T50/1000+U50/10000+V50/100000+W50/1000000+X50/10000000+Y50/100000000</f>
        <v>117.1126</v>
      </c>
      <c r="T50" s="30">
        <v>117</v>
      </c>
      <c r="U50" s="28"/>
      <c r="V50" s="28"/>
      <c r="W50" s="28"/>
      <c r="X50" s="28"/>
      <c r="Y50" s="28"/>
      <c r="AE50" s="60"/>
      <c r="AF50" s="60"/>
      <c r="AH50" s="27"/>
      <c r="AI50" s="39"/>
      <c r="AJ50" s="39"/>
      <c r="AK50" s="39"/>
      <c r="AL50" s="31"/>
      <c r="AM50" s="27"/>
      <c r="AN50" s="1"/>
    </row>
    <row r="51" spans="1:40" x14ac:dyDescent="0.2">
      <c r="A51" s="1">
        <v>13</v>
      </c>
      <c r="B51" s="1">
        <v>13</v>
      </c>
      <c r="C51" s="1" t="s">
        <v>383</v>
      </c>
      <c r="D51" s="30" t="s">
        <v>28</v>
      </c>
      <c r="E51" s="30">
        <v>115</v>
      </c>
      <c r="F51" s="28"/>
      <c r="G51" s="28"/>
      <c r="H51" s="28"/>
      <c r="I51" s="28"/>
      <c r="J51" s="28"/>
      <c r="K51" s="33">
        <f>IFERROR(LARGE(E51:J51,1),0)+IF($D$5&gt;=2,IFERROR(LARGE(E51:J51,2),0),0)+IF($D$5&gt;=3,IFERROR(LARGE(E51:J51,3),0),0)+IF($D$5&gt;=4,IFERROR(LARGE(E51:J51,4),0),0)+IF($D$5&gt;=5,IFERROR(LARGE(E51:J51,5),0),0)+IF($D$5&gt;=6,IFERROR(LARGE(E51:J51,6),0),0)</f>
        <v>115</v>
      </c>
      <c r="L51" s="33" t="s">
        <v>657</v>
      </c>
      <c r="M51" s="33"/>
      <c r="N51" s="40">
        <f>K51-(ROW(K51)-ROW(K$6))/10000</f>
        <v>114.99550000000001</v>
      </c>
      <c r="O51" s="33">
        <f>COUNT(E51:J51)</f>
        <v>1</v>
      </c>
      <c r="P51" s="33" t="str">
        <f ca="1">IF(AND(O51=1,OFFSET(D51,0,P$3)&gt;0),"Y",0)</f>
        <v>Y</v>
      </c>
      <c r="Q51" s="34" t="s">
        <v>184</v>
      </c>
      <c r="R51" s="35">
        <f>1-(Q51=Q50)</f>
        <v>0</v>
      </c>
      <c r="S51" s="35">
        <f>N51+T51/1000+U51/10000+V51/100000+W51/1000000+X51/10000000+Y51/100000000</f>
        <v>115.1105</v>
      </c>
      <c r="T51" s="30">
        <v>115</v>
      </c>
      <c r="U51" s="28"/>
      <c r="V51" s="28"/>
      <c r="W51" s="28"/>
      <c r="X51" s="28"/>
      <c r="Y51" s="28"/>
      <c r="AE51" s="60"/>
      <c r="AF51" s="60"/>
      <c r="AH51" s="27"/>
      <c r="AI51" s="39"/>
      <c r="AJ51" s="39"/>
      <c r="AK51" s="39"/>
      <c r="AL51" s="31"/>
      <c r="AM51" s="27"/>
      <c r="AN51" s="1"/>
    </row>
    <row r="52" spans="1:40" x14ac:dyDescent="0.2">
      <c r="A52" s="1">
        <v>14</v>
      </c>
      <c r="B52" s="1">
        <v>14</v>
      </c>
      <c r="C52" s="1" t="s">
        <v>390</v>
      </c>
      <c r="D52" s="30" t="s">
        <v>28</v>
      </c>
      <c r="E52" s="30">
        <v>110</v>
      </c>
      <c r="F52" s="28"/>
      <c r="G52" s="28"/>
      <c r="H52" s="28"/>
      <c r="I52" s="28"/>
      <c r="J52" s="28"/>
      <c r="K52" s="33">
        <f>IFERROR(LARGE(E52:J52,1),0)+IF($D$5&gt;=2,IFERROR(LARGE(E52:J52,2),0),0)+IF($D$5&gt;=3,IFERROR(LARGE(E52:J52,3),0),0)+IF($D$5&gt;=4,IFERROR(LARGE(E52:J52,4),0),0)+IF($D$5&gt;=5,IFERROR(LARGE(E52:J52,5),0),0)+IF($D$5&gt;=6,IFERROR(LARGE(E52:J52,6),0),0)</f>
        <v>110</v>
      </c>
      <c r="L52" s="33" t="s">
        <v>657</v>
      </c>
      <c r="M52" s="33"/>
      <c r="N52" s="40">
        <f>K52-(ROW(K52)-ROW(K$6))/10000</f>
        <v>109.9954</v>
      </c>
      <c r="O52" s="33">
        <f>COUNT(E52:J52)</f>
        <v>1</v>
      </c>
      <c r="P52" s="33" t="str">
        <f ca="1">IF(AND(O52=1,OFFSET(D52,0,P$3)&gt;0),"Y",0)</f>
        <v>Y</v>
      </c>
      <c r="Q52" s="34" t="s">
        <v>184</v>
      </c>
      <c r="R52" s="35">
        <f>1-(Q52=Q51)</f>
        <v>0</v>
      </c>
      <c r="S52" s="35">
        <f>N52+T52/1000+U52/10000+V52/100000+W52/1000000+X52/10000000+Y52/100000000</f>
        <v>110.1054</v>
      </c>
      <c r="T52" s="30">
        <v>110</v>
      </c>
      <c r="U52" s="28"/>
      <c r="V52" s="28"/>
      <c r="W52" s="28"/>
      <c r="X52" s="28"/>
      <c r="Y52" s="28"/>
      <c r="AE52" s="60"/>
      <c r="AF52" s="60"/>
      <c r="AH52" s="27"/>
      <c r="AI52" s="39"/>
      <c r="AJ52" s="39"/>
      <c r="AK52" s="39"/>
      <c r="AL52" s="31"/>
      <c r="AM52" s="27"/>
      <c r="AN52" s="1"/>
    </row>
    <row r="53" spans="1:40" x14ac:dyDescent="0.2">
      <c r="A53" s="1">
        <v>15</v>
      </c>
      <c r="B53" s="1">
        <v>15</v>
      </c>
      <c r="C53" s="1" t="s">
        <v>395</v>
      </c>
      <c r="D53" s="30" t="s">
        <v>61</v>
      </c>
      <c r="E53" s="30">
        <v>107</v>
      </c>
      <c r="F53" s="28"/>
      <c r="G53" s="28"/>
      <c r="H53" s="28"/>
      <c r="I53" s="28"/>
      <c r="J53" s="28"/>
      <c r="K53" s="33">
        <f>IFERROR(LARGE(E53:J53,1),0)+IF($D$5&gt;=2,IFERROR(LARGE(E53:J53,2),0),0)+IF($D$5&gt;=3,IFERROR(LARGE(E53:J53,3),0),0)+IF($D$5&gt;=4,IFERROR(LARGE(E53:J53,4),0),0)+IF($D$5&gt;=5,IFERROR(LARGE(E53:J53,5),0),0)+IF($D$5&gt;=6,IFERROR(LARGE(E53:J53,6),0),0)</f>
        <v>107</v>
      </c>
      <c r="L53" s="33" t="s">
        <v>657</v>
      </c>
      <c r="M53" s="33"/>
      <c r="N53" s="40">
        <f>K53-(ROW(K53)-ROW(K$6))/10000</f>
        <v>106.9953</v>
      </c>
      <c r="O53" s="33">
        <f>COUNT(E53:J53)</f>
        <v>1</v>
      </c>
      <c r="P53" s="33" t="str">
        <f ca="1">IF(AND(O53=1,OFFSET(D53,0,P$3)&gt;0),"Y",0)</f>
        <v>Y</v>
      </c>
      <c r="Q53" s="34" t="s">
        <v>184</v>
      </c>
      <c r="R53" s="35">
        <f>1-(Q53=Q52)</f>
        <v>0</v>
      </c>
      <c r="S53" s="35">
        <f>N53+T53/1000+U53/10000+V53/100000+W53/1000000+X53/10000000+Y53/100000000</f>
        <v>107.1023</v>
      </c>
      <c r="T53" s="30">
        <v>107</v>
      </c>
      <c r="U53" s="28"/>
      <c r="V53" s="28"/>
      <c r="W53" s="28"/>
      <c r="X53" s="28"/>
      <c r="Y53" s="28"/>
      <c r="AE53" s="60"/>
      <c r="AF53" s="60"/>
      <c r="AH53" s="27"/>
      <c r="AI53" s="39"/>
      <c r="AJ53" s="39"/>
      <c r="AK53" s="39"/>
      <c r="AL53" s="31"/>
      <c r="AM53" s="27"/>
      <c r="AN53" s="1"/>
    </row>
    <row r="54" spans="1:40" x14ac:dyDescent="0.2">
      <c r="A54" s="1">
        <v>16</v>
      </c>
      <c r="B54" s="1">
        <v>16</v>
      </c>
      <c r="C54" s="1" t="s">
        <v>417</v>
      </c>
      <c r="D54" s="30" t="s">
        <v>61</v>
      </c>
      <c r="E54" s="30">
        <v>95</v>
      </c>
      <c r="F54" s="28"/>
      <c r="G54" s="28"/>
      <c r="H54" s="28"/>
      <c r="I54" s="28"/>
      <c r="J54" s="28"/>
      <c r="K54" s="33">
        <f>IFERROR(LARGE(E54:J54,1),0)+IF($D$5&gt;=2,IFERROR(LARGE(E54:J54,2),0),0)+IF($D$5&gt;=3,IFERROR(LARGE(E54:J54,3),0),0)+IF($D$5&gt;=4,IFERROR(LARGE(E54:J54,4),0),0)+IF($D$5&gt;=5,IFERROR(LARGE(E54:J54,5),0),0)+IF($D$5&gt;=6,IFERROR(LARGE(E54:J54,6),0),0)</f>
        <v>95</v>
      </c>
      <c r="L54" s="33" t="s">
        <v>657</v>
      </c>
      <c r="M54" s="33"/>
      <c r="N54" s="40">
        <f>K54-(ROW(K54)-ROW(K$6))/10000</f>
        <v>94.995199999999997</v>
      </c>
      <c r="O54" s="33">
        <f>COUNT(E54:J54)</f>
        <v>1</v>
      </c>
      <c r="P54" s="33" t="str">
        <f ca="1">IF(AND(O54=1,OFFSET(D54,0,P$3)&gt;0),"Y",0)</f>
        <v>Y</v>
      </c>
      <c r="Q54" s="34" t="s">
        <v>184</v>
      </c>
      <c r="R54" s="35">
        <f>1-(Q54=Q53)</f>
        <v>0</v>
      </c>
      <c r="S54" s="35">
        <f>N54+T54/1000+U54/10000+V54/100000+W54/1000000+X54/10000000+Y54/100000000</f>
        <v>95.090199999999996</v>
      </c>
      <c r="T54" s="30">
        <v>95</v>
      </c>
      <c r="U54" s="28"/>
      <c r="V54" s="28"/>
      <c r="W54" s="28"/>
      <c r="X54" s="28"/>
      <c r="Y54" s="28"/>
      <c r="AE54" s="60"/>
      <c r="AF54" s="60"/>
      <c r="AH54" s="27"/>
      <c r="AI54" s="39"/>
      <c r="AJ54" s="39"/>
      <c r="AK54" s="39"/>
      <c r="AL54" s="31"/>
      <c r="AM54" s="27"/>
      <c r="AN54" s="1"/>
    </row>
    <row r="55" spans="1:40" x14ac:dyDescent="0.2">
      <c r="A55" s="1">
        <v>17</v>
      </c>
      <c r="B55" s="1">
        <v>17</v>
      </c>
      <c r="C55" s="1" t="s">
        <v>425</v>
      </c>
      <c r="D55" s="30" t="s">
        <v>162</v>
      </c>
      <c r="E55" s="30">
        <v>87</v>
      </c>
      <c r="F55" s="28"/>
      <c r="G55" s="28"/>
      <c r="H55" s="28"/>
      <c r="I55" s="28"/>
      <c r="J55" s="28"/>
      <c r="K55" s="33">
        <f>IFERROR(LARGE(E55:J55,1),0)+IF($D$5&gt;=2,IFERROR(LARGE(E55:J55,2),0),0)+IF($D$5&gt;=3,IFERROR(LARGE(E55:J55,3),0),0)+IF($D$5&gt;=4,IFERROR(LARGE(E55:J55,4),0),0)+IF($D$5&gt;=5,IFERROR(LARGE(E55:J55,5),0),0)+IF($D$5&gt;=6,IFERROR(LARGE(E55:J55,6),0),0)</f>
        <v>87</v>
      </c>
      <c r="L55" s="33" t="s">
        <v>657</v>
      </c>
      <c r="M55" s="33"/>
      <c r="N55" s="40">
        <f>K55-(ROW(K55)-ROW(K$6))/10000</f>
        <v>86.995099999999994</v>
      </c>
      <c r="O55" s="33">
        <f>COUNT(E55:J55)</f>
        <v>1</v>
      </c>
      <c r="P55" s="33" t="str">
        <f ca="1">IF(AND(O55=1,OFFSET(D55,0,P$3)&gt;0),"Y",0)</f>
        <v>Y</v>
      </c>
      <c r="Q55" s="34" t="s">
        <v>184</v>
      </c>
      <c r="R55" s="35">
        <f>1-(Q55=Q54)</f>
        <v>0</v>
      </c>
      <c r="S55" s="35">
        <f>N55+T55/1000+U55/10000+V55/100000+W55/1000000+X55/10000000+Y55/100000000</f>
        <v>87.082099999999997</v>
      </c>
      <c r="T55" s="30">
        <v>87</v>
      </c>
      <c r="U55" s="28"/>
      <c r="V55" s="28"/>
      <c r="W55" s="28"/>
      <c r="X55" s="28"/>
      <c r="Y55" s="28"/>
      <c r="AE55" s="60"/>
      <c r="AF55" s="60"/>
      <c r="AH55" s="27"/>
      <c r="AI55" s="39"/>
      <c r="AJ55" s="39"/>
      <c r="AK55" s="39"/>
      <c r="AL55" s="31"/>
      <c r="AM55" s="27"/>
      <c r="AN55" s="1"/>
    </row>
    <row r="56" spans="1:40" ht="5.0999999999999996" customHeight="1" x14ac:dyDescent="0.2">
      <c r="A56" s="28"/>
      <c r="B56" s="28"/>
      <c r="D56" s="51"/>
      <c r="E56" s="51"/>
      <c r="F56" s="51"/>
      <c r="G56" s="51"/>
      <c r="H56" s="51"/>
      <c r="I56" s="51"/>
      <c r="J56" s="51"/>
      <c r="K56" s="33"/>
      <c r="L56" s="28"/>
      <c r="M56" s="28"/>
      <c r="N56" s="40"/>
      <c r="O56" s="28"/>
      <c r="P56" s="28"/>
      <c r="R56" s="59"/>
      <c r="S56" s="35"/>
      <c r="T56" s="28"/>
      <c r="U56" s="28"/>
      <c r="V56" s="28"/>
      <c r="W56" s="28"/>
      <c r="X56" s="28"/>
      <c r="Y56" s="28"/>
      <c r="AE56" s="60"/>
      <c r="AF56" s="60"/>
      <c r="AH56" s="27"/>
      <c r="AI56" s="39"/>
      <c r="AJ56" s="39"/>
      <c r="AK56" s="39"/>
      <c r="AL56" s="31"/>
      <c r="AM56" s="27"/>
      <c r="AN56" s="1"/>
    </row>
    <row r="57" spans="1:40" x14ac:dyDescent="0.2">
      <c r="D57" s="28"/>
      <c r="E57" s="28"/>
      <c r="F57" s="28"/>
      <c r="G57" s="28"/>
      <c r="H57" s="28"/>
      <c r="I57" s="28"/>
      <c r="J57" s="28"/>
      <c r="K57" s="33"/>
      <c r="L57" s="28"/>
      <c r="M57" s="28"/>
      <c r="N57" s="40"/>
      <c r="O57" s="28"/>
      <c r="P57" s="28"/>
      <c r="R57" s="56"/>
      <c r="S57" s="35"/>
      <c r="T57" s="51"/>
      <c r="U57" s="51"/>
      <c r="V57" s="51"/>
      <c r="W57" s="51"/>
      <c r="X57" s="51"/>
      <c r="Y57" s="51"/>
      <c r="AE57" s="60"/>
      <c r="AF57" s="60"/>
      <c r="AH57" s="27"/>
      <c r="AI57" s="39"/>
      <c r="AJ57" s="39"/>
      <c r="AK57" s="39"/>
      <c r="AL57" s="31"/>
      <c r="AM57" s="27"/>
      <c r="AN57" s="1"/>
    </row>
    <row r="58" spans="1:40" x14ac:dyDescent="0.2">
      <c r="C58" s="27" t="s">
        <v>163</v>
      </c>
      <c r="D58" s="28"/>
      <c r="E58" s="28"/>
      <c r="F58" s="28"/>
      <c r="G58" s="28"/>
      <c r="H58" s="28"/>
      <c r="I58" s="28"/>
      <c r="J58" s="28"/>
      <c r="K58" s="33"/>
      <c r="L58" s="28"/>
      <c r="M58" s="28"/>
      <c r="N58" s="40"/>
      <c r="O58" s="28"/>
      <c r="P58" s="28"/>
      <c r="Q58" s="51" t="str">
        <f>C58</f>
        <v>F45</v>
      </c>
      <c r="R58" s="56"/>
      <c r="S58" s="35"/>
      <c r="T58" s="28"/>
      <c r="U58" s="51"/>
      <c r="V58" s="51"/>
      <c r="W58" s="51"/>
      <c r="X58" s="51"/>
      <c r="Y58" s="51"/>
      <c r="AE58" s="60"/>
      <c r="AF58" s="60"/>
      <c r="AH58" s="27"/>
      <c r="AI58" s="39">
        <v>584</v>
      </c>
      <c r="AJ58" s="39">
        <v>531</v>
      </c>
      <c r="AK58" s="39">
        <v>493</v>
      </c>
      <c r="AL58" s="31"/>
      <c r="AM58" s="27"/>
      <c r="AN58" s="1"/>
    </row>
    <row r="59" spans="1:40" x14ac:dyDescent="0.2">
      <c r="A59" s="1">
        <v>1</v>
      </c>
      <c r="B59" s="1">
        <v>1</v>
      </c>
      <c r="C59" s="1" t="s">
        <v>160</v>
      </c>
      <c r="D59" s="30" t="s">
        <v>162</v>
      </c>
      <c r="E59" s="30">
        <v>195</v>
      </c>
      <c r="F59" s="28"/>
      <c r="G59" s="28"/>
      <c r="H59" s="28"/>
      <c r="I59" s="28"/>
      <c r="J59" s="28"/>
      <c r="K59" s="33">
        <f>IFERROR(LARGE(E59:J59,1),0)+IF($D$5&gt;=2,IFERROR(LARGE(E59:J59,2),0),0)+IF($D$5&gt;=3,IFERROR(LARGE(E59:J59,3),0),0)+IF($D$5&gt;=4,IFERROR(LARGE(E59:J59,4),0),0)+IF($D$5&gt;=5,IFERROR(LARGE(E59:J59,5),0),0)+IF($D$5&gt;=6,IFERROR(LARGE(E59:J59,6),0),0)</f>
        <v>195</v>
      </c>
      <c r="L59" s="33" t="s">
        <v>657</v>
      </c>
      <c r="M59" s="33" t="s">
        <v>518</v>
      </c>
      <c r="N59" s="40">
        <f>K59-(ROW(K59)-ROW(K$6))/10000</f>
        <v>194.99469999999999</v>
      </c>
      <c r="O59" s="33">
        <f>COUNT(E59:J59)</f>
        <v>1</v>
      </c>
      <c r="P59" s="33" t="str">
        <f ca="1">IF(AND(O59=1,OFFSET(D59,0,P$3)&gt;0),"Y",0)</f>
        <v>Y</v>
      </c>
      <c r="Q59" s="34" t="s">
        <v>163</v>
      </c>
      <c r="R59" s="35">
        <f>1-(Q59=Q58)</f>
        <v>0</v>
      </c>
      <c r="S59" s="35">
        <f>N59+T59/1000+U59/10000+V59/100000+W59/1000000+X59/10000000+Y59/100000000</f>
        <v>195.18969999999999</v>
      </c>
      <c r="T59" s="30">
        <v>195</v>
      </c>
      <c r="U59" s="28"/>
      <c r="V59" s="28"/>
      <c r="W59" s="28"/>
      <c r="X59" s="28"/>
      <c r="Y59" s="28"/>
      <c r="AE59" s="60"/>
      <c r="AF59" s="60"/>
      <c r="AH59" s="27"/>
      <c r="AI59" s="39"/>
      <c r="AJ59" s="39"/>
      <c r="AK59" s="39"/>
      <c r="AL59" s="31"/>
      <c r="AM59" s="27"/>
      <c r="AN59" s="1"/>
    </row>
    <row r="60" spans="1:40" x14ac:dyDescent="0.2">
      <c r="A60" s="1">
        <v>2</v>
      </c>
      <c r="B60" s="1">
        <v>2</v>
      </c>
      <c r="C60" s="1" t="s">
        <v>176</v>
      </c>
      <c r="D60" s="30" t="s">
        <v>28</v>
      </c>
      <c r="E60" s="30">
        <v>192</v>
      </c>
      <c r="F60" s="28"/>
      <c r="G60" s="28"/>
      <c r="H60" s="28"/>
      <c r="I60" s="28"/>
      <c r="J60" s="28"/>
      <c r="K60" s="33">
        <f>IFERROR(LARGE(E60:J60,1),0)+IF($D$5&gt;=2,IFERROR(LARGE(E60:J60,2),0),0)+IF($D$5&gt;=3,IFERROR(LARGE(E60:J60,3),0),0)+IF($D$5&gt;=4,IFERROR(LARGE(E60:J60,4),0),0)+IF($D$5&gt;=5,IFERROR(LARGE(E60:J60,5),0),0)+IF($D$5&gt;=6,IFERROR(LARGE(E60:J60,6),0),0)</f>
        <v>192</v>
      </c>
      <c r="L60" s="33" t="s">
        <v>657</v>
      </c>
      <c r="M60" s="33" t="s">
        <v>519</v>
      </c>
      <c r="N60" s="40">
        <f>K60-(ROW(K60)-ROW(K$6))/10000</f>
        <v>191.99459999999999</v>
      </c>
      <c r="O60" s="33">
        <f>COUNT(E60:J60)</f>
        <v>1</v>
      </c>
      <c r="P60" s="33" t="str">
        <f ca="1">IF(AND(O60=1,OFFSET(D60,0,P$3)&gt;0),"Y",0)</f>
        <v>Y</v>
      </c>
      <c r="Q60" s="34" t="s">
        <v>163</v>
      </c>
      <c r="R60" s="35">
        <f>1-(Q60=Q59)</f>
        <v>0</v>
      </c>
      <c r="S60" s="35">
        <f>N60+T60/1000+U60/10000+V60/100000+W60/1000000+X60/10000000+Y60/100000000</f>
        <v>192.1866</v>
      </c>
      <c r="T60" s="30">
        <v>192</v>
      </c>
      <c r="U60" s="28"/>
      <c r="V60" s="28"/>
      <c r="W60" s="28"/>
      <c r="X60" s="28"/>
      <c r="Y60" s="28"/>
      <c r="AE60" s="60"/>
      <c r="AF60" s="60"/>
      <c r="AH60" s="27"/>
      <c r="AI60" s="39"/>
      <c r="AJ60" s="39"/>
      <c r="AK60" s="39"/>
      <c r="AL60" s="31"/>
      <c r="AM60" s="27"/>
      <c r="AN60" s="1"/>
    </row>
    <row r="61" spans="1:40" x14ac:dyDescent="0.2">
      <c r="A61" s="1">
        <v>3</v>
      </c>
      <c r="B61" s="1" t="s">
        <v>52</v>
      </c>
      <c r="C61" s="1" t="s">
        <v>207</v>
      </c>
      <c r="D61" s="30" t="s">
        <v>24</v>
      </c>
      <c r="E61" s="30">
        <v>187</v>
      </c>
      <c r="F61" s="28"/>
      <c r="G61" s="28"/>
      <c r="H61" s="28"/>
      <c r="I61" s="28"/>
      <c r="J61" s="28"/>
      <c r="K61" s="33">
        <f>IFERROR(LARGE(E61:J61,1),0)+IF($D$5&gt;=2,IFERROR(LARGE(E61:J61,2),0),0)+IF($D$5&gt;=3,IFERROR(LARGE(E61:J61,3),0),0)+IF($D$5&gt;=4,IFERROR(LARGE(E61:J61,4),0),0)+IF($D$5&gt;=5,IFERROR(LARGE(E61:J61,5),0),0)+IF($D$5&gt;=6,IFERROR(LARGE(E61:J61,6),0),0)</f>
        <v>187</v>
      </c>
      <c r="L61" s="33" t="s">
        <v>656</v>
      </c>
      <c r="M61" s="33"/>
      <c r="N61" s="40">
        <f>K61-(ROW(K61)-ROW(K$6))/10000</f>
        <v>186.99449999999999</v>
      </c>
      <c r="O61" s="33">
        <f>COUNT(E61:J61)</f>
        <v>1</v>
      </c>
      <c r="P61" s="33" t="str">
        <f ca="1">IF(AND(O61=1,OFFSET(D61,0,P$3)&gt;0),"Y",0)</f>
        <v>Y</v>
      </c>
      <c r="Q61" s="34" t="s">
        <v>163</v>
      </c>
      <c r="R61" s="35">
        <f>1-(Q61=Q60)</f>
        <v>0</v>
      </c>
      <c r="S61" s="35">
        <f>N61+T61/1000+U61/10000+V61/100000+W61/1000000+X61/10000000+Y61/100000000</f>
        <v>187.1815</v>
      </c>
      <c r="T61" s="30">
        <v>187</v>
      </c>
      <c r="U61" s="28"/>
      <c r="V61" s="28"/>
      <c r="W61" s="28"/>
      <c r="X61" s="28"/>
      <c r="Y61" s="28"/>
      <c r="AE61" s="60"/>
      <c r="AF61" s="60"/>
      <c r="AH61" s="27"/>
      <c r="AI61" s="39"/>
      <c r="AJ61" s="39"/>
      <c r="AK61" s="39"/>
      <c r="AL61" s="31"/>
      <c r="AM61" s="27"/>
      <c r="AN61" s="1"/>
    </row>
    <row r="62" spans="1:40" x14ac:dyDescent="0.2">
      <c r="A62" s="1">
        <v>4</v>
      </c>
      <c r="B62" s="1">
        <v>3</v>
      </c>
      <c r="C62" s="1" t="s">
        <v>208</v>
      </c>
      <c r="D62" s="30" t="s">
        <v>47</v>
      </c>
      <c r="E62" s="30">
        <v>186</v>
      </c>
      <c r="F62" s="28"/>
      <c r="G62" s="28"/>
      <c r="H62" s="28"/>
      <c r="I62" s="28"/>
      <c r="J62" s="28"/>
      <c r="K62" s="33">
        <f>IFERROR(LARGE(E62:J62,1),0)+IF($D$5&gt;=2,IFERROR(LARGE(E62:J62,2),0),0)+IF($D$5&gt;=3,IFERROR(LARGE(E62:J62,3),0),0)+IF($D$5&gt;=4,IFERROR(LARGE(E62:J62,4),0),0)+IF($D$5&gt;=5,IFERROR(LARGE(E62:J62,5),0),0)+IF($D$5&gt;=6,IFERROR(LARGE(E62:J62,6),0),0)</f>
        <v>186</v>
      </c>
      <c r="L62" s="33" t="s">
        <v>657</v>
      </c>
      <c r="M62" s="33" t="s">
        <v>520</v>
      </c>
      <c r="N62" s="40">
        <f>K62-(ROW(K62)-ROW(K$6))/10000</f>
        <v>185.99440000000001</v>
      </c>
      <c r="O62" s="33">
        <f>COUNT(E62:J62)</f>
        <v>1</v>
      </c>
      <c r="P62" s="33" t="str">
        <f ca="1">IF(AND(O62=1,OFFSET(D62,0,P$3)&gt;0),"Y",0)</f>
        <v>Y</v>
      </c>
      <c r="Q62" s="34" t="s">
        <v>163</v>
      </c>
      <c r="R62" s="35">
        <f>1-(Q62=Q61)</f>
        <v>0</v>
      </c>
      <c r="S62" s="35">
        <f>N62+T62/1000+U62/10000+V62/100000+W62/1000000+X62/10000000+Y62/100000000</f>
        <v>186.18040000000002</v>
      </c>
      <c r="T62" s="30">
        <v>186</v>
      </c>
      <c r="U62" s="28"/>
      <c r="V62" s="28"/>
      <c r="W62" s="28"/>
      <c r="X62" s="28"/>
      <c r="Y62" s="28"/>
      <c r="AE62" s="60"/>
      <c r="AF62" s="60"/>
      <c r="AH62" s="27"/>
      <c r="AI62" s="39"/>
      <c r="AJ62" s="39"/>
      <c r="AK62" s="39"/>
      <c r="AL62" s="31"/>
      <c r="AM62" s="27"/>
      <c r="AN62" s="1"/>
    </row>
    <row r="63" spans="1:40" x14ac:dyDescent="0.2">
      <c r="A63" s="1">
        <v>5</v>
      </c>
      <c r="B63" s="1">
        <v>4</v>
      </c>
      <c r="C63" s="1" t="s">
        <v>255</v>
      </c>
      <c r="D63" s="30" t="s">
        <v>110</v>
      </c>
      <c r="E63" s="30">
        <v>176</v>
      </c>
      <c r="F63" s="28"/>
      <c r="G63" s="28"/>
      <c r="H63" s="28"/>
      <c r="I63" s="28"/>
      <c r="J63" s="28"/>
      <c r="K63" s="33">
        <f>IFERROR(LARGE(E63:J63,1),0)+IF($D$5&gt;=2,IFERROR(LARGE(E63:J63,2),0),0)+IF($D$5&gt;=3,IFERROR(LARGE(E63:J63,3),0),0)+IF($D$5&gt;=4,IFERROR(LARGE(E63:J63,4),0),0)+IF($D$5&gt;=5,IFERROR(LARGE(E63:J63,5),0),0)+IF($D$5&gt;=6,IFERROR(LARGE(E63:J63,6),0),0)</f>
        <v>176</v>
      </c>
      <c r="L63" s="33" t="s">
        <v>657</v>
      </c>
      <c r="M63" s="33"/>
      <c r="N63" s="40">
        <f>K63-(ROW(K63)-ROW(K$6))/10000</f>
        <v>175.99430000000001</v>
      </c>
      <c r="O63" s="33">
        <f>COUNT(E63:J63)</f>
        <v>1</v>
      </c>
      <c r="P63" s="33" t="str">
        <f ca="1">IF(AND(O63=1,OFFSET(D63,0,P$3)&gt;0),"Y",0)</f>
        <v>Y</v>
      </c>
      <c r="Q63" s="34" t="s">
        <v>163</v>
      </c>
      <c r="R63" s="35">
        <f>1-(Q63=Q62)</f>
        <v>0</v>
      </c>
      <c r="S63" s="35">
        <f>N63+T63/1000+U63/10000+V63/100000+W63/1000000+X63/10000000+Y63/100000000</f>
        <v>176.1703</v>
      </c>
      <c r="T63" s="30">
        <v>176</v>
      </c>
      <c r="U63" s="28"/>
      <c r="V63" s="28"/>
      <c r="W63" s="28"/>
      <c r="X63" s="28"/>
      <c r="Y63" s="28"/>
      <c r="AE63" s="60"/>
      <c r="AF63" s="60"/>
      <c r="AH63" s="27"/>
      <c r="AI63" s="39"/>
      <c r="AJ63" s="39"/>
      <c r="AK63" s="39"/>
      <c r="AL63" s="31"/>
      <c r="AM63" s="27"/>
      <c r="AN63" s="1"/>
    </row>
    <row r="64" spans="1:40" x14ac:dyDescent="0.2">
      <c r="A64" s="1">
        <v>6</v>
      </c>
      <c r="B64" s="1">
        <v>5</v>
      </c>
      <c r="C64" s="1" t="s">
        <v>275</v>
      </c>
      <c r="D64" s="30" t="s">
        <v>162</v>
      </c>
      <c r="E64" s="30">
        <v>169</v>
      </c>
      <c r="F64" s="28"/>
      <c r="G64" s="28"/>
      <c r="H64" s="28"/>
      <c r="I64" s="28"/>
      <c r="J64" s="28"/>
      <c r="K64" s="33">
        <f>IFERROR(LARGE(E64:J64,1),0)+IF($D$5&gt;=2,IFERROR(LARGE(E64:J64,2),0),0)+IF($D$5&gt;=3,IFERROR(LARGE(E64:J64,3),0),0)+IF($D$5&gt;=4,IFERROR(LARGE(E64:J64,4),0),0)+IF($D$5&gt;=5,IFERROR(LARGE(E64:J64,5),0),0)+IF($D$5&gt;=6,IFERROR(LARGE(E64:J64,6),0),0)</f>
        <v>169</v>
      </c>
      <c r="L64" s="33" t="s">
        <v>657</v>
      </c>
      <c r="M64" s="33"/>
      <c r="N64" s="40">
        <f>K64-(ROW(K64)-ROW(K$6))/10000</f>
        <v>168.99420000000001</v>
      </c>
      <c r="O64" s="33">
        <f>COUNT(E64:J64)</f>
        <v>1</v>
      </c>
      <c r="P64" s="33" t="str">
        <f ca="1">IF(AND(O64=1,OFFSET(D64,0,P$3)&gt;0),"Y",0)</f>
        <v>Y</v>
      </c>
      <c r="Q64" s="34" t="s">
        <v>163</v>
      </c>
      <c r="R64" s="35">
        <f>1-(Q64=Q63)</f>
        <v>0</v>
      </c>
      <c r="S64" s="35">
        <f>N64+T64/1000+U64/10000+V64/100000+W64/1000000+X64/10000000+Y64/100000000</f>
        <v>169.16320000000002</v>
      </c>
      <c r="T64" s="30">
        <v>169</v>
      </c>
      <c r="U64" s="28"/>
      <c r="V64" s="28"/>
      <c r="W64" s="28"/>
      <c r="X64" s="28"/>
      <c r="Y64" s="28"/>
      <c r="AE64" s="60"/>
      <c r="AF64" s="60"/>
      <c r="AH64" s="27"/>
      <c r="AI64" s="39"/>
      <c r="AJ64" s="39"/>
      <c r="AK64" s="39"/>
      <c r="AL64" s="31"/>
      <c r="AM64" s="27"/>
      <c r="AN64" s="1"/>
    </row>
    <row r="65" spans="1:40" x14ac:dyDescent="0.2">
      <c r="A65" s="1">
        <v>7</v>
      </c>
      <c r="B65" s="1">
        <v>6</v>
      </c>
      <c r="C65" s="1" t="s">
        <v>290</v>
      </c>
      <c r="D65" s="30" t="s">
        <v>31</v>
      </c>
      <c r="E65" s="30">
        <v>163</v>
      </c>
      <c r="F65" s="28"/>
      <c r="G65" s="28"/>
      <c r="H65" s="28"/>
      <c r="I65" s="28"/>
      <c r="J65" s="28"/>
      <c r="K65" s="33">
        <f>IFERROR(LARGE(E65:J65,1),0)+IF($D$5&gt;=2,IFERROR(LARGE(E65:J65,2),0),0)+IF($D$5&gt;=3,IFERROR(LARGE(E65:J65,3),0),0)+IF($D$5&gt;=4,IFERROR(LARGE(E65:J65,4),0),0)+IF($D$5&gt;=5,IFERROR(LARGE(E65:J65,5),0),0)+IF($D$5&gt;=6,IFERROR(LARGE(E65:J65,6),0),0)</f>
        <v>163</v>
      </c>
      <c r="L65" s="33" t="s">
        <v>657</v>
      </c>
      <c r="M65" s="33"/>
      <c r="N65" s="40">
        <f>K65-(ROW(K65)-ROW(K$6))/10000</f>
        <v>162.9941</v>
      </c>
      <c r="O65" s="33">
        <f>COUNT(E65:J65)</f>
        <v>1</v>
      </c>
      <c r="P65" s="33" t="str">
        <f ca="1">IF(AND(O65=1,OFFSET(D65,0,P$3)&gt;0),"Y",0)</f>
        <v>Y</v>
      </c>
      <c r="Q65" s="34" t="s">
        <v>163</v>
      </c>
      <c r="R65" s="35">
        <f>1-(Q65=Q64)</f>
        <v>0</v>
      </c>
      <c r="S65" s="35">
        <f>N65+T65/1000+U65/10000+V65/100000+W65/1000000+X65/10000000+Y65/100000000</f>
        <v>163.15710000000001</v>
      </c>
      <c r="T65" s="30">
        <v>163</v>
      </c>
      <c r="U65" s="28"/>
      <c r="V65" s="28"/>
      <c r="W65" s="28"/>
      <c r="X65" s="28"/>
      <c r="Y65" s="28"/>
      <c r="AE65" s="60"/>
      <c r="AF65" s="60"/>
      <c r="AH65" s="27"/>
      <c r="AI65" s="39"/>
      <c r="AJ65" s="39"/>
      <c r="AK65" s="39"/>
      <c r="AL65" s="31"/>
      <c r="AM65" s="27"/>
      <c r="AN65" s="1"/>
    </row>
    <row r="66" spans="1:40" x14ac:dyDescent="0.2">
      <c r="A66" s="1">
        <v>8</v>
      </c>
      <c r="B66" s="1">
        <v>7</v>
      </c>
      <c r="C66" s="1" t="s">
        <v>310</v>
      </c>
      <c r="D66" s="30" t="s">
        <v>47</v>
      </c>
      <c r="E66" s="30">
        <v>154</v>
      </c>
      <c r="F66" s="28"/>
      <c r="G66" s="28"/>
      <c r="H66" s="28"/>
      <c r="I66" s="28"/>
      <c r="J66" s="28"/>
      <c r="K66" s="33">
        <f>IFERROR(LARGE(E66:J66,1),0)+IF($D$5&gt;=2,IFERROR(LARGE(E66:J66,2),0),0)+IF($D$5&gt;=3,IFERROR(LARGE(E66:J66,3),0),0)+IF($D$5&gt;=4,IFERROR(LARGE(E66:J66,4),0),0)+IF($D$5&gt;=5,IFERROR(LARGE(E66:J66,5),0),0)+IF($D$5&gt;=6,IFERROR(LARGE(E66:J66,6),0),0)</f>
        <v>154</v>
      </c>
      <c r="L66" s="33" t="s">
        <v>657</v>
      </c>
      <c r="M66" s="33"/>
      <c r="N66" s="40">
        <f>K66-(ROW(K66)-ROW(K$6))/10000</f>
        <v>153.994</v>
      </c>
      <c r="O66" s="33">
        <f>COUNT(E66:J66)</f>
        <v>1</v>
      </c>
      <c r="P66" s="33" t="str">
        <f ca="1">IF(AND(O66=1,OFFSET(D66,0,P$3)&gt;0),"Y",0)</f>
        <v>Y</v>
      </c>
      <c r="Q66" s="34" t="s">
        <v>163</v>
      </c>
      <c r="R66" s="35">
        <f>1-(Q66=Q65)</f>
        <v>0</v>
      </c>
      <c r="S66" s="35">
        <f>N66+T66/1000+U66/10000+V66/100000+W66/1000000+X66/10000000+Y66/100000000</f>
        <v>154.148</v>
      </c>
      <c r="T66" s="30">
        <v>154</v>
      </c>
      <c r="U66" s="28"/>
      <c r="V66" s="28"/>
      <c r="W66" s="28"/>
      <c r="X66" s="28"/>
      <c r="Y66" s="28"/>
      <c r="AE66" s="60"/>
      <c r="AF66" s="60"/>
      <c r="AH66" s="27"/>
      <c r="AI66" s="39"/>
      <c r="AJ66" s="39"/>
      <c r="AK66" s="39"/>
      <c r="AL66" s="31"/>
      <c r="AM66" s="27"/>
      <c r="AN66" s="1"/>
    </row>
    <row r="67" spans="1:40" x14ac:dyDescent="0.2">
      <c r="A67" s="1">
        <v>9</v>
      </c>
      <c r="B67" s="1">
        <v>8</v>
      </c>
      <c r="C67" s="1" t="s">
        <v>316</v>
      </c>
      <c r="D67" s="30" t="s">
        <v>31</v>
      </c>
      <c r="E67" s="30">
        <v>152</v>
      </c>
      <c r="F67" s="28"/>
      <c r="G67" s="28"/>
      <c r="H67" s="28"/>
      <c r="I67" s="28"/>
      <c r="J67" s="28"/>
      <c r="K67" s="33">
        <f>IFERROR(LARGE(E67:J67,1),0)+IF($D$5&gt;=2,IFERROR(LARGE(E67:J67,2),0),0)+IF($D$5&gt;=3,IFERROR(LARGE(E67:J67,3),0),0)+IF($D$5&gt;=4,IFERROR(LARGE(E67:J67,4),0),0)+IF($D$5&gt;=5,IFERROR(LARGE(E67:J67,5),0),0)+IF($D$5&gt;=6,IFERROR(LARGE(E67:J67,6),0),0)</f>
        <v>152</v>
      </c>
      <c r="L67" s="33" t="s">
        <v>657</v>
      </c>
      <c r="M67" s="33"/>
      <c r="N67" s="40">
        <f>K67-(ROW(K67)-ROW(K$6))/10000</f>
        <v>151.9939</v>
      </c>
      <c r="O67" s="33">
        <f>COUNT(E67:J67)</f>
        <v>1</v>
      </c>
      <c r="P67" s="33" t="str">
        <f ca="1">IF(AND(O67=1,OFFSET(D67,0,P$3)&gt;0),"Y",0)</f>
        <v>Y</v>
      </c>
      <c r="Q67" s="34" t="s">
        <v>163</v>
      </c>
      <c r="R67" s="35">
        <f>1-(Q67=Q66)</f>
        <v>0</v>
      </c>
      <c r="S67" s="35">
        <f>N67+T67/1000+U67/10000+V67/100000+W67/1000000+X67/10000000+Y67/100000000</f>
        <v>152.14589999999998</v>
      </c>
      <c r="T67" s="30">
        <v>152</v>
      </c>
      <c r="U67" s="28"/>
      <c r="V67" s="28"/>
      <c r="W67" s="28"/>
      <c r="X67" s="28"/>
      <c r="Y67" s="28"/>
      <c r="AE67" s="60"/>
      <c r="AF67" s="60"/>
      <c r="AH67" s="27"/>
      <c r="AI67" s="39"/>
      <c r="AJ67" s="39"/>
      <c r="AK67" s="39"/>
      <c r="AL67" s="31"/>
      <c r="AM67" s="27"/>
      <c r="AN67" s="1"/>
    </row>
    <row r="68" spans="1:40" x14ac:dyDescent="0.2">
      <c r="A68" s="1">
        <v>10</v>
      </c>
      <c r="B68" s="1">
        <v>9</v>
      </c>
      <c r="C68" s="1" t="s">
        <v>320</v>
      </c>
      <c r="D68" s="30" t="s">
        <v>47</v>
      </c>
      <c r="E68" s="30">
        <v>149</v>
      </c>
      <c r="F68" s="28"/>
      <c r="G68" s="28"/>
      <c r="H68" s="28"/>
      <c r="I68" s="28"/>
      <c r="J68" s="28"/>
      <c r="K68" s="33">
        <f>IFERROR(LARGE(E68:J68,1),0)+IF($D$5&gt;=2,IFERROR(LARGE(E68:J68,2),0),0)+IF($D$5&gt;=3,IFERROR(LARGE(E68:J68,3),0),0)+IF($D$5&gt;=4,IFERROR(LARGE(E68:J68,4),0),0)+IF($D$5&gt;=5,IFERROR(LARGE(E68:J68,5),0),0)+IF($D$5&gt;=6,IFERROR(LARGE(E68:J68,6),0),0)</f>
        <v>149</v>
      </c>
      <c r="L68" s="33" t="s">
        <v>657</v>
      </c>
      <c r="M68" s="33"/>
      <c r="N68" s="40">
        <f>K68-(ROW(K68)-ROW(K$6))/10000</f>
        <v>148.99379999999999</v>
      </c>
      <c r="O68" s="33">
        <f>COUNT(E68:J68)</f>
        <v>1</v>
      </c>
      <c r="P68" s="33" t="str">
        <f ca="1">IF(AND(O68=1,OFFSET(D68,0,P$3)&gt;0),"Y",0)</f>
        <v>Y</v>
      </c>
      <c r="Q68" s="34" t="s">
        <v>163</v>
      </c>
      <c r="R68" s="35">
        <f>1-(Q68=Q67)</f>
        <v>0</v>
      </c>
      <c r="S68" s="35">
        <f>N68+T68/1000+U68/10000+V68/100000+W68/1000000+X68/10000000+Y68/100000000</f>
        <v>149.14279999999999</v>
      </c>
      <c r="T68" s="30">
        <v>149</v>
      </c>
      <c r="U68" s="28"/>
      <c r="V68" s="28"/>
      <c r="W68" s="28"/>
      <c r="X68" s="28"/>
      <c r="Y68" s="28"/>
      <c r="AE68" s="60"/>
      <c r="AF68" s="60"/>
      <c r="AH68" s="27"/>
      <c r="AI68" s="39"/>
      <c r="AJ68" s="39"/>
      <c r="AK68" s="39"/>
      <c r="AL68" s="31"/>
      <c r="AM68" s="27"/>
      <c r="AN68" s="1"/>
    </row>
    <row r="69" spans="1:40" x14ac:dyDescent="0.2">
      <c r="A69" s="1">
        <v>11</v>
      </c>
      <c r="B69" s="1">
        <v>10</v>
      </c>
      <c r="C69" s="1" t="s">
        <v>333</v>
      </c>
      <c r="D69" s="30" t="s">
        <v>47</v>
      </c>
      <c r="E69" s="30">
        <v>143</v>
      </c>
      <c r="F69" s="28"/>
      <c r="G69" s="28"/>
      <c r="H69" s="28"/>
      <c r="I69" s="28"/>
      <c r="J69" s="28"/>
      <c r="K69" s="33">
        <f>IFERROR(LARGE(E69:J69,1),0)+IF($D$5&gt;=2,IFERROR(LARGE(E69:J69,2),0),0)+IF($D$5&gt;=3,IFERROR(LARGE(E69:J69,3),0),0)+IF($D$5&gt;=4,IFERROR(LARGE(E69:J69,4),0),0)+IF($D$5&gt;=5,IFERROR(LARGE(E69:J69,5),0),0)+IF($D$5&gt;=6,IFERROR(LARGE(E69:J69,6),0),0)</f>
        <v>143</v>
      </c>
      <c r="L69" s="33" t="s">
        <v>657</v>
      </c>
      <c r="M69" s="33"/>
      <c r="N69" s="40">
        <f>K69-(ROW(K69)-ROW(K$6))/10000</f>
        <v>142.99369999999999</v>
      </c>
      <c r="O69" s="33">
        <f>COUNT(E69:J69)</f>
        <v>1</v>
      </c>
      <c r="P69" s="33" t="str">
        <f ca="1">IF(AND(O69=1,OFFSET(D69,0,P$3)&gt;0),"Y",0)</f>
        <v>Y</v>
      </c>
      <c r="Q69" s="34" t="s">
        <v>163</v>
      </c>
      <c r="R69" s="35">
        <f>1-(Q69=Q68)</f>
        <v>0</v>
      </c>
      <c r="S69" s="35">
        <f>N69+T69/1000+U69/10000+V69/100000+W69/1000000+X69/10000000+Y69/100000000</f>
        <v>143.13669999999999</v>
      </c>
      <c r="T69" s="30">
        <v>143</v>
      </c>
      <c r="U69" s="28"/>
      <c r="V69" s="28"/>
      <c r="W69" s="28"/>
      <c r="X69" s="28"/>
      <c r="Y69" s="28"/>
      <c r="AE69" s="60"/>
      <c r="AF69" s="60"/>
      <c r="AH69" s="27"/>
      <c r="AI69" s="39"/>
      <c r="AJ69" s="39"/>
      <c r="AK69" s="39"/>
      <c r="AL69" s="31"/>
      <c r="AM69" s="27"/>
      <c r="AN69" s="1"/>
    </row>
    <row r="70" spans="1:40" x14ac:dyDescent="0.2">
      <c r="A70" s="1">
        <v>12</v>
      </c>
      <c r="B70" s="1">
        <v>11</v>
      </c>
      <c r="C70" s="1" t="s">
        <v>338</v>
      </c>
      <c r="D70" s="30" t="s">
        <v>121</v>
      </c>
      <c r="E70" s="30">
        <v>139</v>
      </c>
      <c r="F70" s="28"/>
      <c r="G70" s="28"/>
      <c r="H70" s="28"/>
      <c r="I70" s="28"/>
      <c r="J70" s="28"/>
      <c r="K70" s="33">
        <f>IFERROR(LARGE(E70:J70,1),0)+IF($D$5&gt;=2,IFERROR(LARGE(E70:J70,2),0),0)+IF($D$5&gt;=3,IFERROR(LARGE(E70:J70,3),0),0)+IF($D$5&gt;=4,IFERROR(LARGE(E70:J70,4),0),0)+IF($D$5&gt;=5,IFERROR(LARGE(E70:J70,5),0),0)+IF($D$5&gt;=6,IFERROR(LARGE(E70:J70,6),0),0)</f>
        <v>139</v>
      </c>
      <c r="L70" s="33" t="s">
        <v>657</v>
      </c>
      <c r="M70" s="33"/>
      <c r="N70" s="40">
        <f>K70-(ROW(K70)-ROW(K$6))/10000</f>
        <v>138.99359999999999</v>
      </c>
      <c r="O70" s="33">
        <f>COUNT(E70:J70)</f>
        <v>1</v>
      </c>
      <c r="P70" s="33" t="str">
        <f ca="1">IF(AND(O70=1,OFFSET(D70,0,P$3)&gt;0),"Y",0)</f>
        <v>Y</v>
      </c>
      <c r="Q70" s="34" t="s">
        <v>163</v>
      </c>
      <c r="R70" s="35">
        <f>1-(Q70=Q69)</f>
        <v>0</v>
      </c>
      <c r="S70" s="35">
        <f>N70+T70/1000+U70/10000+V70/100000+W70/1000000+X70/10000000+Y70/100000000</f>
        <v>139.1326</v>
      </c>
      <c r="T70" s="30">
        <v>139</v>
      </c>
      <c r="U70" s="28"/>
      <c r="V70" s="28"/>
      <c r="W70" s="28"/>
      <c r="X70" s="28"/>
      <c r="Y70" s="28"/>
      <c r="AE70" s="60"/>
      <c r="AF70" s="60"/>
      <c r="AH70" s="27"/>
      <c r="AI70" s="39"/>
      <c r="AJ70" s="39"/>
      <c r="AK70" s="39"/>
      <c r="AL70" s="31"/>
      <c r="AM70" s="27"/>
      <c r="AN70" s="1"/>
    </row>
    <row r="71" spans="1:40" x14ac:dyDescent="0.2">
      <c r="A71" s="1">
        <v>13</v>
      </c>
      <c r="B71" s="1">
        <v>12</v>
      </c>
      <c r="C71" s="1" t="s">
        <v>339</v>
      </c>
      <c r="D71" s="30" t="s">
        <v>162</v>
      </c>
      <c r="E71" s="30">
        <v>138</v>
      </c>
      <c r="F71" s="28"/>
      <c r="G71" s="28"/>
      <c r="H71" s="28"/>
      <c r="I71" s="28"/>
      <c r="J71" s="28"/>
      <c r="K71" s="33">
        <f>IFERROR(LARGE(E71:J71,1),0)+IF($D$5&gt;=2,IFERROR(LARGE(E71:J71,2),0),0)+IF($D$5&gt;=3,IFERROR(LARGE(E71:J71,3),0),0)+IF($D$5&gt;=4,IFERROR(LARGE(E71:J71,4),0),0)+IF($D$5&gt;=5,IFERROR(LARGE(E71:J71,5),0),0)+IF($D$5&gt;=6,IFERROR(LARGE(E71:J71,6),0),0)</f>
        <v>138</v>
      </c>
      <c r="L71" s="33" t="s">
        <v>657</v>
      </c>
      <c r="M71" s="33"/>
      <c r="N71" s="40">
        <f>K71-(ROW(K71)-ROW(K$6))/10000</f>
        <v>137.99350000000001</v>
      </c>
      <c r="O71" s="33">
        <f>COUNT(E71:J71)</f>
        <v>1</v>
      </c>
      <c r="P71" s="33" t="str">
        <f ca="1">IF(AND(O71=1,OFFSET(D71,0,P$3)&gt;0),"Y",0)</f>
        <v>Y</v>
      </c>
      <c r="Q71" s="34" t="s">
        <v>163</v>
      </c>
      <c r="R71" s="35">
        <f>1-(Q71=Q70)</f>
        <v>0</v>
      </c>
      <c r="S71" s="35">
        <f>N71+T71/1000+U71/10000+V71/100000+W71/1000000+X71/10000000+Y71/100000000</f>
        <v>138.13150000000002</v>
      </c>
      <c r="T71" s="30">
        <v>138</v>
      </c>
      <c r="U71" s="28"/>
      <c r="V71" s="28"/>
      <c r="W71" s="28"/>
      <c r="X71" s="28"/>
      <c r="Y71" s="28"/>
      <c r="AE71" s="60"/>
      <c r="AF71" s="60"/>
      <c r="AH71" s="27"/>
      <c r="AI71" s="39"/>
      <c r="AJ71" s="39"/>
      <c r="AK71" s="39"/>
      <c r="AL71" s="31"/>
      <c r="AM71" s="27"/>
      <c r="AN71" s="1"/>
    </row>
    <row r="72" spans="1:40" x14ac:dyDescent="0.2">
      <c r="A72" s="1">
        <v>14</v>
      </c>
      <c r="B72" s="1">
        <v>13</v>
      </c>
      <c r="C72" s="1" t="s">
        <v>381</v>
      </c>
      <c r="D72" s="30" t="s">
        <v>61</v>
      </c>
      <c r="E72" s="30">
        <v>116</v>
      </c>
      <c r="F72" s="28"/>
      <c r="G72" s="28"/>
      <c r="H72" s="28"/>
      <c r="I72" s="28"/>
      <c r="J72" s="28"/>
      <c r="K72" s="33">
        <f>IFERROR(LARGE(E72:J72,1),0)+IF($D$5&gt;=2,IFERROR(LARGE(E72:J72,2),0),0)+IF($D$5&gt;=3,IFERROR(LARGE(E72:J72,3),0),0)+IF($D$5&gt;=4,IFERROR(LARGE(E72:J72,4),0),0)+IF($D$5&gt;=5,IFERROR(LARGE(E72:J72,5),0),0)+IF($D$5&gt;=6,IFERROR(LARGE(E72:J72,6),0),0)</f>
        <v>116</v>
      </c>
      <c r="L72" s="33" t="s">
        <v>657</v>
      </c>
      <c r="M72" s="33"/>
      <c r="N72" s="40">
        <f>K72-(ROW(K72)-ROW(K$6))/10000</f>
        <v>115.99339999999999</v>
      </c>
      <c r="O72" s="33">
        <f>COUNT(E72:J72)</f>
        <v>1</v>
      </c>
      <c r="P72" s="33" t="str">
        <f ca="1">IF(AND(O72=1,OFFSET(D72,0,P$3)&gt;0),"Y",0)</f>
        <v>Y</v>
      </c>
      <c r="Q72" s="34" t="s">
        <v>163</v>
      </c>
      <c r="R72" s="35">
        <f>1-(Q72=Q71)</f>
        <v>0</v>
      </c>
      <c r="S72" s="35">
        <f>N72+T72/1000+U72/10000+V72/100000+W72/1000000+X72/10000000+Y72/100000000</f>
        <v>116.10939999999999</v>
      </c>
      <c r="T72" s="30">
        <v>116</v>
      </c>
      <c r="U72" s="28"/>
      <c r="V72" s="28"/>
      <c r="W72" s="28"/>
      <c r="X72" s="28"/>
      <c r="Y72" s="28"/>
      <c r="AE72" s="60"/>
      <c r="AF72" s="60"/>
      <c r="AH72" s="27"/>
      <c r="AI72" s="39"/>
      <c r="AJ72" s="39"/>
      <c r="AK72" s="39"/>
      <c r="AL72" s="31"/>
      <c r="AM72" s="27"/>
      <c r="AN72" s="1"/>
    </row>
    <row r="73" spans="1:40" x14ac:dyDescent="0.2">
      <c r="A73" s="1">
        <v>15</v>
      </c>
      <c r="B73" s="1">
        <v>14</v>
      </c>
      <c r="C73" s="1" t="s">
        <v>405</v>
      </c>
      <c r="D73" s="30" t="s">
        <v>202</v>
      </c>
      <c r="E73" s="30">
        <v>103</v>
      </c>
      <c r="F73" s="28"/>
      <c r="G73" s="28"/>
      <c r="H73" s="28"/>
      <c r="I73" s="28"/>
      <c r="J73" s="28"/>
      <c r="K73" s="33">
        <f>IFERROR(LARGE(E73:J73,1),0)+IF($D$5&gt;=2,IFERROR(LARGE(E73:J73,2),0),0)+IF($D$5&gt;=3,IFERROR(LARGE(E73:J73,3),0),0)+IF($D$5&gt;=4,IFERROR(LARGE(E73:J73,4),0),0)+IF($D$5&gt;=5,IFERROR(LARGE(E73:J73,5),0),0)+IF($D$5&gt;=6,IFERROR(LARGE(E73:J73,6),0),0)</f>
        <v>103</v>
      </c>
      <c r="L73" s="33" t="s">
        <v>657</v>
      </c>
      <c r="M73" s="33"/>
      <c r="N73" s="40">
        <f>K73-(ROW(K73)-ROW(K$6))/10000</f>
        <v>102.9933</v>
      </c>
      <c r="O73" s="33">
        <f>COUNT(E73:J73)</f>
        <v>1</v>
      </c>
      <c r="P73" s="33" t="str">
        <f ca="1">IF(AND(O73=1,OFFSET(D73,0,P$3)&gt;0),"Y",0)</f>
        <v>Y</v>
      </c>
      <c r="Q73" s="34" t="s">
        <v>163</v>
      </c>
      <c r="R73" s="35">
        <f>1-(Q73=Q72)</f>
        <v>0</v>
      </c>
      <c r="S73" s="35">
        <f>N73+T73/1000+U73/10000+V73/100000+W73/1000000+X73/10000000+Y73/100000000</f>
        <v>103.0963</v>
      </c>
      <c r="T73" s="30">
        <v>103</v>
      </c>
      <c r="U73" s="28"/>
      <c r="V73" s="28"/>
      <c r="W73" s="28"/>
      <c r="X73" s="28"/>
      <c r="Y73" s="28"/>
      <c r="AE73" s="60"/>
      <c r="AF73" s="60"/>
      <c r="AH73" s="27"/>
      <c r="AI73" s="39"/>
      <c r="AJ73" s="39"/>
      <c r="AK73" s="39"/>
      <c r="AL73" s="31"/>
      <c r="AM73" s="27"/>
      <c r="AN73" s="1"/>
    </row>
    <row r="74" spans="1:40" x14ac:dyDescent="0.2">
      <c r="A74" s="1">
        <v>16</v>
      </c>
      <c r="B74" s="1">
        <v>15</v>
      </c>
      <c r="C74" s="1" t="s">
        <v>415</v>
      </c>
      <c r="D74" s="30" t="s">
        <v>153</v>
      </c>
      <c r="E74" s="30">
        <v>97</v>
      </c>
      <c r="F74" s="28"/>
      <c r="G74" s="28"/>
      <c r="H74" s="28"/>
      <c r="I74" s="28"/>
      <c r="J74" s="28"/>
      <c r="K74" s="33">
        <f>IFERROR(LARGE(E74:J74,1),0)+IF($D$5&gt;=2,IFERROR(LARGE(E74:J74,2),0),0)+IF($D$5&gt;=3,IFERROR(LARGE(E74:J74,3),0),0)+IF($D$5&gt;=4,IFERROR(LARGE(E74:J74,4),0),0)+IF($D$5&gt;=5,IFERROR(LARGE(E74:J74,5),0),0)+IF($D$5&gt;=6,IFERROR(LARGE(E74:J74,6),0),0)</f>
        <v>97</v>
      </c>
      <c r="L74" s="33" t="s">
        <v>657</v>
      </c>
      <c r="M74" s="33"/>
      <c r="N74" s="40">
        <f>K74-(ROW(K74)-ROW(K$6))/10000</f>
        <v>96.993200000000002</v>
      </c>
      <c r="O74" s="33">
        <f>COUNT(E74:J74)</f>
        <v>1</v>
      </c>
      <c r="P74" s="33" t="str">
        <f ca="1">IF(AND(O74=1,OFFSET(D74,0,P$3)&gt;0),"Y",0)</f>
        <v>Y</v>
      </c>
      <c r="Q74" s="34" t="s">
        <v>163</v>
      </c>
      <c r="R74" s="35">
        <f>1-(Q74=Q73)</f>
        <v>0</v>
      </c>
      <c r="S74" s="35">
        <f>N74+T74/1000+U74/10000+V74/100000+W74/1000000+X74/10000000+Y74/100000000</f>
        <v>97.090199999999996</v>
      </c>
      <c r="T74" s="30">
        <v>97</v>
      </c>
      <c r="U74" s="28"/>
      <c r="V74" s="28"/>
      <c r="W74" s="28"/>
      <c r="X74" s="28"/>
      <c r="Y74" s="28"/>
      <c r="AE74" s="60"/>
      <c r="AF74" s="60"/>
      <c r="AH74" s="27"/>
      <c r="AI74" s="39"/>
      <c r="AJ74" s="39"/>
      <c r="AK74" s="39"/>
      <c r="AL74" s="31"/>
      <c r="AM74" s="27"/>
      <c r="AN74" s="1"/>
    </row>
    <row r="75" spans="1:40" x14ac:dyDescent="0.2">
      <c r="A75" s="1">
        <v>17</v>
      </c>
      <c r="B75" s="1">
        <v>16</v>
      </c>
      <c r="C75" s="1" t="s">
        <v>416</v>
      </c>
      <c r="D75" s="30" t="s">
        <v>153</v>
      </c>
      <c r="E75" s="30">
        <v>96</v>
      </c>
      <c r="F75" s="28"/>
      <c r="G75" s="28"/>
      <c r="H75" s="28"/>
      <c r="I75" s="28"/>
      <c r="J75" s="28"/>
      <c r="K75" s="33">
        <f>IFERROR(LARGE(E75:J75,1),0)+IF($D$5&gt;=2,IFERROR(LARGE(E75:J75,2),0),0)+IF($D$5&gt;=3,IFERROR(LARGE(E75:J75,3),0),0)+IF($D$5&gt;=4,IFERROR(LARGE(E75:J75,4),0),0)+IF($D$5&gt;=5,IFERROR(LARGE(E75:J75,5),0),0)+IF($D$5&gt;=6,IFERROR(LARGE(E75:J75,6),0),0)</f>
        <v>96</v>
      </c>
      <c r="L75" s="33" t="s">
        <v>657</v>
      </c>
      <c r="M75" s="33"/>
      <c r="N75" s="40">
        <f>K75-(ROW(K75)-ROW(K$6))/10000</f>
        <v>95.993099999999998</v>
      </c>
      <c r="O75" s="33">
        <f>COUNT(E75:J75)</f>
        <v>1</v>
      </c>
      <c r="P75" s="33" t="str">
        <f ca="1">IF(AND(O75=1,OFFSET(D75,0,P$3)&gt;0),"Y",0)</f>
        <v>Y</v>
      </c>
      <c r="Q75" s="34" t="s">
        <v>163</v>
      </c>
      <c r="R75" s="35">
        <f>1-(Q75=Q74)</f>
        <v>0</v>
      </c>
      <c r="S75" s="35">
        <f>N75+T75/1000+U75/10000+V75/100000+W75/1000000+X75/10000000+Y75/100000000</f>
        <v>96.089100000000002</v>
      </c>
      <c r="T75" s="30">
        <v>96</v>
      </c>
      <c r="U75" s="28"/>
      <c r="V75" s="28"/>
      <c r="W75" s="28"/>
      <c r="X75" s="28"/>
      <c r="Y75" s="28"/>
      <c r="AE75" s="60"/>
      <c r="AF75" s="60"/>
      <c r="AH75" s="27"/>
      <c r="AI75" s="39"/>
      <c r="AJ75" s="39"/>
      <c r="AK75" s="39"/>
      <c r="AL75" s="31"/>
      <c r="AM75" s="27"/>
      <c r="AN75" s="1"/>
    </row>
    <row r="76" spans="1:40" x14ac:dyDescent="0.2">
      <c r="A76" s="1">
        <v>18</v>
      </c>
      <c r="B76" s="1">
        <v>17</v>
      </c>
      <c r="C76" s="1" t="s">
        <v>422</v>
      </c>
      <c r="D76" s="30" t="s">
        <v>79</v>
      </c>
      <c r="E76" s="30">
        <v>90</v>
      </c>
      <c r="F76" s="28"/>
      <c r="G76" s="28"/>
      <c r="H76" s="28"/>
      <c r="I76" s="28"/>
      <c r="J76" s="28"/>
      <c r="K76" s="33">
        <f>IFERROR(LARGE(E76:J76,1),0)+IF($D$5&gt;=2,IFERROR(LARGE(E76:J76,2),0),0)+IF($D$5&gt;=3,IFERROR(LARGE(E76:J76,3),0),0)+IF($D$5&gt;=4,IFERROR(LARGE(E76:J76,4),0),0)+IF($D$5&gt;=5,IFERROR(LARGE(E76:J76,5),0),0)+IF($D$5&gt;=6,IFERROR(LARGE(E76:J76,6),0),0)</f>
        <v>90</v>
      </c>
      <c r="L76" s="33" t="s">
        <v>657</v>
      </c>
      <c r="M76" s="33"/>
      <c r="N76" s="40">
        <f>K76-(ROW(K76)-ROW(K$6))/10000</f>
        <v>89.992999999999995</v>
      </c>
      <c r="O76" s="33">
        <f>COUNT(E76:J76)</f>
        <v>1</v>
      </c>
      <c r="P76" s="33" t="str">
        <f ca="1">IF(AND(O76=1,OFFSET(D76,0,P$3)&gt;0),"Y",0)</f>
        <v>Y</v>
      </c>
      <c r="Q76" s="34" t="s">
        <v>163</v>
      </c>
      <c r="R76" s="35">
        <f>1-(Q76=Q75)</f>
        <v>0</v>
      </c>
      <c r="S76" s="35">
        <f>N76+T76/1000+U76/10000+V76/100000+W76/1000000+X76/10000000+Y76/100000000</f>
        <v>90.082999999999998</v>
      </c>
      <c r="T76" s="30">
        <v>90</v>
      </c>
      <c r="U76" s="28"/>
      <c r="V76" s="28"/>
      <c r="W76" s="28"/>
      <c r="X76" s="28"/>
      <c r="Y76" s="28"/>
      <c r="AE76" s="60"/>
      <c r="AF76" s="60"/>
      <c r="AH76" s="27"/>
      <c r="AI76" s="39"/>
      <c r="AJ76" s="39"/>
      <c r="AK76" s="39"/>
      <c r="AL76" s="31"/>
      <c r="AM76" s="27"/>
      <c r="AN76" s="1"/>
    </row>
    <row r="77" spans="1:40" ht="3" customHeight="1" x14ac:dyDescent="0.2">
      <c r="D77" s="51"/>
      <c r="E77" s="51"/>
      <c r="F77" s="51"/>
      <c r="G77" s="51"/>
      <c r="H77" s="51"/>
      <c r="I77" s="51"/>
      <c r="J77" s="51"/>
      <c r="K77" s="33"/>
      <c r="L77" s="28"/>
      <c r="M77" s="28"/>
      <c r="N77" s="40"/>
      <c r="O77" s="28"/>
      <c r="P77" s="28"/>
      <c r="R77" s="56"/>
      <c r="S77" s="35"/>
      <c r="T77" s="51"/>
      <c r="U77" s="51"/>
      <c r="V77" s="51"/>
      <c r="W77" s="51"/>
      <c r="X77" s="51"/>
      <c r="Y77" s="51"/>
      <c r="AE77" s="60"/>
      <c r="AF77" s="60"/>
      <c r="AH77" s="27"/>
      <c r="AI77" s="39"/>
      <c r="AJ77" s="39"/>
      <c r="AK77" s="39"/>
      <c r="AL77" s="31"/>
      <c r="AM77" s="27"/>
      <c r="AN77" s="1"/>
    </row>
    <row r="78" spans="1:40" x14ac:dyDescent="0.2">
      <c r="D78" s="28"/>
      <c r="E78" s="28"/>
      <c r="F78" s="28"/>
      <c r="G78" s="28"/>
      <c r="H78" s="28"/>
      <c r="I78" s="28"/>
      <c r="J78" s="28"/>
      <c r="K78" s="33"/>
      <c r="L78" s="28"/>
      <c r="M78" s="28"/>
      <c r="N78" s="40"/>
      <c r="O78" s="28"/>
      <c r="P78" s="28"/>
      <c r="R78" s="59"/>
      <c r="S78" s="35"/>
      <c r="T78" s="28"/>
      <c r="U78" s="28"/>
      <c r="V78" s="28"/>
      <c r="W78" s="28"/>
      <c r="X78" s="28"/>
      <c r="Y78" s="28"/>
      <c r="AE78" s="60"/>
      <c r="AF78" s="60"/>
      <c r="AH78" s="27"/>
      <c r="AI78" s="39"/>
      <c r="AJ78" s="39"/>
      <c r="AK78" s="39"/>
      <c r="AL78" s="31"/>
      <c r="AM78" s="27"/>
      <c r="AN78" s="1"/>
    </row>
    <row r="79" spans="1:40" ht="15" x14ac:dyDescent="0.25">
      <c r="A79" s="57"/>
      <c r="B79" s="57"/>
      <c r="C79" s="27" t="s">
        <v>190</v>
      </c>
      <c r="D79" s="28"/>
      <c r="E79" s="28"/>
      <c r="F79" s="28"/>
      <c r="G79" s="28"/>
      <c r="H79" s="28"/>
      <c r="I79" s="28"/>
      <c r="J79" s="28"/>
      <c r="K79" s="33"/>
      <c r="L79" s="28"/>
      <c r="M79" s="28"/>
      <c r="N79" s="40"/>
      <c r="O79" s="28"/>
      <c r="P79" s="28"/>
      <c r="Q79" s="51" t="str">
        <f>C79</f>
        <v>F50</v>
      </c>
      <c r="R79" s="56"/>
      <c r="S79" s="35"/>
      <c r="T79" s="28"/>
      <c r="U79" s="51"/>
      <c r="V79" s="51"/>
      <c r="W79" s="51"/>
      <c r="X79" s="51"/>
      <c r="Y79" s="51"/>
      <c r="AE79" s="60"/>
      <c r="AF79" s="60"/>
      <c r="AH79" s="27"/>
      <c r="AI79" s="39">
        <v>530</v>
      </c>
      <c r="AJ79" s="39">
        <v>522</v>
      </c>
      <c r="AK79" s="39">
        <v>519</v>
      </c>
      <c r="AL79" s="31"/>
      <c r="AM79" s="27"/>
      <c r="AN79" s="1"/>
    </row>
    <row r="80" spans="1:40" ht="15" x14ac:dyDescent="0.25">
      <c r="A80" s="58">
        <v>1</v>
      </c>
      <c r="B80" s="58">
        <v>1</v>
      </c>
      <c r="C80" s="1" t="s">
        <v>189</v>
      </c>
      <c r="D80" s="30" t="s">
        <v>61</v>
      </c>
      <c r="E80" s="30">
        <v>190</v>
      </c>
      <c r="F80" s="28"/>
      <c r="G80" s="28"/>
      <c r="H80" s="28"/>
      <c r="I80" s="28"/>
      <c r="J80" s="28"/>
      <c r="K80" s="33">
        <f>IFERROR(LARGE(E80:J80,1),0)+IF($D$5&gt;=2,IFERROR(LARGE(E80:J80,2),0),0)+IF($D$5&gt;=3,IFERROR(LARGE(E80:J80,3),0),0)+IF($D$5&gt;=4,IFERROR(LARGE(E80:J80,4),0),0)+IF($D$5&gt;=5,IFERROR(LARGE(E80:J80,5),0),0)+IF($D$5&gt;=6,IFERROR(LARGE(E80:J80,6),0),0)</f>
        <v>190</v>
      </c>
      <c r="L80" s="33" t="s">
        <v>657</v>
      </c>
      <c r="M80" s="33" t="s">
        <v>191</v>
      </c>
      <c r="N80" s="40">
        <f>K80-(ROW(K80)-ROW(K$6))/10000</f>
        <v>189.99260000000001</v>
      </c>
      <c r="O80" s="33">
        <f>COUNT(E80:J80)</f>
        <v>1</v>
      </c>
      <c r="P80" s="33" t="str">
        <f ca="1">IF(AND(O80=1,OFFSET(D80,0,P$3)&gt;0),"Y",0)</f>
        <v>Y</v>
      </c>
      <c r="Q80" s="34" t="s">
        <v>190</v>
      </c>
      <c r="R80" s="35">
        <f>1-(Q80=Q79)</f>
        <v>0</v>
      </c>
      <c r="S80" s="35">
        <f>N80+T80/1000+U80/10000+V80/100000+W80/1000000+X80/10000000+Y80/100000000</f>
        <v>190.18260000000001</v>
      </c>
      <c r="T80" s="30">
        <v>190</v>
      </c>
      <c r="U80" s="28"/>
      <c r="V80" s="28"/>
      <c r="W80" s="28"/>
      <c r="X80" s="28"/>
      <c r="Y80" s="28"/>
      <c r="AE80" s="60"/>
      <c r="AF80" s="60"/>
      <c r="AH80" s="27"/>
      <c r="AI80" s="39"/>
      <c r="AJ80" s="39"/>
      <c r="AK80" s="39"/>
      <c r="AL80" s="31"/>
      <c r="AM80" s="27"/>
      <c r="AN80" s="1"/>
    </row>
    <row r="81" spans="1:40" ht="15" x14ac:dyDescent="0.25">
      <c r="A81" s="58">
        <v>2</v>
      </c>
      <c r="B81" s="58">
        <v>2</v>
      </c>
      <c r="C81" s="1" t="s">
        <v>198</v>
      </c>
      <c r="D81" s="30" t="s">
        <v>36</v>
      </c>
      <c r="E81" s="30">
        <v>188</v>
      </c>
      <c r="F81" s="28"/>
      <c r="G81" s="28"/>
      <c r="H81" s="28"/>
      <c r="I81" s="28"/>
      <c r="J81" s="28"/>
      <c r="K81" s="33">
        <f>IFERROR(LARGE(E81:J81,1),0)+IF($D$5&gt;=2,IFERROR(LARGE(E81:J81,2),0),0)+IF($D$5&gt;=3,IFERROR(LARGE(E81:J81,3),0),0)+IF($D$5&gt;=4,IFERROR(LARGE(E81:J81,4),0),0)+IF($D$5&gt;=5,IFERROR(LARGE(E81:J81,5),0),0)+IF($D$5&gt;=6,IFERROR(LARGE(E81:J81,6),0),0)</f>
        <v>188</v>
      </c>
      <c r="L81" s="33" t="s">
        <v>657</v>
      </c>
      <c r="M81" s="33" t="s">
        <v>236</v>
      </c>
      <c r="N81" s="40">
        <f>K81-(ROW(K81)-ROW(K$6))/10000</f>
        <v>187.99250000000001</v>
      </c>
      <c r="O81" s="33">
        <f>COUNT(E81:J81)</f>
        <v>1</v>
      </c>
      <c r="P81" s="33" t="str">
        <f ca="1">IF(AND(O81=1,OFFSET(D81,0,P$3)&gt;0),"Y",0)</f>
        <v>Y</v>
      </c>
      <c r="Q81" s="34" t="s">
        <v>190</v>
      </c>
      <c r="R81" s="35">
        <f>1-(Q81=Q80)</f>
        <v>0</v>
      </c>
      <c r="S81" s="35">
        <f>N81+T81/1000+U81/10000+V81/100000+W81/1000000+X81/10000000+Y81/100000000</f>
        <v>188.18049999999999</v>
      </c>
      <c r="T81" s="30">
        <v>188</v>
      </c>
      <c r="U81" s="28"/>
      <c r="V81" s="28"/>
      <c r="W81" s="28"/>
      <c r="X81" s="28"/>
      <c r="Y81" s="28"/>
      <c r="AE81" s="60"/>
      <c r="AF81" s="60"/>
      <c r="AH81" s="27"/>
      <c r="AI81" s="39"/>
      <c r="AJ81" s="39"/>
      <c r="AK81" s="39"/>
      <c r="AL81" s="31"/>
      <c r="AM81" s="27"/>
      <c r="AN81" s="1"/>
    </row>
    <row r="82" spans="1:40" ht="15" x14ac:dyDescent="0.25">
      <c r="A82" s="58">
        <v>3</v>
      </c>
      <c r="B82" s="58">
        <v>3</v>
      </c>
      <c r="C82" s="1" t="s">
        <v>235</v>
      </c>
      <c r="D82" s="30" t="s">
        <v>36</v>
      </c>
      <c r="E82" s="30">
        <v>182</v>
      </c>
      <c r="F82" s="28"/>
      <c r="G82" s="28"/>
      <c r="H82" s="28"/>
      <c r="I82" s="28"/>
      <c r="J82" s="28"/>
      <c r="K82" s="33">
        <f>IFERROR(LARGE(E82:J82,1),0)+IF($D$5&gt;=2,IFERROR(LARGE(E82:J82,2),0),0)+IF($D$5&gt;=3,IFERROR(LARGE(E82:J82,3),0),0)+IF($D$5&gt;=4,IFERROR(LARGE(E82:J82,4),0),0)+IF($D$5&gt;=5,IFERROR(LARGE(E82:J82,5),0),0)+IF($D$5&gt;=6,IFERROR(LARGE(E82:J82,6),0),0)</f>
        <v>182</v>
      </c>
      <c r="L82" s="33" t="s">
        <v>657</v>
      </c>
      <c r="M82" s="33" t="s">
        <v>521</v>
      </c>
      <c r="N82" s="40">
        <f>K82-(ROW(K82)-ROW(K$6))/10000</f>
        <v>181.9924</v>
      </c>
      <c r="O82" s="33">
        <f>COUNT(E82:J82)</f>
        <v>1</v>
      </c>
      <c r="P82" s="33" t="str">
        <f ca="1">IF(AND(O82=1,OFFSET(D82,0,P$3)&gt;0),"Y",0)</f>
        <v>Y</v>
      </c>
      <c r="Q82" s="34" t="s">
        <v>190</v>
      </c>
      <c r="R82" s="35">
        <f>1-(Q82=Q81)</f>
        <v>0</v>
      </c>
      <c r="S82" s="35">
        <f>N82+T82/1000+U82/10000+V82/100000+W82/1000000+X82/10000000+Y82/100000000</f>
        <v>182.17439999999999</v>
      </c>
      <c r="T82" s="30">
        <v>182</v>
      </c>
      <c r="U82" s="28"/>
      <c r="V82" s="28"/>
      <c r="W82" s="28"/>
      <c r="X82" s="28"/>
      <c r="Y82" s="28"/>
      <c r="AE82" s="60"/>
      <c r="AF82" s="60"/>
      <c r="AH82" s="27"/>
      <c r="AI82" s="39"/>
      <c r="AJ82" s="39"/>
      <c r="AK82" s="39"/>
      <c r="AL82" s="31"/>
      <c r="AM82" s="27"/>
      <c r="AN82" s="1"/>
    </row>
    <row r="83" spans="1:40" ht="15" x14ac:dyDescent="0.25">
      <c r="A83" s="58">
        <v>4</v>
      </c>
      <c r="B83" s="58">
        <v>4</v>
      </c>
      <c r="C83" s="1" t="s">
        <v>242</v>
      </c>
      <c r="D83" s="30" t="s">
        <v>40</v>
      </c>
      <c r="E83" s="30">
        <v>180</v>
      </c>
      <c r="F83" s="28"/>
      <c r="G83" s="28"/>
      <c r="H83" s="28"/>
      <c r="I83" s="28"/>
      <c r="J83" s="28"/>
      <c r="K83" s="33">
        <f>IFERROR(LARGE(E83:J83,1),0)+IF($D$5&gt;=2,IFERROR(LARGE(E83:J83,2),0),0)+IF($D$5&gt;=3,IFERROR(LARGE(E83:J83,3),0),0)+IF($D$5&gt;=4,IFERROR(LARGE(E83:J83,4),0),0)+IF($D$5&gt;=5,IFERROR(LARGE(E83:J83,5),0),0)+IF($D$5&gt;=6,IFERROR(LARGE(E83:J83,6),0),0)</f>
        <v>180</v>
      </c>
      <c r="L83" s="33" t="s">
        <v>657</v>
      </c>
      <c r="M83" s="33"/>
      <c r="N83" s="40">
        <f>K83-(ROW(K83)-ROW(K$6))/10000</f>
        <v>179.9923</v>
      </c>
      <c r="O83" s="33">
        <f>COUNT(E83:J83)</f>
        <v>1</v>
      </c>
      <c r="P83" s="33" t="str">
        <f ca="1">IF(AND(O83=1,OFFSET(D83,0,P$3)&gt;0),"Y",0)</f>
        <v>Y</v>
      </c>
      <c r="Q83" s="34" t="s">
        <v>190</v>
      </c>
      <c r="R83" s="35">
        <f>1-(Q83=Q82)</f>
        <v>0</v>
      </c>
      <c r="S83" s="35">
        <f>N83+T83/1000+U83/10000+V83/100000+W83/1000000+X83/10000000+Y83/100000000</f>
        <v>180.17230000000001</v>
      </c>
      <c r="T83" s="30">
        <v>180</v>
      </c>
      <c r="U83" s="28"/>
      <c r="V83" s="28"/>
      <c r="W83" s="28"/>
      <c r="X83" s="28"/>
      <c r="Y83" s="28"/>
      <c r="AE83" s="60"/>
      <c r="AF83" s="60"/>
      <c r="AH83" s="27"/>
      <c r="AI83" s="39"/>
      <c r="AJ83" s="39"/>
      <c r="AK83" s="39"/>
      <c r="AL83" s="31"/>
      <c r="AM83" s="27"/>
      <c r="AN83" s="1"/>
    </row>
    <row r="84" spans="1:40" ht="15" x14ac:dyDescent="0.25">
      <c r="A84" s="58">
        <v>5</v>
      </c>
      <c r="B84" s="58" t="s">
        <v>52</v>
      </c>
      <c r="C84" s="1" t="s">
        <v>249</v>
      </c>
      <c r="D84" s="30" t="s">
        <v>24</v>
      </c>
      <c r="E84" s="30">
        <v>178</v>
      </c>
      <c r="F84" s="28"/>
      <c r="G84" s="28"/>
      <c r="H84" s="28"/>
      <c r="I84" s="28"/>
      <c r="J84" s="28"/>
      <c r="K84" s="33">
        <f>IFERROR(LARGE(E84:J84,1),0)+IF($D$5&gt;=2,IFERROR(LARGE(E84:J84,2),0),0)+IF($D$5&gt;=3,IFERROR(LARGE(E84:J84,3),0),0)+IF($D$5&gt;=4,IFERROR(LARGE(E84:J84,4),0),0)+IF($D$5&gt;=5,IFERROR(LARGE(E84:J84,5),0),0)+IF($D$5&gt;=6,IFERROR(LARGE(E84:J84,6),0),0)</f>
        <v>178</v>
      </c>
      <c r="L84" s="33" t="s">
        <v>656</v>
      </c>
      <c r="M84" s="33"/>
      <c r="N84" s="40">
        <f>K84-(ROW(K84)-ROW(K$6))/10000</f>
        <v>177.9922</v>
      </c>
      <c r="O84" s="33">
        <f>COUNT(E84:J84)</f>
        <v>1</v>
      </c>
      <c r="P84" s="33" t="str">
        <f ca="1">IF(AND(O84=1,OFFSET(D84,0,P$3)&gt;0),"Y",0)</f>
        <v>Y</v>
      </c>
      <c r="Q84" s="34" t="s">
        <v>190</v>
      </c>
      <c r="R84" s="35">
        <f>1-(Q84=Q83)</f>
        <v>0</v>
      </c>
      <c r="S84" s="35">
        <f>N84+T84/1000+U84/10000+V84/100000+W84/1000000+X84/10000000+Y84/100000000</f>
        <v>178.17019999999999</v>
      </c>
      <c r="T84" s="30">
        <v>178</v>
      </c>
      <c r="U84" s="28"/>
      <c r="V84" s="28"/>
      <c r="W84" s="28"/>
      <c r="X84" s="28"/>
      <c r="Y84" s="28"/>
      <c r="AE84" s="60"/>
      <c r="AF84" s="60"/>
      <c r="AH84" s="27"/>
      <c r="AI84" s="39"/>
      <c r="AJ84" s="39"/>
      <c r="AK84" s="39"/>
      <c r="AL84" s="31"/>
      <c r="AM84" s="27"/>
      <c r="AN84" s="1"/>
    </row>
    <row r="85" spans="1:40" ht="15" x14ac:dyDescent="0.25">
      <c r="A85" s="58">
        <v>6</v>
      </c>
      <c r="B85" s="58">
        <v>5</v>
      </c>
      <c r="C85" s="1" t="s">
        <v>274</v>
      </c>
      <c r="D85" s="30" t="s">
        <v>36</v>
      </c>
      <c r="E85" s="30">
        <v>170</v>
      </c>
      <c r="F85" s="28"/>
      <c r="G85" s="28"/>
      <c r="H85" s="28"/>
      <c r="I85" s="28"/>
      <c r="J85" s="28"/>
      <c r="K85" s="33">
        <f>IFERROR(LARGE(E85:J85,1),0)+IF($D$5&gt;=2,IFERROR(LARGE(E85:J85,2),0),0)+IF($D$5&gt;=3,IFERROR(LARGE(E85:J85,3),0),0)+IF($D$5&gt;=4,IFERROR(LARGE(E85:J85,4),0),0)+IF($D$5&gt;=5,IFERROR(LARGE(E85:J85,5),0),0)+IF($D$5&gt;=6,IFERROR(LARGE(E85:J85,6),0),0)</f>
        <v>170</v>
      </c>
      <c r="L85" s="33" t="s">
        <v>657</v>
      </c>
      <c r="M85" s="33"/>
      <c r="N85" s="40">
        <f>K85-(ROW(K85)-ROW(K$6))/10000</f>
        <v>169.99209999999999</v>
      </c>
      <c r="O85" s="33">
        <f>COUNT(E85:J85)</f>
        <v>1</v>
      </c>
      <c r="P85" s="33" t="str">
        <f ca="1">IF(AND(O85=1,OFFSET(D85,0,P$3)&gt;0),"Y",0)</f>
        <v>Y</v>
      </c>
      <c r="Q85" s="34" t="s">
        <v>190</v>
      </c>
      <c r="R85" s="35">
        <f>1-(Q85=Q84)</f>
        <v>0</v>
      </c>
      <c r="S85" s="35">
        <f>N85+T85/1000+U85/10000+V85/100000+W85/1000000+X85/10000000+Y85/100000000</f>
        <v>170.16209999999998</v>
      </c>
      <c r="T85" s="30">
        <v>170</v>
      </c>
      <c r="U85" s="28"/>
      <c r="V85" s="28"/>
      <c r="W85" s="28"/>
      <c r="X85" s="28"/>
      <c r="Y85" s="28"/>
      <c r="AE85" s="60"/>
      <c r="AF85" s="60"/>
      <c r="AH85" s="27"/>
      <c r="AI85" s="39"/>
      <c r="AJ85" s="39"/>
      <c r="AK85" s="39"/>
      <c r="AL85" s="31"/>
      <c r="AM85" s="27"/>
      <c r="AN85" s="1"/>
    </row>
    <row r="86" spans="1:40" ht="15" x14ac:dyDescent="0.25">
      <c r="A86" s="58">
        <v>7</v>
      </c>
      <c r="B86" s="58">
        <v>6</v>
      </c>
      <c r="C86" s="1" t="s">
        <v>278</v>
      </c>
      <c r="D86" s="30" t="s">
        <v>153</v>
      </c>
      <c r="E86" s="30">
        <v>168</v>
      </c>
      <c r="F86" s="28"/>
      <c r="G86" s="28"/>
      <c r="H86" s="28"/>
      <c r="I86" s="28"/>
      <c r="J86" s="28"/>
      <c r="K86" s="33">
        <f>IFERROR(LARGE(E86:J86,1),0)+IF($D$5&gt;=2,IFERROR(LARGE(E86:J86,2),0),0)+IF($D$5&gt;=3,IFERROR(LARGE(E86:J86,3),0),0)+IF($D$5&gt;=4,IFERROR(LARGE(E86:J86,4),0),0)+IF($D$5&gt;=5,IFERROR(LARGE(E86:J86,5),0),0)+IF($D$5&gt;=6,IFERROR(LARGE(E86:J86,6),0),0)</f>
        <v>168</v>
      </c>
      <c r="L86" s="33" t="s">
        <v>657</v>
      </c>
      <c r="M86" s="33"/>
      <c r="N86" s="40">
        <f>K86-(ROW(K86)-ROW(K$6))/10000</f>
        <v>167.99199999999999</v>
      </c>
      <c r="O86" s="33">
        <f>COUNT(E86:J86)</f>
        <v>1</v>
      </c>
      <c r="P86" s="33" t="str">
        <f ca="1">IF(AND(O86=1,OFFSET(D86,0,P$3)&gt;0),"Y",0)</f>
        <v>Y</v>
      </c>
      <c r="Q86" s="34" t="s">
        <v>190</v>
      </c>
      <c r="R86" s="35">
        <f>1-(Q86=Q85)</f>
        <v>0</v>
      </c>
      <c r="S86" s="35">
        <f>N86+T86/1000+U86/10000+V86/100000+W86/1000000+X86/10000000+Y86/100000000</f>
        <v>168.16</v>
      </c>
      <c r="T86" s="30">
        <v>168</v>
      </c>
      <c r="U86" s="28"/>
      <c r="V86" s="28"/>
      <c r="W86" s="28"/>
      <c r="X86" s="28"/>
      <c r="Y86" s="28"/>
      <c r="AE86" s="60"/>
      <c r="AF86" s="60"/>
      <c r="AH86" s="27"/>
      <c r="AI86" s="39"/>
      <c r="AJ86" s="39"/>
      <c r="AK86" s="39"/>
      <c r="AL86" s="31"/>
      <c r="AM86" s="27"/>
      <c r="AN86" s="1"/>
    </row>
    <row r="87" spans="1:40" ht="15" x14ac:dyDescent="0.25">
      <c r="A87" s="58">
        <v>8</v>
      </c>
      <c r="B87" s="58">
        <v>7</v>
      </c>
      <c r="C87" s="1" t="s">
        <v>281</v>
      </c>
      <c r="D87" s="30" t="s">
        <v>110</v>
      </c>
      <c r="E87" s="30">
        <v>167</v>
      </c>
      <c r="F87" s="28"/>
      <c r="G87" s="28"/>
      <c r="H87" s="28"/>
      <c r="I87" s="28"/>
      <c r="J87" s="28"/>
      <c r="K87" s="33">
        <f>IFERROR(LARGE(E87:J87,1),0)+IF($D$5&gt;=2,IFERROR(LARGE(E87:J87,2),0),0)+IF($D$5&gt;=3,IFERROR(LARGE(E87:J87,3),0),0)+IF($D$5&gt;=4,IFERROR(LARGE(E87:J87,4),0),0)+IF($D$5&gt;=5,IFERROR(LARGE(E87:J87,5),0),0)+IF($D$5&gt;=6,IFERROR(LARGE(E87:J87,6),0),0)</f>
        <v>167</v>
      </c>
      <c r="L87" s="33" t="s">
        <v>657</v>
      </c>
      <c r="M87" s="33"/>
      <c r="N87" s="40">
        <f>K87-(ROW(K87)-ROW(K$6))/10000</f>
        <v>166.99189999999999</v>
      </c>
      <c r="O87" s="33">
        <f>COUNT(E87:J87)</f>
        <v>1</v>
      </c>
      <c r="P87" s="33" t="str">
        <f ca="1">IF(AND(O87=1,OFFSET(D87,0,P$3)&gt;0),"Y",0)</f>
        <v>Y</v>
      </c>
      <c r="Q87" s="34" t="s">
        <v>190</v>
      </c>
      <c r="R87" s="35">
        <f>1-(Q87=Q86)</f>
        <v>0</v>
      </c>
      <c r="S87" s="35">
        <f>N87+T87/1000+U87/10000+V87/100000+W87/1000000+X87/10000000+Y87/100000000</f>
        <v>167.15889999999999</v>
      </c>
      <c r="T87" s="30">
        <v>167</v>
      </c>
      <c r="U87" s="28"/>
      <c r="V87" s="28"/>
      <c r="W87" s="28"/>
      <c r="X87" s="28"/>
      <c r="Y87" s="28"/>
      <c r="AE87" s="60"/>
      <c r="AF87" s="60"/>
      <c r="AH87" s="27"/>
      <c r="AI87" s="39"/>
      <c r="AJ87" s="39"/>
      <c r="AK87" s="39"/>
      <c r="AL87" s="31"/>
      <c r="AM87" s="27"/>
      <c r="AN87" s="1"/>
    </row>
    <row r="88" spans="1:40" ht="15" x14ac:dyDescent="0.25">
      <c r="A88" s="58">
        <v>9</v>
      </c>
      <c r="B88" s="58">
        <v>8</v>
      </c>
      <c r="C88" s="1" t="s">
        <v>282</v>
      </c>
      <c r="D88" s="30" t="s">
        <v>31</v>
      </c>
      <c r="E88" s="30">
        <v>166</v>
      </c>
      <c r="F88" s="28"/>
      <c r="G88" s="28"/>
      <c r="H88" s="28"/>
      <c r="I88" s="28"/>
      <c r="J88" s="28"/>
      <c r="K88" s="33">
        <f>IFERROR(LARGE(E88:J88,1),0)+IF($D$5&gt;=2,IFERROR(LARGE(E88:J88,2),0),0)+IF($D$5&gt;=3,IFERROR(LARGE(E88:J88,3),0),0)+IF($D$5&gt;=4,IFERROR(LARGE(E88:J88,4),0),0)+IF($D$5&gt;=5,IFERROR(LARGE(E88:J88,5),0),0)+IF($D$5&gt;=6,IFERROR(LARGE(E88:J88,6),0),0)</f>
        <v>166</v>
      </c>
      <c r="L88" s="33" t="s">
        <v>657</v>
      </c>
      <c r="M88" s="33"/>
      <c r="N88" s="40">
        <f>K88-(ROW(K88)-ROW(K$6))/10000</f>
        <v>165.99180000000001</v>
      </c>
      <c r="O88" s="33">
        <f>COUNT(E88:J88)</f>
        <v>1</v>
      </c>
      <c r="P88" s="33" t="str">
        <f ca="1">IF(AND(O88=1,OFFSET(D88,0,P$3)&gt;0),"Y",0)</f>
        <v>Y</v>
      </c>
      <c r="Q88" s="34" t="s">
        <v>190</v>
      </c>
      <c r="R88" s="35">
        <f>1-(Q88=Q87)</f>
        <v>0</v>
      </c>
      <c r="S88" s="35">
        <f>N88+T88/1000+U88/10000+V88/100000+W88/1000000+X88/10000000+Y88/100000000</f>
        <v>166.15780000000001</v>
      </c>
      <c r="T88" s="30">
        <v>166</v>
      </c>
      <c r="U88" s="28"/>
      <c r="V88" s="28"/>
      <c r="W88" s="28"/>
      <c r="X88" s="28"/>
      <c r="Y88" s="28"/>
      <c r="AE88" s="60"/>
      <c r="AF88" s="60"/>
      <c r="AH88" s="27"/>
      <c r="AI88" s="39"/>
      <c r="AJ88" s="39"/>
      <c r="AK88" s="39"/>
      <c r="AL88" s="31"/>
      <c r="AM88" s="27"/>
      <c r="AN88" s="1"/>
    </row>
    <row r="89" spans="1:40" ht="15" x14ac:dyDescent="0.25">
      <c r="A89" s="58">
        <v>10</v>
      </c>
      <c r="B89" s="58">
        <v>9</v>
      </c>
      <c r="C89" s="1" t="s">
        <v>296</v>
      </c>
      <c r="D89" s="30" t="s">
        <v>79</v>
      </c>
      <c r="E89" s="30">
        <v>160</v>
      </c>
      <c r="F89" s="28"/>
      <c r="G89" s="28"/>
      <c r="H89" s="28"/>
      <c r="I89" s="28"/>
      <c r="J89" s="28"/>
      <c r="K89" s="33">
        <f>IFERROR(LARGE(E89:J89,1),0)+IF($D$5&gt;=2,IFERROR(LARGE(E89:J89,2),0),0)+IF($D$5&gt;=3,IFERROR(LARGE(E89:J89,3),0),0)+IF($D$5&gt;=4,IFERROR(LARGE(E89:J89,4),0),0)+IF($D$5&gt;=5,IFERROR(LARGE(E89:J89,5),0),0)+IF($D$5&gt;=6,IFERROR(LARGE(E89:J89,6),0),0)</f>
        <v>160</v>
      </c>
      <c r="L89" s="33" t="s">
        <v>657</v>
      </c>
      <c r="M89" s="33"/>
      <c r="N89" s="40">
        <f>K89-(ROW(K89)-ROW(K$6))/10000</f>
        <v>159.99170000000001</v>
      </c>
      <c r="O89" s="33">
        <f>COUNT(E89:J89)</f>
        <v>1</v>
      </c>
      <c r="P89" s="33" t="str">
        <f ca="1">IF(AND(O89=1,OFFSET(D89,0,P$3)&gt;0),"Y",0)</f>
        <v>Y</v>
      </c>
      <c r="Q89" s="34" t="s">
        <v>190</v>
      </c>
      <c r="R89" s="35">
        <f>1-(Q89=Q88)</f>
        <v>0</v>
      </c>
      <c r="S89" s="35">
        <f>N89+T89/1000+U89/10000+V89/100000+W89/1000000+X89/10000000+Y89/100000000</f>
        <v>160.15170000000001</v>
      </c>
      <c r="T89" s="30">
        <v>160</v>
      </c>
      <c r="U89" s="28"/>
      <c r="V89" s="28"/>
      <c r="W89" s="28"/>
      <c r="X89" s="28"/>
      <c r="Y89" s="28"/>
      <c r="AE89" s="60"/>
      <c r="AF89" s="60"/>
      <c r="AH89" s="27"/>
      <c r="AI89" s="39"/>
      <c r="AJ89" s="39"/>
      <c r="AK89" s="39"/>
      <c r="AL89" s="31"/>
      <c r="AM89" s="27"/>
      <c r="AN89" s="1"/>
    </row>
    <row r="90" spans="1:40" ht="15" x14ac:dyDescent="0.25">
      <c r="A90" s="58">
        <v>11</v>
      </c>
      <c r="B90" s="58">
        <v>10</v>
      </c>
      <c r="C90" s="1" t="s">
        <v>309</v>
      </c>
      <c r="D90" s="30" t="s">
        <v>88</v>
      </c>
      <c r="E90" s="30">
        <v>155</v>
      </c>
      <c r="F90" s="28"/>
      <c r="G90" s="28"/>
      <c r="H90" s="28"/>
      <c r="I90" s="28"/>
      <c r="J90" s="28"/>
      <c r="K90" s="33">
        <f>IFERROR(LARGE(E90:J90,1),0)+IF($D$5&gt;=2,IFERROR(LARGE(E90:J90,2),0),0)+IF($D$5&gt;=3,IFERROR(LARGE(E90:J90,3),0),0)+IF($D$5&gt;=4,IFERROR(LARGE(E90:J90,4),0),0)+IF($D$5&gt;=5,IFERROR(LARGE(E90:J90,5),0),0)+IF($D$5&gt;=6,IFERROR(LARGE(E90:J90,6),0),0)</f>
        <v>155</v>
      </c>
      <c r="L90" s="33" t="s">
        <v>657</v>
      </c>
      <c r="M90" s="33"/>
      <c r="N90" s="40">
        <f>K90-(ROW(K90)-ROW(K$6))/10000</f>
        <v>154.99160000000001</v>
      </c>
      <c r="O90" s="33">
        <f>COUNT(E90:J90)</f>
        <v>1</v>
      </c>
      <c r="P90" s="33" t="str">
        <f ca="1">IF(AND(O90=1,OFFSET(D90,0,P$3)&gt;0),"Y",0)</f>
        <v>Y</v>
      </c>
      <c r="Q90" s="34" t="s">
        <v>190</v>
      </c>
      <c r="R90" s="35">
        <f>1-(Q90=Q89)</f>
        <v>0</v>
      </c>
      <c r="S90" s="35">
        <f>N90+T90/1000+U90/10000+V90/100000+W90/1000000+X90/10000000+Y90/100000000</f>
        <v>155.14660000000001</v>
      </c>
      <c r="T90" s="30">
        <v>155</v>
      </c>
      <c r="U90" s="28"/>
      <c r="V90" s="28"/>
      <c r="W90" s="28"/>
      <c r="X90" s="28"/>
      <c r="Y90" s="28"/>
      <c r="AE90" s="60"/>
      <c r="AF90" s="60"/>
      <c r="AH90" s="27"/>
      <c r="AI90" s="39"/>
      <c r="AJ90" s="39"/>
      <c r="AK90" s="39"/>
      <c r="AL90" s="31"/>
      <c r="AM90" s="27"/>
      <c r="AN90" s="1"/>
    </row>
    <row r="91" spans="1:40" ht="15" x14ac:dyDescent="0.25">
      <c r="A91" s="58">
        <v>12</v>
      </c>
      <c r="B91" s="58">
        <v>11</v>
      </c>
      <c r="C91" s="1" t="s">
        <v>322</v>
      </c>
      <c r="D91" s="30" t="s">
        <v>28</v>
      </c>
      <c r="E91" s="30">
        <v>147</v>
      </c>
      <c r="F91" s="28"/>
      <c r="G91" s="28"/>
      <c r="H91" s="28"/>
      <c r="I91" s="28"/>
      <c r="J91" s="28"/>
      <c r="K91" s="33">
        <f>IFERROR(LARGE(E91:J91,1),0)+IF($D$5&gt;=2,IFERROR(LARGE(E91:J91,2),0),0)+IF($D$5&gt;=3,IFERROR(LARGE(E91:J91,3),0),0)+IF($D$5&gt;=4,IFERROR(LARGE(E91:J91,4),0),0)+IF($D$5&gt;=5,IFERROR(LARGE(E91:J91,5),0),0)+IF($D$5&gt;=6,IFERROR(LARGE(E91:J91,6),0),0)</f>
        <v>147</v>
      </c>
      <c r="L91" s="33" t="s">
        <v>657</v>
      </c>
      <c r="M91" s="33"/>
      <c r="N91" s="40">
        <f>K91-(ROW(K91)-ROW(K$6))/10000</f>
        <v>146.9915</v>
      </c>
      <c r="O91" s="33">
        <f>COUNT(E91:J91)</f>
        <v>1</v>
      </c>
      <c r="P91" s="33" t="str">
        <f ca="1">IF(AND(O91=1,OFFSET(D91,0,P$3)&gt;0),"Y",0)</f>
        <v>Y</v>
      </c>
      <c r="Q91" s="34" t="s">
        <v>190</v>
      </c>
      <c r="R91" s="35">
        <f>1-(Q91=Q90)</f>
        <v>0</v>
      </c>
      <c r="S91" s="35">
        <f>N91+T91/1000+U91/10000+V91/100000+W91/1000000+X91/10000000+Y91/100000000</f>
        <v>147.13849999999999</v>
      </c>
      <c r="T91" s="30">
        <v>147</v>
      </c>
      <c r="U91" s="28"/>
      <c r="V91" s="28"/>
      <c r="W91" s="28"/>
      <c r="X91" s="28"/>
      <c r="Y91" s="28"/>
      <c r="AE91" s="60"/>
      <c r="AF91" s="60"/>
      <c r="AH91" s="27"/>
      <c r="AI91" s="39"/>
      <c r="AJ91" s="39"/>
      <c r="AK91" s="39"/>
      <c r="AL91" s="31"/>
      <c r="AM91" s="27"/>
      <c r="AN91" s="1"/>
    </row>
    <row r="92" spans="1:40" ht="15" x14ac:dyDescent="0.25">
      <c r="A92" s="58">
        <v>13</v>
      </c>
      <c r="B92" s="58">
        <v>12</v>
      </c>
      <c r="C92" s="1" t="s">
        <v>334</v>
      </c>
      <c r="D92" s="30" t="s">
        <v>19</v>
      </c>
      <c r="E92" s="30">
        <v>142</v>
      </c>
      <c r="F92" s="28"/>
      <c r="G92" s="28"/>
      <c r="H92" s="28"/>
      <c r="I92" s="28"/>
      <c r="J92" s="28"/>
      <c r="K92" s="33">
        <f>IFERROR(LARGE(E92:J92,1),0)+IF($D$5&gt;=2,IFERROR(LARGE(E92:J92,2),0),0)+IF($D$5&gt;=3,IFERROR(LARGE(E92:J92,3),0),0)+IF($D$5&gt;=4,IFERROR(LARGE(E92:J92,4),0),0)+IF($D$5&gt;=5,IFERROR(LARGE(E92:J92,5),0),0)+IF($D$5&gt;=6,IFERROR(LARGE(E92:J92,6),0),0)</f>
        <v>142</v>
      </c>
      <c r="L92" s="33" t="s">
        <v>657</v>
      </c>
      <c r="M92" s="33"/>
      <c r="N92" s="40">
        <f>K92-(ROW(K92)-ROW(K$6))/10000</f>
        <v>141.9914</v>
      </c>
      <c r="O92" s="33">
        <f>COUNT(E92:J92)</f>
        <v>1</v>
      </c>
      <c r="P92" s="33" t="str">
        <f ca="1">IF(AND(O92=1,OFFSET(D92,0,P$3)&gt;0),"Y",0)</f>
        <v>Y</v>
      </c>
      <c r="Q92" s="34" t="s">
        <v>190</v>
      </c>
      <c r="R92" s="35">
        <f>1-(Q92=Q91)</f>
        <v>0</v>
      </c>
      <c r="S92" s="35">
        <f>N92+T92/1000+U92/10000+V92/100000+W92/1000000+X92/10000000+Y92/100000000</f>
        <v>142.13339999999999</v>
      </c>
      <c r="T92" s="30">
        <v>142</v>
      </c>
      <c r="U92" s="28"/>
      <c r="V92" s="28"/>
      <c r="W92" s="28"/>
      <c r="X92" s="28"/>
      <c r="Y92" s="28"/>
      <c r="AE92" s="60"/>
      <c r="AF92" s="60"/>
      <c r="AH92" s="27"/>
      <c r="AI92" s="39"/>
      <c r="AJ92" s="39"/>
      <c r="AK92" s="39"/>
      <c r="AL92" s="31"/>
      <c r="AM92" s="27"/>
      <c r="AN92" s="1"/>
    </row>
    <row r="93" spans="1:40" ht="15" x14ac:dyDescent="0.25">
      <c r="A93" s="58">
        <v>14</v>
      </c>
      <c r="B93" s="58">
        <v>13</v>
      </c>
      <c r="C93" s="1" t="s">
        <v>341</v>
      </c>
      <c r="D93" s="30" t="s">
        <v>88</v>
      </c>
      <c r="E93" s="30">
        <v>137</v>
      </c>
      <c r="F93" s="28"/>
      <c r="G93" s="28"/>
      <c r="H93" s="28"/>
      <c r="I93" s="28"/>
      <c r="J93" s="28"/>
      <c r="K93" s="33">
        <f>IFERROR(LARGE(E93:J93,1),0)+IF($D$5&gt;=2,IFERROR(LARGE(E93:J93,2),0),0)+IF($D$5&gt;=3,IFERROR(LARGE(E93:J93,3),0),0)+IF($D$5&gt;=4,IFERROR(LARGE(E93:J93,4),0),0)+IF($D$5&gt;=5,IFERROR(LARGE(E93:J93,5),0),0)+IF($D$5&gt;=6,IFERROR(LARGE(E93:J93,6),0),0)</f>
        <v>137</v>
      </c>
      <c r="L93" s="33" t="s">
        <v>657</v>
      </c>
      <c r="M93" s="33"/>
      <c r="N93" s="40">
        <f>K93-(ROW(K93)-ROW(K$6))/10000</f>
        <v>136.9913</v>
      </c>
      <c r="O93" s="33">
        <f>COUNT(E93:J93)</f>
        <v>1</v>
      </c>
      <c r="P93" s="33" t="str">
        <f ca="1">IF(AND(O93=1,OFFSET(D93,0,P$3)&gt;0),"Y",0)</f>
        <v>Y</v>
      </c>
      <c r="Q93" s="34" t="s">
        <v>190</v>
      </c>
      <c r="R93" s="35">
        <f>1-(Q93=Q92)</f>
        <v>0</v>
      </c>
      <c r="S93" s="35">
        <f>N93+T93/1000+U93/10000+V93/100000+W93/1000000+X93/10000000+Y93/100000000</f>
        <v>137.1283</v>
      </c>
      <c r="T93" s="30">
        <v>137</v>
      </c>
      <c r="U93" s="28"/>
      <c r="V93" s="28"/>
      <c r="W93" s="28"/>
      <c r="X93" s="28"/>
      <c r="Y93" s="28"/>
      <c r="AE93" s="60"/>
      <c r="AF93" s="60"/>
      <c r="AH93" s="27"/>
      <c r="AI93" s="39"/>
      <c r="AJ93" s="39"/>
      <c r="AK93" s="39"/>
      <c r="AL93" s="31"/>
      <c r="AM93" s="27"/>
      <c r="AN93" s="1"/>
    </row>
    <row r="94" spans="1:40" ht="15" x14ac:dyDescent="0.25">
      <c r="A94" s="58">
        <v>15</v>
      </c>
      <c r="B94" s="58">
        <v>14</v>
      </c>
      <c r="C94" s="1" t="s">
        <v>356</v>
      </c>
      <c r="D94" s="30" t="s">
        <v>162</v>
      </c>
      <c r="E94" s="30">
        <v>130</v>
      </c>
      <c r="F94" s="28"/>
      <c r="G94" s="28"/>
      <c r="H94" s="28"/>
      <c r="I94" s="28"/>
      <c r="J94" s="28"/>
      <c r="K94" s="33">
        <f>IFERROR(LARGE(E94:J94,1),0)+IF($D$5&gt;=2,IFERROR(LARGE(E94:J94,2),0),0)+IF($D$5&gt;=3,IFERROR(LARGE(E94:J94,3),0),0)+IF($D$5&gt;=4,IFERROR(LARGE(E94:J94,4),0),0)+IF($D$5&gt;=5,IFERROR(LARGE(E94:J94,5),0),0)+IF($D$5&gt;=6,IFERROR(LARGE(E94:J94,6),0),0)</f>
        <v>130</v>
      </c>
      <c r="L94" s="33" t="s">
        <v>657</v>
      </c>
      <c r="M94" s="33"/>
      <c r="N94" s="40">
        <f>K94-(ROW(K94)-ROW(K$6))/10000</f>
        <v>129.99119999999999</v>
      </c>
      <c r="O94" s="33">
        <f>COUNT(E94:J94)</f>
        <v>1</v>
      </c>
      <c r="P94" s="33" t="str">
        <f ca="1">IF(AND(O94=1,OFFSET(D94,0,P$3)&gt;0),"Y",0)</f>
        <v>Y</v>
      </c>
      <c r="Q94" s="34" t="s">
        <v>190</v>
      </c>
      <c r="R94" s="35">
        <f>1-(Q94=Q93)</f>
        <v>0</v>
      </c>
      <c r="S94" s="35">
        <f>N94+T94/1000+U94/10000+V94/100000+W94/1000000+X94/10000000+Y94/100000000</f>
        <v>130.12119999999999</v>
      </c>
      <c r="T94" s="30">
        <v>130</v>
      </c>
      <c r="U94" s="28"/>
      <c r="V94" s="28"/>
      <c r="W94" s="28"/>
      <c r="X94" s="28"/>
      <c r="Y94" s="28"/>
      <c r="AE94" s="60"/>
      <c r="AF94" s="60"/>
      <c r="AH94" s="27"/>
      <c r="AI94" s="39"/>
      <c r="AJ94" s="39"/>
      <c r="AK94" s="39"/>
      <c r="AL94" s="31"/>
      <c r="AM94" s="27"/>
      <c r="AN94" s="1"/>
    </row>
    <row r="95" spans="1:40" ht="15" x14ac:dyDescent="0.25">
      <c r="A95" s="58">
        <v>16</v>
      </c>
      <c r="B95" s="58">
        <v>15</v>
      </c>
      <c r="C95" s="1" t="s">
        <v>364</v>
      </c>
      <c r="D95" s="30" t="s">
        <v>47</v>
      </c>
      <c r="E95" s="30">
        <v>125</v>
      </c>
      <c r="F95" s="28"/>
      <c r="G95" s="28"/>
      <c r="H95" s="28"/>
      <c r="I95" s="28"/>
      <c r="J95" s="28"/>
      <c r="K95" s="33">
        <f>IFERROR(LARGE(E95:J95,1),0)+IF($D$5&gt;=2,IFERROR(LARGE(E95:J95,2),0),0)+IF($D$5&gt;=3,IFERROR(LARGE(E95:J95,3),0),0)+IF($D$5&gt;=4,IFERROR(LARGE(E95:J95,4),0),0)+IF($D$5&gt;=5,IFERROR(LARGE(E95:J95,5),0),0)+IF($D$5&gt;=6,IFERROR(LARGE(E95:J95,6),0),0)</f>
        <v>125</v>
      </c>
      <c r="L95" s="33" t="s">
        <v>657</v>
      </c>
      <c r="M95" s="33"/>
      <c r="N95" s="40">
        <f>K95-(ROW(K95)-ROW(K$6))/10000</f>
        <v>124.9911</v>
      </c>
      <c r="O95" s="33">
        <f>COUNT(E95:J95)</f>
        <v>1</v>
      </c>
      <c r="P95" s="33" t="str">
        <f ca="1">IF(AND(O95=1,OFFSET(D95,0,P$3)&gt;0),"Y",0)</f>
        <v>Y</v>
      </c>
      <c r="Q95" s="34" t="s">
        <v>190</v>
      </c>
      <c r="R95" s="35">
        <f>1-(Q95=Q94)</f>
        <v>0</v>
      </c>
      <c r="S95" s="35">
        <f>N95+T95/1000+U95/10000+V95/100000+W95/1000000+X95/10000000+Y95/100000000</f>
        <v>125.1161</v>
      </c>
      <c r="T95" s="30">
        <v>125</v>
      </c>
      <c r="U95" s="28"/>
      <c r="V95" s="28"/>
      <c r="W95" s="28"/>
      <c r="X95" s="28"/>
      <c r="Y95" s="28"/>
      <c r="AE95" s="60"/>
      <c r="AF95" s="60"/>
      <c r="AH95" s="27"/>
      <c r="AI95" s="39"/>
      <c r="AJ95" s="39"/>
      <c r="AK95" s="39"/>
      <c r="AL95" s="31"/>
      <c r="AM95" s="27"/>
      <c r="AN95" s="1"/>
    </row>
    <row r="96" spans="1:40" ht="15" x14ac:dyDescent="0.25">
      <c r="A96" s="58">
        <v>17</v>
      </c>
      <c r="B96" s="58">
        <v>16</v>
      </c>
      <c r="C96" s="1" t="s">
        <v>388</v>
      </c>
      <c r="D96" s="30" t="s">
        <v>61</v>
      </c>
      <c r="E96" s="30">
        <v>112</v>
      </c>
      <c r="F96" s="28"/>
      <c r="G96" s="28"/>
      <c r="H96" s="28"/>
      <c r="I96" s="28"/>
      <c r="J96" s="28"/>
      <c r="K96" s="33">
        <f>IFERROR(LARGE(E96:J96,1),0)+IF($D$5&gt;=2,IFERROR(LARGE(E96:J96,2),0),0)+IF($D$5&gt;=3,IFERROR(LARGE(E96:J96,3),0),0)+IF($D$5&gt;=4,IFERROR(LARGE(E96:J96,4),0),0)+IF($D$5&gt;=5,IFERROR(LARGE(E96:J96,5),0),0)+IF($D$5&gt;=6,IFERROR(LARGE(E96:J96,6),0),0)</f>
        <v>112</v>
      </c>
      <c r="L96" s="33" t="s">
        <v>657</v>
      </c>
      <c r="M96" s="33"/>
      <c r="N96" s="40">
        <f>K96-(ROW(K96)-ROW(K$6))/10000</f>
        <v>111.991</v>
      </c>
      <c r="O96" s="33">
        <f>COUNT(E96:J96)</f>
        <v>1</v>
      </c>
      <c r="P96" s="33" t="str">
        <f ca="1">IF(AND(O96=1,OFFSET(D96,0,P$3)&gt;0),"Y",0)</f>
        <v>Y</v>
      </c>
      <c r="Q96" s="34" t="s">
        <v>190</v>
      </c>
      <c r="R96" s="35">
        <f>1-(Q96=Q95)</f>
        <v>0</v>
      </c>
      <c r="S96" s="35">
        <f>N96+T96/1000+U96/10000+V96/100000+W96/1000000+X96/10000000+Y96/100000000</f>
        <v>112.10299999999999</v>
      </c>
      <c r="T96" s="30">
        <v>112</v>
      </c>
      <c r="U96" s="28"/>
      <c r="V96" s="28"/>
      <c r="W96" s="28"/>
      <c r="X96" s="28"/>
      <c r="Y96" s="28"/>
      <c r="AE96" s="60"/>
      <c r="AF96" s="60"/>
      <c r="AH96" s="27"/>
      <c r="AI96" s="39"/>
      <c r="AJ96" s="39"/>
      <c r="AK96" s="39"/>
      <c r="AL96" s="31"/>
      <c r="AM96" s="27"/>
      <c r="AN96" s="1"/>
    </row>
    <row r="97" spans="1:40" ht="15" x14ac:dyDescent="0.25">
      <c r="A97" s="58">
        <v>18</v>
      </c>
      <c r="B97" s="58">
        <v>17</v>
      </c>
      <c r="C97" s="1" t="s">
        <v>409</v>
      </c>
      <c r="D97" s="30" t="s">
        <v>88</v>
      </c>
      <c r="E97" s="30">
        <v>100</v>
      </c>
      <c r="F97" s="28"/>
      <c r="G97" s="28"/>
      <c r="H97" s="28"/>
      <c r="I97" s="28"/>
      <c r="J97" s="28"/>
      <c r="K97" s="33">
        <f>IFERROR(LARGE(E97:J97,1),0)+IF($D$5&gt;=2,IFERROR(LARGE(E97:J97,2),0),0)+IF($D$5&gt;=3,IFERROR(LARGE(E97:J97,3),0),0)+IF($D$5&gt;=4,IFERROR(LARGE(E97:J97,4),0),0)+IF($D$5&gt;=5,IFERROR(LARGE(E97:J97,5),0),0)+IF($D$5&gt;=6,IFERROR(LARGE(E97:J97,6),0),0)</f>
        <v>100</v>
      </c>
      <c r="L97" s="33" t="s">
        <v>657</v>
      </c>
      <c r="M97" s="33"/>
      <c r="N97" s="40">
        <f>K97-(ROW(K97)-ROW(K$6))/10000</f>
        <v>99.990899999999996</v>
      </c>
      <c r="O97" s="33">
        <f>COUNT(E97:J97)</f>
        <v>1</v>
      </c>
      <c r="P97" s="33" t="str">
        <f ca="1">IF(AND(O97=1,OFFSET(D97,0,P$3)&gt;0),"Y",0)</f>
        <v>Y</v>
      </c>
      <c r="Q97" s="34" t="s">
        <v>190</v>
      </c>
      <c r="R97" s="35">
        <f>1-(Q97=Q96)</f>
        <v>0</v>
      </c>
      <c r="S97" s="35">
        <f>N97+T97/1000+U97/10000+V97/100000+W97/1000000+X97/10000000+Y97/100000000</f>
        <v>100.09089999999999</v>
      </c>
      <c r="T97" s="30">
        <v>100</v>
      </c>
      <c r="U97" s="28"/>
      <c r="V97" s="28"/>
      <c r="W97" s="28"/>
      <c r="X97" s="28"/>
      <c r="Y97" s="28"/>
      <c r="AE97" s="60"/>
      <c r="AF97" s="60"/>
      <c r="AH97" s="27"/>
      <c r="AI97" s="39"/>
      <c r="AJ97" s="39"/>
      <c r="AK97" s="39"/>
      <c r="AL97" s="31"/>
      <c r="AM97" s="27"/>
      <c r="AN97" s="1"/>
    </row>
    <row r="98" spans="1:40" ht="15" x14ac:dyDescent="0.25">
      <c r="A98" s="58">
        <v>19</v>
      </c>
      <c r="B98" s="58">
        <v>18</v>
      </c>
      <c r="C98" s="1" t="s">
        <v>419</v>
      </c>
      <c r="D98" s="30" t="s">
        <v>40</v>
      </c>
      <c r="E98" s="30">
        <v>93</v>
      </c>
      <c r="F98" s="28"/>
      <c r="G98" s="28"/>
      <c r="H98" s="28"/>
      <c r="I98" s="28"/>
      <c r="J98" s="28"/>
      <c r="K98" s="33">
        <f>IFERROR(LARGE(E98:J98,1),0)+IF($D$5&gt;=2,IFERROR(LARGE(E98:J98,2),0),0)+IF($D$5&gt;=3,IFERROR(LARGE(E98:J98,3),0),0)+IF($D$5&gt;=4,IFERROR(LARGE(E98:J98,4),0),0)+IF($D$5&gt;=5,IFERROR(LARGE(E98:J98,5),0),0)+IF($D$5&gt;=6,IFERROR(LARGE(E98:J98,6),0),0)</f>
        <v>93</v>
      </c>
      <c r="L98" s="33" t="s">
        <v>657</v>
      </c>
      <c r="M98" s="33"/>
      <c r="N98" s="40">
        <f>K98-(ROW(K98)-ROW(K$6))/10000</f>
        <v>92.990799999999993</v>
      </c>
      <c r="O98" s="33">
        <f>COUNT(E98:J98)</f>
        <v>1</v>
      </c>
      <c r="P98" s="33" t="str">
        <f ca="1">IF(AND(O98=1,OFFSET(D98,0,P$3)&gt;0),"Y",0)</f>
        <v>Y</v>
      </c>
      <c r="Q98" s="34" t="s">
        <v>190</v>
      </c>
      <c r="R98" s="35">
        <f>1-(Q98=Q97)</f>
        <v>0</v>
      </c>
      <c r="S98" s="35">
        <f>N98+T98/1000+U98/10000+V98/100000+W98/1000000+X98/10000000+Y98/100000000</f>
        <v>93.083799999999997</v>
      </c>
      <c r="T98" s="30">
        <v>93</v>
      </c>
      <c r="U98" s="28"/>
      <c r="V98" s="28"/>
      <c r="W98" s="28"/>
      <c r="X98" s="28"/>
      <c r="Y98" s="28"/>
      <c r="AE98" s="60"/>
      <c r="AF98" s="60"/>
      <c r="AH98" s="27"/>
      <c r="AI98" s="39"/>
      <c r="AJ98" s="39"/>
      <c r="AK98" s="39"/>
      <c r="AL98" s="31"/>
      <c r="AM98" s="27"/>
      <c r="AN98" s="1"/>
    </row>
    <row r="99" spans="1:40" ht="15" x14ac:dyDescent="0.25">
      <c r="A99" s="58">
        <v>20</v>
      </c>
      <c r="B99" s="58">
        <v>19</v>
      </c>
      <c r="C99" s="1" t="s">
        <v>423</v>
      </c>
      <c r="D99" s="30" t="s">
        <v>79</v>
      </c>
      <c r="E99" s="30">
        <v>89</v>
      </c>
      <c r="F99" s="28"/>
      <c r="G99" s="28"/>
      <c r="H99" s="28"/>
      <c r="I99" s="28"/>
      <c r="J99" s="28"/>
      <c r="K99" s="33">
        <f>IFERROR(LARGE(E99:J99,1),0)+IF($D$5&gt;=2,IFERROR(LARGE(E99:J99,2),0),0)+IF($D$5&gt;=3,IFERROR(LARGE(E99:J99,3),0),0)+IF($D$5&gt;=4,IFERROR(LARGE(E99:J99,4),0),0)+IF($D$5&gt;=5,IFERROR(LARGE(E99:J99,5),0),0)+IF($D$5&gt;=6,IFERROR(LARGE(E99:J99,6),0),0)</f>
        <v>89</v>
      </c>
      <c r="L99" s="33" t="s">
        <v>657</v>
      </c>
      <c r="M99" s="33"/>
      <c r="N99" s="40">
        <f>K99-(ROW(K99)-ROW(K$6))/10000</f>
        <v>88.990700000000004</v>
      </c>
      <c r="O99" s="33">
        <f>COUNT(E99:J99)</f>
        <v>1</v>
      </c>
      <c r="P99" s="33" t="str">
        <f ca="1">IF(AND(O99=1,OFFSET(D99,0,P$3)&gt;0),"Y",0)</f>
        <v>Y</v>
      </c>
      <c r="Q99" s="34" t="s">
        <v>190</v>
      </c>
      <c r="R99" s="35">
        <f>1-(Q99=Q98)</f>
        <v>0</v>
      </c>
      <c r="S99" s="35">
        <f>N99+T99/1000+U99/10000+V99/100000+W99/1000000+X99/10000000+Y99/100000000</f>
        <v>89.079700000000003</v>
      </c>
      <c r="T99" s="30">
        <v>89</v>
      </c>
      <c r="U99" s="28"/>
      <c r="V99" s="28"/>
      <c r="W99" s="28"/>
      <c r="X99" s="28"/>
      <c r="Y99" s="28"/>
      <c r="AE99" s="60"/>
      <c r="AF99" s="60"/>
      <c r="AH99" s="27"/>
      <c r="AI99" s="39"/>
      <c r="AJ99" s="39"/>
      <c r="AK99" s="39"/>
      <c r="AL99" s="31"/>
      <c r="AM99" s="27"/>
      <c r="AN99" s="1"/>
    </row>
    <row r="100" spans="1:40" ht="15" x14ac:dyDescent="0.25">
      <c r="A100" s="58">
        <v>21</v>
      </c>
      <c r="B100" s="58">
        <v>20</v>
      </c>
      <c r="C100" s="1" t="s">
        <v>424</v>
      </c>
      <c r="D100" s="30" t="s">
        <v>162</v>
      </c>
      <c r="E100" s="30">
        <v>88</v>
      </c>
      <c r="F100" s="28"/>
      <c r="G100" s="28"/>
      <c r="H100" s="28"/>
      <c r="I100" s="28"/>
      <c r="J100" s="28"/>
      <c r="K100" s="33">
        <f>IFERROR(LARGE(E100:J100,1),0)+IF($D$5&gt;=2,IFERROR(LARGE(E100:J100,2),0),0)+IF($D$5&gt;=3,IFERROR(LARGE(E100:J100,3),0),0)+IF($D$5&gt;=4,IFERROR(LARGE(E100:J100,4),0),0)+IF($D$5&gt;=5,IFERROR(LARGE(E100:J100,5),0),0)+IF($D$5&gt;=6,IFERROR(LARGE(E100:J100,6),0),0)</f>
        <v>88</v>
      </c>
      <c r="L100" s="33" t="s">
        <v>657</v>
      </c>
      <c r="M100" s="33"/>
      <c r="N100" s="40">
        <f>K100-(ROW(K100)-ROW(K$6))/10000</f>
        <v>87.990600000000001</v>
      </c>
      <c r="O100" s="33">
        <f>COUNT(E100:J100)</f>
        <v>1</v>
      </c>
      <c r="P100" s="33" t="str">
        <f ca="1">IF(AND(O100=1,OFFSET(D100,0,P$3)&gt;0),"Y",0)</f>
        <v>Y</v>
      </c>
      <c r="Q100" s="34" t="s">
        <v>190</v>
      </c>
      <c r="R100" s="35">
        <f>1-(Q100=Q99)</f>
        <v>0</v>
      </c>
      <c r="S100" s="35">
        <f>N100+T100/1000+U100/10000+V100/100000+W100/1000000+X100/10000000+Y100/100000000</f>
        <v>88.078599999999994</v>
      </c>
      <c r="T100" s="30">
        <v>88</v>
      </c>
      <c r="U100" s="28"/>
      <c r="V100" s="28"/>
      <c r="W100" s="28"/>
      <c r="X100" s="28"/>
      <c r="Y100" s="28"/>
      <c r="AE100" s="60"/>
      <c r="AF100" s="60"/>
      <c r="AH100" s="27"/>
      <c r="AI100" s="39"/>
      <c r="AJ100" s="39"/>
      <c r="AK100" s="39"/>
      <c r="AL100" s="31"/>
      <c r="AM100" s="27"/>
      <c r="AN100" s="1"/>
    </row>
    <row r="101" spans="1:40" ht="15" x14ac:dyDescent="0.25">
      <c r="A101" s="58">
        <v>22</v>
      </c>
      <c r="B101" s="58">
        <v>21</v>
      </c>
      <c r="C101" s="1" t="s">
        <v>426</v>
      </c>
      <c r="D101" s="30" t="s">
        <v>67</v>
      </c>
      <c r="E101" s="30">
        <v>86</v>
      </c>
      <c r="F101" s="28"/>
      <c r="G101" s="28"/>
      <c r="H101" s="28"/>
      <c r="I101" s="28"/>
      <c r="J101" s="28"/>
      <c r="K101" s="33">
        <f>IFERROR(LARGE(E101:J101,1),0)+IF($D$5&gt;=2,IFERROR(LARGE(E101:J101,2),0),0)+IF($D$5&gt;=3,IFERROR(LARGE(E101:J101,3),0),0)+IF($D$5&gt;=4,IFERROR(LARGE(E101:J101,4),0),0)+IF($D$5&gt;=5,IFERROR(LARGE(E101:J101,5),0),0)+IF($D$5&gt;=6,IFERROR(LARGE(E101:J101,6),0),0)</f>
        <v>86</v>
      </c>
      <c r="L101" s="33" t="s">
        <v>657</v>
      </c>
      <c r="M101" s="33"/>
      <c r="N101" s="40">
        <f>K101-(ROW(K101)-ROW(K$6))/10000</f>
        <v>85.990499999999997</v>
      </c>
      <c r="O101" s="33">
        <f>COUNT(E101:J101)</f>
        <v>1</v>
      </c>
      <c r="P101" s="33" t="str">
        <f ca="1">IF(AND(O101=1,OFFSET(D101,0,P$3)&gt;0),"Y",0)</f>
        <v>Y</v>
      </c>
      <c r="Q101" s="34" t="s">
        <v>190</v>
      </c>
      <c r="R101" s="35">
        <f>1-(Q101=Q100)</f>
        <v>0</v>
      </c>
      <c r="S101" s="35">
        <f>N101+T101/1000+U101/10000+V101/100000+W101/1000000+X101/10000000+Y101/100000000</f>
        <v>86.076499999999996</v>
      </c>
      <c r="T101" s="30">
        <v>86</v>
      </c>
      <c r="U101" s="28"/>
      <c r="V101" s="28"/>
      <c r="W101" s="28"/>
      <c r="X101" s="28"/>
      <c r="Y101" s="28"/>
      <c r="AE101" s="60"/>
      <c r="AF101" s="60"/>
      <c r="AH101" s="27"/>
      <c r="AI101" s="39"/>
      <c r="AJ101" s="39"/>
      <c r="AK101" s="39"/>
      <c r="AL101" s="31"/>
      <c r="AM101" s="27"/>
      <c r="AN101" s="1"/>
    </row>
    <row r="102" spans="1:40" ht="5.0999999999999996" customHeight="1" x14ac:dyDescent="0.2">
      <c r="A102" s="28"/>
      <c r="B102" s="28"/>
      <c r="D102" s="51"/>
      <c r="E102" s="51"/>
      <c r="F102" s="51"/>
      <c r="G102" s="51"/>
      <c r="H102" s="51"/>
      <c r="I102" s="51"/>
      <c r="J102" s="51"/>
      <c r="K102" s="33"/>
      <c r="L102" s="28"/>
      <c r="M102" s="28"/>
      <c r="N102" s="40"/>
      <c r="O102" s="28"/>
      <c r="P102" s="28"/>
      <c r="R102" s="56"/>
      <c r="S102" s="35"/>
      <c r="T102" s="51"/>
      <c r="U102" s="51"/>
      <c r="V102" s="51"/>
      <c r="W102" s="51"/>
      <c r="X102" s="51"/>
      <c r="Y102" s="51"/>
      <c r="AE102" s="60"/>
      <c r="AF102" s="60"/>
      <c r="AH102" s="27"/>
      <c r="AI102" s="39"/>
      <c r="AJ102" s="39"/>
      <c r="AK102" s="39"/>
      <c r="AL102" s="31"/>
      <c r="AM102" s="27"/>
      <c r="AN102" s="1"/>
    </row>
    <row r="103" spans="1:40" x14ac:dyDescent="0.2">
      <c r="D103" s="28"/>
      <c r="E103" s="28"/>
      <c r="F103" s="28"/>
      <c r="G103" s="28"/>
      <c r="H103" s="28"/>
      <c r="I103" s="28"/>
      <c r="J103" s="28"/>
      <c r="K103" s="33"/>
      <c r="L103" s="28"/>
      <c r="M103" s="28"/>
      <c r="N103" s="40"/>
      <c r="O103" s="28"/>
      <c r="P103" s="28"/>
      <c r="R103" s="59"/>
      <c r="S103" s="35"/>
      <c r="T103" s="28"/>
      <c r="U103" s="28"/>
      <c r="V103" s="28"/>
      <c r="W103" s="28"/>
      <c r="X103" s="28"/>
      <c r="Y103" s="28"/>
      <c r="AE103" s="60"/>
      <c r="AF103" s="60"/>
      <c r="AH103" s="27"/>
      <c r="AI103" s="39"/>
      <c r="AJ103" s="39"/>
      <c r="AK103" s="39"/>
      <c r="AL103" s="31"/>
      <c r="AM103" s="27"/>
      <c r="AN103" s="1"/>
    </row>
    <row r="104" spans="1:40" ht="15" x14ac:dyDescent="0.25">
      <c r="A104" s="57"/>
      <c r="B104" s="57"/>
      <c r="C104" s="27" t="s">
        <v>270</v>
      </c>
      <c r="D104" s="28"/>
      <c r="E104" s="28"/>
      <c r="F104" s="28"/>
      <c r="G104" s="28"/>
      <c r="H104" s="28"/>
      <c r="I104" s="28"/>
      <c r="J104" s="28"/>
      <c r="K104" s="33"/>
      <c r="L104" s="28"/>
      <c r="M104" s="28"/>
      <c r="N104" s="40"/>
      <c r="O104" s="28"/>
      <c r="P104" s="28"/>
      <c r="Q104" s="51" t="str">
        <f>C104</f>
        <v>F55</v>
      </c>
      <c r="R104" s="56"/>
      <c r="S104" s="35"/>
      <c r="T104" s="28"/>
      <c r="U104" s="51"/>
      <c r="V104" s="51"/>
      <c r="W104" s="51"/>
      <c r="X104" s="51"/>
      <c r="Y104" s="51"/>
      <c r="AE104" s="60"/>
      <c r="AF104" s="60"/>
      <c r="AH104" s="27"/>
      <c r="AI104" s="39">
        <v>589</v>
      </c>
      <c r="AJ104" s="39">
        <v>559</v>
      </c>
      <c r="AK104" s="39">
        <v>490</v>
      </c>
      <c r="AL104" s="31"/>
      <c r="AM104" s="27"/>
      <c r="AN104" s="1"/>
    </row>
    <row r="105" spans="1:40" ht="15" x14ac:dyDescent="0.25">
      <c r="A105" s="58">
        <v>1</v>
      </c>
      <c r="B105" s="58">
        <v>1</v>
      </c>
      <c r="C105" s="1" t="s">
        <v>269</v>
      </c>
      <c r="D105" s="30" t="s">
        <v>47</v>
      </c>
      <c r="E105" s="30">
        <v>171</v>
      </c>
      <c r="F105" s="28"/>
      <c r="G105" s="28"/>
      <c r="H105" s="28"/>
      <c r="I105" s="28"/>
      <c r="J105" s="28"/>
      <c r="K105" s="33">
        <f>IFERROR(LARGE(E105:J105,1),0)+IF($D$5&gt;=2,IFERROR(LARGE(E105:J105,2),0),0)+IF($D$5&gt;=3,IFERROR(LARGE(E105:J105,3),0),0)+IF($D$5&gt;=4,IFERROR(LARGE(E105:J105,4),0),0)+IF($D$5&gt;=5,IFERROR(LARGE(E105:J105,5),0),0)+IF($D$5&gt;=6,IFERROR(LARGE(E105:J105,6),0),0)</f>
        <v>171</v>
      </c>
      <c r="L105" s="33" t="s">
        <v>657</v>
      </c>
      <c r="M105" s="33" t="s">
        <v>522</v>
      </c>
      <c r="N105" s="40">
        <f>K105-(ROW(K105)-ROW(K$6))/10000</f>
        <v>170.99010000000001</v>
      </c>
      <c r="O105" s="33">
        <f>COUNT(E105:J105)</f>
        <v>1</v>
      </c>
      <c r="P105" s="33" t="str">
        <f ca="1">IF(AND(O105=1,OFFSET(D105,0,P$3)&gt;0),"Y",0)</f>
        <v>Y</v>
      </c>
      <c r="Q105" s="34" t="s">
        <v>270</v>
      </c>
      <c r="R105" s="35">
        <f>1-(Q105=Q104)</f>
        <v>0</v>
      </c>
      <c r="S105" s="35">
        <f>N105+T105/1000+U105/10000+V105/100000+W105/1000000+X105/10000000+Y105/100000000</f>
        <v>171.1611</v>
      </c>
      <c r="T105" s="30">
        <v>171</v>
      </c>
      <c r="U105" s="28"/>
      <c r="V105" s="28"/>
      <c r="W105" s="28"/>
      <c r="X105" s="28"/>
      <c r="Y105" s="28"/>
      <c r="AE105" s="60"/>
      <c r="AF105" s="60"/>
      <c r="AH105" s="27"/>
      <c r="AI105" s="39"/>
      <c r="AJ105" s="39"/>
      <c r="AK105" s="39"/>
      <c r="AL105" s="31"/>
      <c r="AM105" s="27"/>
      <c r="AN105" s="1"/>
    </row>
    <row r="106" spans="1:40" ht="15" x14ac:dyDescent="0.25">
      <c r="A106" s="58">
        <v>2</v>
      </c>
      <c r="B106" s="58">
        <v>2</v>
      </c>
      <c r="C106" s="1" t="s">
        <v>283</v>
      </c>
      <c r="D106" s="30" t="s">
        <v>31</v>
      </c>
      <c r="E106" s="30">
        <v>165</v>
      </c>
      <c r="F106" s="28"/>
      <c r="G106" s="28"/>
      <c r="H106" s="28"/>
      <c r="I106" s="28"/>
      <c r="J106" s="28"/>
      <c r="K106" s="33">
        <f>IFERROR(LARGE(E106:J106,1),0)+IF($D$5&gt;=2,IFERROR(LARGE(E106:J106,2),0),0)+IF($D$5&gt;=3,IFERROR(LARGE(E106:J106,3),0),0)+IF($D$5&gt;=4,IFERROR(LARGE(E106:J106,4),0),0)+IF($D$5&gt;=5,IFERROR(LARGE(E106:J106,5),0),0)+IF($D$5&gt;=6,IFERROR(LARGE(E106:J106,6),0),0)</f>
        <v>165</v>
      </c>
      <c r="L106" s="33" t="s">
        <v>657</v>
      </c>
      <c r="M106" s="33" t="s">
        <v>523</v>
      </c>
      <c r="N106" s="40">
        <f>K106-(ROW(K106)-ROW(K$6))/10000</f>
        <v>164.99</v>
      </c>
      <c r="O106" s="33">
        <f>COUNT(E106:J106)</f>
        <v>1</v>
      </c>
      <c r="P106" s="33" t="str">
        <f ca="1">IF(AND(O106=1,OFFSET(D106,0,P$3)&gt;0),"Y",0)</f>
        <v>Y</v>
      </c>
      <c r="Q106" s="34" t="s">
        <v>270</v>
      </c>
      <c r="R106" s="35">
        <f>1-(Q106=Q105)</f>
        <v>0</v>
      </c>
      <c r="S106" s="35">
        <f>N106+T106/1000+U106/10000+V106/100000+W106/1000000+X106/10000000+Y106/100000000</f>
        <v>165.155</v>
      </c>
      <c r="T106" s="30">
        <v>165</v>
      </c>
      <c r="U106" s="28"/>
      <c r="V106" s="28"/>
      <c r="W106" s="28"/>
      <c r="X106" s="28"/>
      <c r="Y106" s="28"/>
      <c r="AE106" s="60"/>
      <c r="AF106" s="60"/>
      <c r="AH106" s="27"/>
      <c r="AI106" s="39"/>
      <c r="AJ106" s="39"/>
      <c r="AK106" s="39"/>
      <c r="AL106" s="31"/>
      <c r="AM106" s="27"/>
      <c r="AN106" s="1"/>
    </row>
    <row r="107" spans="1:40" ht="15" x14ac:dyDescent="0.25">
      <c r="A107" s="58">
        <v>3</v>
      </c>
      <c r="B107" s="58" t="s">
        <v>52</v>
      </c>
      <c r="C107" s="1" t="s">
        <v>284</v>
      </c>
      <c r="D107" s="30" t="s">
        <v>24</v>
      </c>
      <c r="E107" s="30">
        <v>164</v>
      </c>
      <c r="F107" s="28"/>
      <c r="G107" s="28"/>
      <c r="H107" s="28"/>
      <c r="I107" s="28"/>
      <c r="J107" s="28"/>
      <c r="K107" s="33">
        <f>IFERROR(LARGE(E107:J107,1),0)+IF($D$5&gt;=2,IFERROR(LARGE(E107:J107,2),0),0)+IF($D$5&gt;=3,IFERROR(LARGE(E107:J107,3),0),0)+IF($D$5&gt;=4,IFERROR(LARGE(E107:J107,4),0),0)+IF($D$5&gt;=5,IFERROR(LARGE(E107:J107,5),0),0)+IF($D$5&gt;=6,IFERROR(LARGE(E107:J107,6),0),0)</f>
        <v>164</v>
      </c>
      <c r="L107" s="33" t="s">
        <v>656</v>
      </c>
      <c r="M107" s="33"/>
      <c r="N107" s="40">
        <f>K107-(ROW(K107)-ROW(K$6))/10000</f>
        <v>163.98990000000001</v>
      </c>
      <c r="O107" s="33">
        <f>COUNT(E107:J107)</f>
        <v>1</v>
      </c>
      <c r="P107" s="33" t="str">
        <f ca="1">IF(AND(O107=1,OFFSET(D107,0,P$3)&gt;0),"Y",0)</f>
        <v>Y</v>
      </c>
      <c r="Q107" s="34" t="s">
        <v>270</v>
      </c>
      <c r="R107" s="35">
        <f>1-(Q107=Q106)</f>
        <v>0</v>
      </c>
      <c r="S107" s="35">
        <f>N107+T107/1000+U107/10000+V107/100000+W107/1000000+X107/10000000+Y107/100000000</f>
        <v>164.15389999999999</v>
      </c>
      <c r="T107" s="30">
        <v>164</v>
      </c>
      <c r="U107" s="28"/>
      <c r="V107" s="28"/>
      <c r="W107" s="28"/>
      <c r="X107" s="28"/>
      <c r="Y107" s="28"/>
      <c r="AE107" s="60"/>
      <c r="AF107" s="60"/>
      <c r="AH107" s="27"/>
      <c r="AI107" s="39"/>
      <c r="AJ107" s="39"/>
      <c r="AK107" s="39"/>
      <c r="AL107" s="31"/>
      <c r="AM107" s="27"/>
      <c r="AN107" s="1"/>
    </row>
    <row r="108" spans="1:40" ht="15" x14ac:dyDescent="0.25">
      <c r="A108" s="58">
        <v>4</v>
      </c>
      <c r="B108" s="58">
        <v>3</v>
      </c>
      <c r="C108" s="1" t="s">
        <v>299</v>
      </c>
      <c r="D108" s="30" t="s">
        <v>79</v>
      </c>
      <c r="E108" s="30">
        <v>158</v>
      </c>
      <c r="F108" s="28"/>
      <c r="G108" s="28"/>
      <c r="H108" s="28"/>
      <c r="I108" s="28"/>
      <c r="J108" s="28"/>
      <c r="K108" s="33">
        <f>IFERROR(LARGE(E108:J108,1),0)+IF($D$5&gt;=2,IFERROR(LARGE(E108:J108,2),0),0)+IF($D$5&gt;=3,IFERROR(LARGE(E108:J108,3),0),0)+IF($D$5&gt;=4,IFERROR(LARGE(E108:J108,4),0),0)+IF($D$5&gt;=5,IFERROR(LARGE(E108:J108,5),0),0)+IF($D$5&gt;=6,IFERROR(LARGE(E108:J108,6),0),0)</f>
        <v>158</v>
      </c>
      <c r="L108" s="33" t="s">
        <v>657</v>
      </c>
      <c r="M108" s="33" t="s">
        <v>524</v>
      </c>
      <c r="N108" s="40">
        <f>K108-(ROW(K108)-ROW(K$6))/10000</f>
        <v>157.9898</v>
      </c>
      <c r="O108" s="33">
        <f>COUNT(E108:J108)</f>
        <v>1</v>
      </c>
      <c r="P108" s="33" t="str">
        <f ca="1">IF(AND(O108=1,OFFSET(D108,0,P$3)&gt;0),"Y",0)</f>
        <v>Y</v>
      </c>
      <c r="Q108" s="34" t="s">
        <v>270</v>
      </c>
      <c r="R108" s="35">
        <f>1-(Q108=Q107)</f>
        <v>0</v>
      </c>
      <c r="S108" s="35">
        <f>N108+T108/1000+U108/10000+V108/100000+W108/1000000+X108/10000000+Y108/100000000</f>
        <v>158.14779999999999</v>
      </c>
      <c r="T108" s="30">
        <v>158</v>
      </c>
      <c r="U108" s="28"/>
      <c r="V108" s="28"/>
      <c r="W108" s="28"/>
      <c r="X108" s="28"/>
      <c r="Y108" s="28"/>
      <c r="AE108" s="60"/>
      <c r="AF108" s="60"/>
      <c r="AH108" s="27"/>
      <c r="AI108" s="39"/>
      <c r="AJ108" s="39"/>
      <c r="AK108" s="39"/>
      <c r="AL108" s="31"/>
      <c r="AM108" s="27"/>
      <c r="AN108" s="1"/>
    </row>
    <row r="109" spans="1:40" ht="15" x14ac:dyDescent="0.25">
      <c r="A109" s="58">
        <v>5</v>
      </c>
      <c r="B109" s="58">
        <v>4</v>
      </c>
      <c r="C109" s="1" t="s">
        <v>317</v>
      </c>
      <c r="D109" s="30" t="s">
        <v>162</v>
      </c>
      <c r="E109" s="30">
        <v>151</v>
      </c>
      <c r="F109" s="28"/>
      <c r="G109" s="28"/>
      <c r="H109" s="28"/>
      <c r="I109" s="28"/>
      <c r="J109" s="28"/>
      <c r="K109" s="33">
        <f>IFERROR(LARGE(E109:J109,1),0)+IF($D$5&gt;=2,IFERROR(LARGE(E109:J109,2),0),0)+IF($D$5&gt;=3,IFERROR(LARGE(E109:J109,3),0),0)+IF($D$5&gt;=4,IFERROR(LARGE(E109:J109,4),0),0)+IF($D$5&gt;=5,IFERROR(LARGE(E109:J109,5),0),0)+IF($D$5&gt;=6,IFERROR(LARGE(E109:J109,6),0),0)</f>
        <v>151</v>
      </c>
      <c r="L109" s="33" t="s">
        <v>657</v>
      </c>
      <c r="M109" s="33"/>
      <c r="N109" s="40">
        <f>K109-(ROW(K109)-ROW(K$6))/10000</f>
        <v>150.9897</v>
      </c>
      <c r="O109" s="33">
        <f>COUNT(E109:J109)</f>
        <v>1</v>
      </c>
      <c r="P109" s="33" t="str">
        <f ca="1">IF(AND(O109=1,OFFSET(D109,0,P$3)&gt;0),"Y",0)</f>
        <v>Y</v>
      </c>
      <c r="Q109" s="34" t="s">
        <v>270</v>
      </c>
      <c r="R109" s="35">
        <f>1-(Q109=Q108)</f>
        <v>0</v>
      </c>
      <c r="S109" s="35">
        <f>N109+T109/1000+U109/10000+V109/100000+W109/1000000+X109/10000000+Y109/100000000</f>
        <v>151.14070000000001</v>
      </c>
      <c r="T109" s="30">
        <v>151</v>
      </c>
      <c r="U109" s="28"/>
      <c r="V109" s="28"/>
      <c r="W109" s="28"/>
      <c r="X109" s="28"/>
      <c r="Y109" s="28"/>
      <c r="AE109" s="60"/>
      <c r="AF109" s="60"/>
      <c r="AH109" s="27"/>
      <c r="AI109" s="39"/>
      <c r="AJ109" s="39"/>
      <c r="AK109" s="39"/>
      <c r="AL109" s="31"/>
      <c r="AM109" s="27"/>
      <c r="AN109" s="1"/>
    </row>
    <row r="110" spans="1:40" ht="15" x14ac:dyDescent="0.25">
      <c r="A110" s="58">
        <v>6</v>
      </c>
      <c r="B110" s="58">
        <v>5</v>
      </c>
      <c r="C110" s="1" t="s">
        <v>321</v>
      </c>
      <c r="D110" s="30" t="s">
        <v>40</v>
      </c>
      <c r="E110" s="30">
        <v>148</v>
      </c>
      <c r="F110" s="28"/>
      <c r="G110" s="28"/>
      <c r="H110" s="28"/>
      <c r="I110" s="28"/>
      <c r="J110" s="28"/>
      <c r="K110" s="33">
        <f>IFERROR(LARGE(E110:J110,1),0)+IF($D$5&gt;=2,IFERROR(LARGE(E110:J110,2),0),0)+IF($D$5&gt;=3,IFERROR(LARGE(E110:J110,3),0),0)+IF($D$5&gt;=4,IFERROR(LARGE(E110:J110,4),0),0)+IF($D$5&gt;=5,IFERROR(LARGE(E110:J110,5),0),0)+IF($D$5&gt;=6,IFERROR(LARGE(E110:J110,6),0),0)</f>
        <v>148</v>
      </c>
      <c r="L110" s="33" t="s">
        <v>657</v>
      </c>
      <c r="M110" s="33"/>
      <c r="N110" s="40">
        <f>K110-(ROW(K110)-ROW(K$6))/10000</f>
        <v>147.9896</v>
      </c>
      <c r="O110" s="33">
        <f>COUNT(E110:J110)</f>
        <v>1</v>
      </c>
      <c r="P110" s="33" t="str">
        <f ca="1">IF(AND(O110=1,OFFSET(D110,0,P$3)&gt;0),"Y",0)</f>
        <v>Y</v>
      </c>
      <c r="Q110" s="34" t="s">
        <v>270</v>
      </c>
      <c r="R110" s="35">
        <f>1-(Q110=Q109)</f>
        <v>0</v>
      </c>
      <c r="S110" s="35">
        <f>N110+T110/1000+U110/10000+V110/100000+W110/1000000+X110/10000000+Y110/100000000</f>
        <v>148.13759999999999</v>
      </c>
      <c r="T110" s="30">
        <v>148</v>
      </c>
      <c r="U110" s="28"/>
      <c r="V110" s="28"/>
      <c r="W110" s="28"/>
      <c r="X110" s="28"/>
      <c r="Y110" s="28"/>
      <c r="AE110" s="60"/>
      <c r="AF110" s="60"/>
      <c r="AH110" s="27"/>
      <c r="AI110" s="39"/>
      <c r="AJ110" s="39"/>
      <c r="AK110" s="39"/>
      <c r="AL110" s="31"/>
      <c r="AM110" s="27"/>
      <c r="AN110" s="1"/>
    </row>
    <row r="111" spans="1:40" ht="15" x14ac:dyDescent="0.25">
      <c r="A111" s="58">
        <v>7</v>
      </c>
      <c r="B111" s="58">
        <v>6</v>
      </c>
      <c r="C111" s="1" t="s">
        <v>342</v>
      </c>
      <c r="D111" s="30" t="s">
        <v>162</v>
      </c>
      <c r="E111" s="30">
        <v>136</v>
      </c>
      <c r="F111" s="28"/>
      <c r="G111" s="28"/>
      <c r="H111" s="28"/>
      <c r="I111" s="28"/>
      <c r="J111" s="28"/>
      <c r="K111" s="33">
        <f>IFERROR(LARGE(E111:J111,1),0)+IF($D$5&gt;=2,IFERROR(LARGE(E111:J111,2),0),0)+IF($D$5&gt;=3,IFERROR(LARGE(E111:J111,3),0),0)+IF($D$5&gt;=4,IFERROR(LARGE(E111:J111,4),0),0)+IF($D$5&gt;=5,IFERROR(LARGE(E111:J111,5),0),0)+IF($D$5&gt;=6,IFERROR(LARGE(E111:J111,6),0),0)</f>
        <v>136</v>
      </c>
      <c r="L111" s="33" t="s">
        <v>657</v>
      </c>
      <c r="M111" s="33"/>
      <c r="N111" s="40">
        <f>K111-(ROW(K111)-ROW(K$6))/10000</f>
        <v>135.98949999999999</v>
      </c>
      <c r="O111" s="33">
        <f>COUNT(E111:J111)</f>
        <v>1</v>
      </c>
      <c r="P111" s="33" t="str">
        <f ca="1">IF(AND(O111=1,OFFSET(D111,0,P$3)&gt;0),"Y",0)</f>
        <v>Y</v>
      </c>
      <c r="Q111" s="34" t="s">
        <v>270</v>
      </c>
      <c r="R111" s="35">
        <f>1-(Q111=Q110)</f>
        <v>0</v>
      </c>
      <c r="S111" s="35">
        <f>N111+T111/1000+U111/10000+V111/100000+W111/1000000+X111/10000000+Y111/100000000</f>
        <v>136.12549999999999</v>
      </c>
      <c r="T111" s="30">
        <v>136</v>
      </c>
      <c r="U111" s="28"/>
      <c r="V111" s="28"/>
      <c r="W111" s="28"/>
      <c r="X111" s="28"/>
      <c r="Y111" s="28"/>
      <c r="AE111" s="60"/>
      <c r="AF111" s="60"/>
      <c r="AH111" s="27"/>
      <c r="AI111" s="39"/>
      <c r="AJ111" s="39"/>
      <c r="AK111" s="39"/>
      <c r="AL111" s="31"/>
      <c r="AM111" s="27"/>
      <c r="AN111" s="1"/>
    </row>
    <row r="112" spans="1:40" ht="15" x14ac:dyDescent="0.25">
      <c r="A112" s="58">
        <v>8</v>
      </c>
      <c r="B112" s="58">
        <v>7</v>
      </c>
      <c r="C112" s="1" t="s">
        <v>353</v>
      </c>
      <c r="D112" s="30" t="s">
        <v>240</v>
      </c>
      <c r="E112" s="30">
        <v>133</v>
      </c>
      <c r="F112" s="28"/>
      <c r="G112" s="28"/>
      <c r="H112" s="28"/>
      <c r="I112" s="28"/>
      <c r="J112" s="28"/>
      <c r="K112" s="33">
        <f>IFERROR(LARGE(E112:J112,1),0)+IF($D$5&gt;=2,IFERROR(LARGE(E112:J112,2),0),0)+IF($D$5&gt;=3,IFERROR(LARGE(E112:J112,3),0),0)+IF($D$5&gt;=4,IFERROR(LARGE(E112:J112,4),0),0)+IF($D$5&gt;=5,IFERROR(LARGE(E112:J112,5),0),0)+IF($D$5&gt;=6,IFERROR(LARGE(E112:J112,6),0),0)</f>
        <v>133</v>
      </c>
      <c r="L112" s="33" t="s">
        <v>657</v>
      </c>
      <c r="M112" s="33"/>
      <c r="N112" s="40">
        <f>K112-(ROW(K112)-ROW(K$6))/10000</f>
        <v>132.98939999999999</v>
      </c>
      <c r="O112" s="33">
        <f>COUNT(E112:J112)</f>
        <v>1</v>
      </c>
      <c r="P112" s="33" t="str">
        <f ca="1">IF(AND(O112=1,OFFSET(D112,0,P$3)&gt;0),"Y",0)</f>
        <v>Y</v>
      </c>
      <c r="Q112" s="34" t="s">
        <v>270</v>
      </c>
      <c r="R112" s="35">
        <f>1-(Q112=Q111)</f>
        <v>0</v>
      </c>
      <c r="S112" s="35">
        <f>N112+T112/1000+U112/10000+V112/100000+W112/1000000+X112/10000000+Y112/100000000</f>
        <v>133.1224</v>
      </c>
      <c r="T112" s="30">
        <v>133</v>
      </c>
      <c r="U112" s="28"/>
      <c r="V112" s="28"/>
      <c r="W112" s="28"/>
      <c r="X112" s="28"/>
      <c r="Y112" s="28"/>
      <c r="AE112" s="60"/>
      <c r="AF112" s="60"/>
      <c r="AH112" s="27"/>
      <c r="AI112" s="39"/>
      <c r="AJ112" s="39"/>
      <c r="AK112" s="39"/>
      <c r="AL112" s="31"/>
      <c r="AM112" s="27"/>
      <c r="AN112" s="1"/>
    </row>
    <row r="113" spans="1:40" ht="15" x14ac:dyDescent="0.25">
      <c r="A113" s="58">
        <v>9</v>
      </c>
      <c r="B113" s="58">
        <v>8</v>
      </c>
      <c r="C113" s="1" t="s">
        <v>372</v>
      </c>
      <c r="D113" s="30" t="s">
        <v>240</v>
      </c>
      <c r="E113" s="30">
        <v>121</v>
      </c>
      <c r="F113" s="28"/>
      <c r="G113" s="28"/>
      <c r="H113" s="28"/>
      <c r="I113" s="28"/>
      <c r="J113" s="28"/>
      <c r="K113" s="33">
        <f>IFERROR(LARGE(E113:J113,1),0)+IF($D$5&gt;=2,IFERROR(LARGE(E113:J113,2),0),0)+IF($D$5&gt;=3,IFERROR(LARGE(E113:J113,3),0),0)+IF($D$5&gt;=4,IFERROR(LARGE(E113:J113,4),0),0)+IF($D$5&gt;=5,IFERROR(LARGE(E113:J113,5),0),0)+IF($D$5&gt;=6,IFERROR(LARGE(E113:J113,6),0),0)</f>
        <v>121</v>
      </c>
      <c r="L113" s="33" t="s">
        <v>657</v>
      </c>
      <c r="M113" s="33"/>
      <c r="N113" s="40">
        <f>K113-(ROW(K113)-ROW(K$6))/10000</f>
        <v>120.9893</v>
      </c>
      <c r="O113" s="33">
        <f>COUNT(E113:J113)</f>
        <v>1</v>
      </c>
      <c r="P113" s="33" t="str">
        <f ca="1">IF(AND(O113=1,OFFSET(D113,0,P$3)&gt;0),"Y",0)</f>
        <v>Y</v>
      </c>
      <c r="Q113" s="34" t="s">
        <v>270</v>
      </c>
      <c r="R113" s="35">
        <f>1-(Q113=Q112)</f>
        <v>0</v>
      </c>
      <c r="S113" s="35">
        <f>N113+T113/1000+U113/10000+V113/100000+W113/1000000+X113/10000000+Y113/100000000</f>
        <v>121.1103</v>
      </c>
      <c r="T113" s="30">
        <v>121</v>
      </c>
      <c r="U113" s="28"/>
      <c r="V113" s="28"/>
      <c r="W113" s="28"/>
      <c r="X113" s="28"/>
      <c r="Y113" s="28"/>
      <c r="AE113" s="60"/>
      <c r="AF113" s="60"/>
      <c r="AH113" s="27"/>
      <c r="AI113" s="39"/>
      <c r="AJ113" s="39"/>
      <c r="AK113" s="39"/>
      <c r="AL113" s="31"/>
      <c r="AM113" s="27"/>
      <c r="AN113" s="1"/>
    </row>
    <row r="114" spans="1:40" ht="15" x14ac:dyDescent="0.25">
      <c r="A114" s="58">
        <v>10</v>
      </c>
      <c r="B114" s="58">
        <v>9</v>
      </c>
      <c r="C114" s="1" t="s">
        <v>373</v>
      </c>
      <c r="D114" s="30" t="s">
        <v>28</v>
      </c>
      <c r="E114" s="30">
        <v>120</v>
      </c>
      <c r="F114" s="28"/>
      <c r="G114" s="28"/>
      <c r="H114" s="28"/>
      <c r="I114" s="28"/>
      <c r="J114" s="28"/>
      <c r="K114" s="33">
        <f>IFERROR(LARGE(E114:J114,1),0)+IF($D$5&gt;=2,IFERROR(LARGE(E114:J114,2),0),0)+IF($D$5&gt;=3,IFERROR(LARGE(E114:J114,3),0),0)+IF($D$5&gt;=4,IFERROR(LARGE(E114:J114,4),0),0)+IF($D$5&gt;=5,IFERROR(LARGE(E114:J114,5),0),0)+IF($D$5&gt;=6,IFERROR(LARGE(E114:J114,6),0),0)</f>
        <v>120</v>
      </c>
      <c r="L114" s="33" t="s">
        <v>657</v>
      </c>
      <c r="M114" s="33"/>
      <c r="N114" s="40">
        <f>K114-(ROW(K114)-ROW(K$6))/10000</f>
        <v>119.9892</v>
      </c>
      <c r="O114" s="33">
        <f>COUNT(E114:J114)</f>
        <v>1</v>
      </c>
      <c r="P114" s="33" t="str">
        <f ca="1">IF(AND(O114=1,OFFSET(D114,0,P$3)&gt;0),"Y",0)</f>
        <v>Y</v>
      </c>
      <c r="Q114" s="34" t="s">
        <v>270</v>
      </c>
      <c r="R114" s="35">
        <f>1-(Q114=Q113)</f>
        <v>0</v>
      </c>
      <c r="S114" s="35">
        <f>N114+T114/1000+U114/10000+V114/100000+W114/1000000+X114/10000000+Y114/100000000</f>
        <v>120.1092</v>
      </c>
      <c r="T114" s="30">
        <v>120</v>
      </c>
      <c r="U114" s="28"/>
      <c r="V114" s="28"/>
      <c r="W114" s="28"/>
      <c r="X114" s="28"/>
      <c r="Y114" s="28"/>
      <c r="AE114" s="60"/>
      <c r="AF114" s="60"/>
      <c r="AH114" s="27"/>
      <c r="AI114" s="39"/>
      <c r="AJ114" s="39"/>
      <c r="AK114" s="39"/>
      <c r="AL114" s="31"/>
      <c r="AM114" s="27"/>
      <c r="AN114" s="1"/>
    </row>
    <row r="115" spans="1:40" ht="15" x14ac:dyDescent="0.25">
      <c r="A115" s="58">
        <v>11</v>
      </c>
      <c r="B115" s="58">
        <v>10</v>
      </c>
      <c r="C115" s="1" t="s">
        <v>375</v>
      </c>
      <c r="D115" s="30" t="s">
        <v>67</v>
      </c>
      <c r="E115" s="30">
        <v>119</v>
      </c>
      <c r="F115" s="28"/>
      <c r="G115" s="28"/>
      <c r="H115" s="28"/>
      <c r="I115" s="28"/>
      <c r="J115" s="28"/>
      <c r="K115" s="33">
        <f>IFERROR(LARGE(E115:J115,1),0)+IF($D$5&gt;=2,IFERROR(LARGE(E115:J115,2),0),0)+IF($D$5&gt;=3,IFERROR(LARGE(E115:J115,3),0),0)+IF($D$5&gt;=4,IFERROR(LARGE(E115:J115,4),0),0)+IF($D$5&gt;=5,IFERROR(LARGE(E115:J115,5),0),0)+IF($D$5&gt;=6,IFERROR(LARGE(E115:J115,6),0),0)</f>
        <v>119</v>
      </c>
      <c r="L115" s="33" t="s">
        <v>657</v>
      </c>
      <c r="M115" s="33"/>
      <c r="N115" s="40">
        <f>K115-(ROW(K115)-ROW(K$6))/10000</f>
        <v>118.98909999999999</v>
      </c>
      <c r="O115" s="33">
        <f>COUNT(E115:J115)</f>
        <v>1</v>
      </c>
      <c r="P115" s="33" t="str">
        <f ca="1">IF(AND(O115=1,OFFSET(D115,0,P$3)&gt;0),"Y",0)</f>
        <v>Y</v>
      </c>
      <c r="Q115" s="34" t="s">
        <v>270</v>
      </c>
      <c r="R115" s="35">
        <f>1-(Q115=Q114)</f>
        <v>0</v>
      </c>
      <c r="S115" s="35">
        <f>N115+T115/1000+U115/10000+V115/100000+W115/1000000+X115/10000000+Y115/100000000</f>
        <v>119.10809999999999</v>
      </c>
      <c r="T115" s="30">
        <v>119</v>
      </c>
      <c r="U115" s="28"/>
      <c r="V115" s="28"/>
      <c r="W115" s="28"/>
      <c r="X115" s="28"/>
      <c r="Y115" s="28"/>
      <c r="AE115" s="60"/>
      <c r="AF115" s="60"/>
      <c r="AH115" s="27"/>
      <c r="AI115" s="39"/>
      <c r="AJ115" s="39"/>
      <c r="AK115" s="39"/>
      <c r="AL115" s="31"/>
      <c r="AM115" s="27"/>
      <c r="AN115" s="1"/>
    </row>
    <row r="116" spans="1:40" ht="15" x14ac:dyDescent="0.25">
      <c r="A116" s="58">
        <v>12</v>
      </c>
      <c r="B116" s="58">
        <v>11</v>
      </c>
      <c r="C116" s="1" t="s">
        <v>384</v>
      </c>
      <c r="D116" s="30" t="s">
        <v>28</v>
      </c>
      <c r="E116" s="30">
        <v>114</v>
      </c>
      <c r="F116" s="28"/>
      <c r="G116" s="28"/>
      <c r="H116" s="28"/>
      <c r="I116" s="28"/>
      <c r="J116" s="28"/>
      <c r="K116" s="33">
        <f>IFERROR(LARGE(E116:J116,1),0)+IF($D$5&gt;=2,IFERROR(LARGE(E116:J116,2),0),0)+IF($D$5&gt;=3,IFERROR(LARGE(E116:J116,3),0),0)+IF($D$5&gt;=4,IFERROR(LARGE(E116:J116,4),0),0)+IF($D$5&gt;=5,IFERROR(LARGE(E116:J116,5),0),0)+IF($D$5&gt;=6,IFERROR(LARGE(E116:J116,6),0),0)</f>
        <v>114</v>
      </c>
      <c r="L116" s="33" t="s">
        <v>657</v>
      </c>
      <c r="M116" s="33"/>
      <c r="N116" s="40">
        <f>K116-(ROW(K116)-ROW(K$6))/10000</f>
        <v>113.989</v>
      </c>
      <c r="O116" s="33">
        <f>COUNT(E116:J116)</f>
        <v>1</v>
      </c>
      <c r="P116" s="33" t="str">
        <f ca="1">IF(AND(O116=1,OFFSET(D116,0,P$3)&gt;0),"Y",0)</f>
        <v>Y</v>
      </c>
      <c r="Q116" s="34" t="s">
        <v>270</v>
      </c>
      <c r="R116" s="35">
        <f>1-(Q116=Q115)</f>
        <v>0</v>
      </c>
      <c r="S116" s="35">
        <f>N116+T116/1000+U116/10000+V116/100000+W116/1000000+X116/10000000+Y116/100000000</f>
        <v>114.10300000000001</v>
      </c>
      <c r="T116" s="30">
        <v>114</v>
      </c>
      <c r="U116" s="28"/>
      <c r="V116" s="28"/>
      <c r="W116" s="28"/>
      <c r="X116" s="28"/>
      <c r="Y116" s="28"/>
      <c r="AE116" s="60"/>
      <c r="AF116" s="60"/>
      <c r="AH116" s="27"/>
      <c r="AI116" s="39"/>
      <c r="AJ116" s="39"/>
      <c r="AK116" s="39"/>
      <c r="AL116" s="31"/>
      <c r="AM116" s="27"/>
      <c r="AN116" s="1"/>
    </row>
    <row r="117" spans="1:40" ht="15" x14ac:dyDescent="0.25">
      <c r="A117" s="58">
        <v>13</v>
      </c>
      <c r="B117" s="58">
        <v>12</v>
      </c>
      <c r="C117" s="1" t="s">
        <v>389</v>
      </c>
      <c r="D117" s="30" t="s">
        <v>121</v>
      </c>
      <c r="E117" s="30">
        <v>111</v>
      </c>
      <c r="F117" s="28"/>
      <c r="G117" s="28"/>
      <c r="H117" s="28"/>
      <c r="I117" s="28"/>
      <c r="J117" s="28"/>
      <c r="K117" s="33">
        <f>IFERROR(LARGE(E117:J117,1),0)+IF($D$5&gt;=2,IFERROR(LARGE(E117:J117,2),0),0)+IF($D$5&gt;=3,IFERROR(LARGE(E117:J117,3),0),0)+IF($D$5&gt;=4,IFERROR(LARGE(E117:J117,4),0),0)+IF($D$5&gt;=5,IFERROR(LARGE(E117:J117,5),0),0)+IF($D$5&gt;=6,IFERROR(LARGE(E117:J117,6),0),0)</f>
        <v>111</v>
      </c>
      <c r="L117" s="33" t="s">
        <v>657</v>
      </c>
      <c r="M117" s="33"/>
      <c r="N117" s="40">
        <f>K117-(ROW(K117)-ROW(K$6))/10000</f>
        <v>110.9889</v>
      </c>
      <c r="O117" s="33">
        <f>COUNT(E117:J117)</f>
        <v>1</v>
      </c>
      <c r="P117" s="33" t="str">
        <f ca="1">IF(AND(O117=1,OFFSET(D117,0,P$3)&gt;0),"Y",0)</f>
        <v>Y</v>
      </c>
      <c r="Q117" s="34" t="s">
        <v>270</v>
      </c>
      <c r="R117" s="35">
        <f>1-(Q117=Q116)</f>
        <v>0</v>
      </c>
      <c r="S117" s="35">
        <f>N117+T117/1000+U117/10000+V117/100000+W117/1000000+X117/10000000+Y117/100000000</f>
        <v>111.09990000000001</v>
      </c>
      <c r="T117" s="30">
        <v>111</v>
      </c>
      <c r="U117" s="28"/>
      <c r="V117" s="28"/>
      <c r="W117" s="28"/>
      <c r="X117" s="28"/>
      <c r="Y117" s="28"/>
      <c r="AE117" s="60"/>
      <c r="AF117" s="60"/>
      <c r="AH117" s="27"/>
      <c r="AI117" s="39"/>
      <c r="AJ117" s="39"/>
      <c r="AK117" s="39"/>
      <c r="AL117" s="31"/>
      <c r="AM117" s="27"/>
      <c r="AN117" s="1"/>
    </row>
    <row r="118" spans="1:40" ht="15" x14ac:dyDescent="0.25">
      <c r="A118" s="58">
        <v>14</v>
      </c>
      <c r="B118" s="58">
        <v>13</v>
      </c>
      <c r="C118" s="1" t="s">
        <v>408</v>
      </c>
      <c r="D118" s="30" t="s">
        <v>28</v>
      </c>
      <c r="E118" s="30">
        <v>101</v>
      </c>
      <c r="F118" s="28"/>
      <c r="G118" s="28"/>
      <c r="H118" s="28"/>
      <c r="I118" s="28"/>
      <c r="J118" s="28"/>
      <c r="K118" s="33">
        <f>IFERROR(LARGE(E118:J118,1),0)+IF($D$5&gt;=2,IFERROR(LARGE(E118:J118,2),0),0)+IF($D$5&gt;=3,IFERROR(LARGE(E118:J118,3),0),0)+IF($D$5&gt;=4,IFERROR(LARGE(E118:J118,4),0),0)+IF($D$5&gt;=5,IFERROR(LARGE(E118:J118,5),0),0)+IF($D$5&gt;=6,IFERROR(LARGE(E118:J118,6),0),0)</f>
        <v>101</v>
      </c>
      <c r="L118" s="33" t="s">
        <v>657</v>
      </c>
      <c r="M118" s="33"/>
      <c r="N118" s="40">
        <f>K118-(ROW(K118)-ROW(K$6))/10000</f>
        <v>100.9888</v>
      </c>
      <c r="O118" s="33">
        <f>COUNT(E118:J118)</f>
        <v>1</v>
      </c>
      <c r="P118" s="33" t="str">
        <f ca="1">IF(AND(O118=1,OFFSET(D118,0,P$3)&gt;0),"Y",0)</f>
        <v>Y</v>
      </c>
      <c r="Q118" s="34" t="s">
        <v>270</v>
      </c>
      <c r="R118" s="35">
        <f>1-(Q118=Q117)</f>
        <v>0</v>
      </c>
      <c r="S118" s="35">
        <f>N118+T118/1000+U118/10000+V118/100000+W118/1000000+X118/10000000+Y118/100000000</f>
        <v>101.0898</v>
      </c>
      <c r="T118" s="30">
        <v>101</v>
      </c>
      <c r="U118" s="28"/>
      <c r="V118" s="28"/>
      <c r="W118" s="28"/>
      <c r="X118" s="28"/>
      <c r="Y118" s="28"/>
      <c r="AE118" s="60"/>
      <c r="AF118" s="60"/>
      <c r="AH118" s="27"/>
      <c r="AI118" s="39"/>
      <c r="AJ118" s="39"/>
      <c r="AK118" s="39"/>
      <c r="AL118" s="31"/>
      <c r="AM118" s="27"/>
      <c r="AN118" s="1"/>
    </row>
    <row r="119" spans="1:40" ht="15" x14ac:dyDescent="0.25">
      <c r="A119" s="58">
        <v>15</v>
      </c>
      <c r="B119" s="58">
        <v>14</v>
      </c>
      <c r="C119" s="1" t="s">
        <v>438</v>
      </c>
      <c r="D119" s="30" t="s">
        <v>61</v>
      </c>
      <c r="E119" s="30">
        <v>76</v>
      </c>
      <c r="F119" s="28"/>
      <c r="G119" s="28"/>
      <c r="H119" s="28"/>
      <c r="I119" s="28"/>
      <c r="J119" s="28"/>
      <c r="K119" s="33">
        <f>IFERROR(LARGE(E119:J119,1),0)+IF($D$5&gt;=2,IFERROR(LARGE(E119:J119,2),0),0)+IF($D$5&gt;=3,IFERROR(LARGE(E119:J119,3),0),0)+IF($D$5&gt;=4,IFERROR(LARGE(E119:J119,4),0),0)+IF($D$5&gt;=5,IFERROR(LARGE(E119:J119,5),0),0)+IF($D$5&gt;=6,IFERROR(LARGE(E119:J119,6),0),0)</f>
        <v>76</v>
      </c>
      <c r="L119" s="33" t="s">
        <v>657</v>
      </c>
      <c r="M119" s="33"/>
      <c r="N119" s="40">
        <f>K119-(ROW(K119)-ROW(K$6))/10000</f>
        <v>75.988699999999994</v>
      </c>
      <c r="O119" s="33">
        <f>COUNT(E119:J119)</f>
        <v>1</v>
      </c>
      <c r="P119" s="33" t="str">
        <f ca="1">IF(AND(O119=1,OFFSET(D119,0,P$3)&gt;0),"Y",0)</f>
        <v>Y</v>
      </c>
      <c r="Q119" s="34" t="s">
        <v>270</v>
      </c>
      <c r="R119" s="35">
        <f>1-(Q119=Q118)</f>
        <v>0</v>
      </c>
      <c r="S119" s="35">
        <f>N119+T119/1000+U119/10000+V119/100000+W119/1000000+X119/10000000+Y119/100000000</f>
        <v>76.064699999999988</v>
      </c>
      <c r="T119" s="30">
        <v>76</v>
      </c>
      <c r="U119" s="28"/>
      <c r="V119" s="28"/>
      <c r="W119" s="28"/>
      <c r="X119" s="28"/>
      <c r="Y119" s="28"/>
      <c r="AE119" s="60"/>
      <c r="AF119" s="60"/>
      <c r="AH119" s="27"/>
      <c r="AI119" s="39"/>
      <c r="AJ119" s="39"/>
      <c r="AK119" s="39"/>
      <c r="AL119" s="31"/>
      <c r="AM119" s="27"/>
      <c r="AN119" s="1"/>
    </row>
    <row r="120" spans="1:40" ht="3" customHeight="1" x14ac:dyDescent="0.2">
      <c r="D120" s="51"/>
      <c r="E120" s="51"/>
      <c r="F120" s="51"/>
      <c r="G120" s="51"/>
      <c r="H120" s="51"/>
      <c r="I120" s="51"/>
      <c r="J120" s="51"/>
      <c r="K120" s="33"/>
      <c r="L120" s="28"/>
      <c r="M120" s="28"/>
      <c r="N120" s="40"/>
      <c r="O120" s="28"/>
      <c r="P120" s="28"/>
      <c r="R120" s="56"/>
      <c r="S120" s="35"/>
      <c r="T120" s="51"/>
      <c r="U120" s="51"/>
      <c r="V120" s="51"/>
      <c r="W120" s="51"/>
      <c r="X120" s="51"/>
      <c r="Y120" s="51"/>
      <c r="AE120" s="60"/>
      <c r="AF120" s="60"/>
      <c r="AH120" s="27"/>
      <c r="AI120" s="39"/>
      <c r="AJ120" s="39"/>
      <c r="AK120" s="39"/>
      <c r="AL120" s="31"/>
      <c r="AM120" s="27"/>
      <c r="AN120" s="1"/>
    </row>
    <row r="121" spans="1:40" x14ac:dyDescent="0.2">
      <c r="D121" s="28"/>
      <c r="E121" s="28"/>
      <c r="F121" s="28"/>
      <c r="G121" s="28"/>
      <c r="H121" s="28"/>
      <c r="I121" s="28"/>
      <c r="J121" s="28"/>
      <c r="K121" s="33"/>
      <c r="L121" s="28"/>
      <c r="M121" s="28"/>
      <c r="N121" s="40"/>
      <c r="O121" s="28"/>
      <c r="P121" s="28"/>
      <c r="R121" s="59"/>
      <c r="S121" s="35"/>
      <c r="T121" s="28"/>
      <c r="U121" s="28"/>
      <c r="V121" s="28"/>
      <c r="W121" s="28"/>
      <c r="X121" s="28"/>
      <c r="Y121" s="28"/>
      <c r="AE121" s="60"/>
      <c r="AF121" s="60"/>
      <c r="AH121" s="27"/>
      <c r="AI121" s="39"/>
      <c r="AJ121" s="39"/>
      <c r="AK121" s="39"/>
      <c r="AL121" s="31"/>
      <c r="AM121" s="27"/>
      <c r="AN121" s="1"/>
    </row>
    <row r="122" spans="1:40" ht="15" x14ac:dyDescent="0.25">
      <c r="A122" s="57"/>
      <c r="B122" s="57"/>
      <c r="C122" s="27" t="s">
        <v>122</v>
      </c>
      <c r="D122" s="28"/>
      <c r="E122" s="28"/>
      <c r="F122" s="28"/>
      <c r="G122" s="28"/>
      <c r="H122" s="28"/>
      <c r="I122" s="28"/>
      <c r="J122" s="28"/>
      <c r="K122" s="33"/>
      <c r="L122" s="28"/>
      <c r="M122" s="28"/>
      <c r="N122" s="40"/>
      <c r="O122" s="28"/>
      <c r="P122" s="28"/>
      <c r="Q122" s="51" t="str">
        <f>C122</f>
        <v>F60</v>
      </c>
      <c r="R122" s="56"/>
      <c r="S122" s="35"/>
      <c r="T122" s="28"/>
      <c r="U122" s="51"/>
      <c r="V122" s="51"/>
      <c r="W122" s="51"/>
      <c r="X122" s="51"/>
      <c r="Y122" s="51"/>
      <c r="AE122" s="60"/>
      <c r="AF122" s="60"/>
      <c r="AH122" s="27"/>
      <c r="AI122" s="39">
        <v>568</v>
      </c>
      <c r="AJ122" s="39">
        <v>475</v>
      </c>
      <c r="AK122" s="39">
        <v>437</v>
      </c>
      <c r="AL122" s="31"/>
      <c r="AM122" s="27"/>
      <c r="AN122" s="1"/>
    </row>
    <row r="123" spans="1:40" ht="15" x14ac:dyDescent="0.25">
      <c r="A123" s="58">
        <v>1</v>
      </c>
      <c r="B123" s="58">
        <v>1</v>
      </c>
      <c r="C123" s="1" t="s">
        <v>119</v>
      </c>
      <c r="D123" s="30" t="s">
        <v>121</v>
      </c>
      <c r="E123" s="30">
        <v>198</v>
      </c>
      <c r="F123" s="28"/>
      <c r="G123" s="28"/>
      <c r="H123" s="28"/>
      <c r="I123" s="28"/>
      <c r="J123" s="28"/>
      <c r="K123" s="33">
        <f>IFERROR(LARGE(E123:J123,1),0)+IF($D$5&gt;=2,IFERROR(LARGE(E123:J123,2),0),0)+IF($D$5&gt;=3,IFERROR(LARGE(E123:J123,3),0),0)+IF($D$5&gt;=4,IFERROR(LARGE(E123:J123,4),0),0)+IF($D$5&gt;=5,IFERROR(LARGE(E123:J123,5),0),0)+IF($D$5&gt;=6,IFERROR(LARGE(E123:J123,6),0),0)</f>
        <v>198</v>
      </c>
      <c r="L123" s="33" t="s">
        <v>657</v>
      </c>
      <c r="M123" s="33" t="s">
        <v>123</v>
      </c>
      <c r="N123" s="40">
        <f>K123-(ROW(K123)-ROW(K$6))/10000</f>
        <v>197.98830000000001</v>
      </c>
      <c r="O123" s="33">
        <f>COUNT(E123:J123)</f>
        <v>1</v>
      </c>
      <c r="P123" s="33" t="str">
        <f ca="1">IF(AND(O123=1,OFFSET(D123,0,P$3)&gt;0),"Y",0)</f>
        <v>Y</v>
      </c>
      <c r="Q123" s="34" t="s">
        <v>122</v>
      </c>
      <c r="R123" s="35">
        <f>1-(Q123=Q122)</f>
        <v>0</v>
      </c>
      <c r="S123" s="35">
        <f>N123+T123/1000+U123/10000+V123/100000+W123/1000000+X123/10000000+Y123/100000000</f>
        <v>198.18630000000002</v>
      </c>
      <c r="T123" s="30">
        <v>198</v>
      </c>
      <c r="U123" s="28"/>
      <c r="V123" s="28"/>
      <c r="W123" s="28"/>
      <c r="X123" s="28"/>
      <c r="Y123" s="28"/>
      <c r="AE123" s="60"/>
      <c r="AF123" s="60"/>
      <c r="AH123" s="27"/>
      <c r="AI123" s="39"/>
      <c r="AJ123" s="39"/>
      <c r="AK123" s="39"/>
      <c r="AL123" s="31"/>
      <c r="AM123" s="27"/>
      <c r="AN123" s="1"/>
    </row>
    <row r="124" spans="1:40" ht="15" x14ac:dyDescent="0.25">
      <c r="A124" s="58">
        <v>2</v>
      </c>
      <c r="B124" s="58">
        <v>2</v>
      </c>
      <c r="C124" s="1" t="s">
        <v>174</v>
      </c>
      <c r="D124" s="30" t="s">
        <v>110</v>
      </c>
      <c r="E124" s="30">
        <v>193</v>
      </c>
      <c r="F124" s="28"/>
      <c r="G124" s="28"/>
      <c r="H124" s="28"/>
      <c r="I124" s="28"/>
      <c r="J124" s="28"/>
      <c r="K124" s="33">
        <f>IFERROR(LARGE(E124:J124,1),0)+IF($D$5&gt;=2,IFERROR(LARGE(E124:J124,2),0),0)+IF($D$5&gt;=3,IFERROR(LARGE(E124:J124,3),0),0)+IF($D$5&gt;=4,IFERROR(LARGE(E124:J124,4),0),0)+IF($D$5&gt;=5,IFERROR(LARGE(E124:J124,5),0),0)+IF($D$5&gt;=6,IFERROR(LARGE(E124:J124,6),0),0)</f>
        <v>193</v>
      </c>
      <c r="L124" s="33" t="s">
        <v>657</v>
      </c>
      <c r="M124" s="33" t="s">
        <v>298</v>
      </c>
      <c r="N124" s="40">
        <f>K124-(ROW(K124)-ROW(K$6))/10000</f>
        <v>192.98820000000001</v>
      </c>
      <c r="O124" s="33">
        <f>COUNT(E124:J124)</f>
        <v>1</v>
      </c>
      <c r="P124" s="33" t="str">
        <f ca="1">IF(AND(O124=1,OFFSET(D124,0,P$3)&gt;0),"Y",0)</f>
        <v>Y</v>
      </c>
      <c r="Q124" s="34" t="s">
        <v>122</v>
      </c>
      <c r="R124" s="35">
        <f>1-(Q124=Q123)</f>
        <v>0</v>
      </c>
      <c r="S124" s="35">
        <f>N124+T124/1000+U124/10000+V124/100000+W124/1000000+X124/10000000+Y124/100000000</f>
        <v>193.18120000000002</v>
      </c>
      <c r="T124" s="30">
        <v>193</v>
      </c>
      <c r="U124" s="28"/>
      <c r="V124" s="28"/>
      <c r="W124" s="28"/>
      <c r="X124" s="28"/>
      <c r="Y124" s="28"/>
      <c r="AE124" s="60"/>
      <c r="AF124" s="60"/>
      <c r="AH124" s="27"/>
      <c r="AI124" s="39"/>
      <c r="AJ124" s="39"/>
      <c r="AK124" s="39"/>
      <c r="AL124" s="31"/>
      <c r="AM124" s="27"/>
      <c r="AN124" s="1"/>
    </row>
    <row r="125" spans="1:40" ht="15" x14ac:dyDescent="0.25">
      <c r="A125" s="58">
        <v>3</v>
      </c>
      <c r="B125" s="58">
        <v>3</v>
      </c>
      <c r="C125" s="1" t="s">
        <v>297</v>
      </c>
      <c r="D125" s="30" t="s">
        <v>110</v>
      </c>
      <c r="E125" s="30">
        <v>159</v>
      </c>
      <c r="F125" s="28"/>
      <c r="G125" s="28"/>
      <c r="H125" s="28"/>
      <c r="I125" s="28"/>
      <c r="J125" s="28"/>
      <c r="K125" s="33">
        <f>IFERROR(LARGE(E125:J125,1),0)+IF($D$5&gt;=2,IFERROR(LARGE(E125:J125,2),0),0)+IF($D$5&gt;=3,IFERROR(LARGE(E125:J125,3),0),0)+IF($D$5&gt;=4,IFERROR(LARGE(E125:J125,4),0),0)+IF($D$5&gt;=5,IFERROR(LARGE(E125:J125,5),0),0)+IF($D$5&gt;=6,IFERROR(LARGE(E125:J125,6),0),0)</f>
        <v>159</v>
      </c>
      <c r="L125" s="33" t="s">
        <v>657</v>
      </c>
      <c r="M125" s="33" t="s">
        <v>525</v>
      </c>
      <c r="N125" s="40">
        <f>K125-(ROW(K125)-ROW(K$6))/10000</f>
        <v>158.9881</v>
      </c>
      <c r="O125" s="33">
        <f>COUNT(E125:J125)</f>
        <v>1</v>
      </c>
      <c r="P125" s="33" t="str">
        <f ca="1">IF(AND(O125=1,OFFSET(D125,0,P$3)&gt;0),"Y",0)</f>
        <v>Y</v>
      </c>
      <c r="Q125" s="34" t="s">
        <v>122</v>
      </c>
      <c r="R125" s="35">
        <f>1-(Q125=Q124)</f>
        <v>0</v>
      </c>
      <c r="S125" s="35">
        <f>N125+T125/1000+U125/10000+V125/100000+W125/1000000+X125/10000000+Y125/100000000</f>
        <v>159.14709999999999</v>
      </c>
      <c r="T125" s="30">
        <v>159</v>
      </c>
      <c r="U125" s="28"/>
      <c r="V125" s="28"/>
      <c r="W125" s="28"/>
      <c r="X125" s="28"/>
      <c r="Y125" s="28"/>
      <c r="AE125" s="60"/>
      <c r="AF125" s="60"/>
      <c r="AH125" s="27"/>
      <c r="AI125" s="39"/>
      <c r="AJ125" s="39"/>
      <c r="AK125" s="39"/>
      <c r="AL125" s="31"/>
      <c r="AM125" s="27"/>
      <c r="AN125" s="1"/>
    </row>
    <row r="126" spans="1:40" ht="15" x14ac:dyDescent="0.25">
      <c r="A126" s="58">
        <v>4</v>
      </c>
      <c r="B126" s="58">
        <v>4</v>
      </c>
      <c r="C126" s="1" t="s">
        <v>323</v>
      </c>
      <c r="D126" s="30" t="s">
        <v>162</v>
      </c>
      <c r="E126" s="30">
        <v>146</v>
      </c>
      <c r="F126" s="28"/>
      <c r="G126" s="28"/>
      <c r="H126" s="28"/>
      <c r="I126" s="28"/>
      <c r="J126" s="28"/>
      <c r="K126" s="33">
        <f>IFERROR(LARGE(E126:J126,1),0)+IF($D$5&gt;=2,IFERROR(LARGE(E126:J126,2),0),0)+IF($D$5&gt;=3,IFERROR(LARGE(E126:J126,3),0),0)+IF($D$5&gt;=4,IFERROR(LARGE(E126:J126,4),0),0)+IF($D$5&gt;=5,IFERROR(LARGE(E126:J126,5),0),0)+IF($D$5&gt;=6,IFERROR(LARGE(E126:J126,6),0),0)</f>
        <v>146</v>
      </c>
      <c r="L126" s="33" t="s">
        <v>657</v>
      </c>
      <c r="M126" s="33"/>
      <c r="N126" s="40">
        <f>K126-(ROW(K126)-ROW(K$6))/10000</f>
        <v>145.988</v>
      </c>
      <c r="O126" s="33">
        <f>COUNT(E126:J126)</f>
        <v>1</v>
      </c>
      <c r="P126" s="33" t="str">
        <f ca="1">IF(AND(O126=1,OFFSET(D126,0,P$3)&gt;0),"Y",0)</f>
        <v>Y</v>
      </c>
      <c r="Q126" s="34" t="s">
        <v>122</v>
      </c>
      <c r="R126" s="35">
        <f>1-(Q126=Q125)</f>
        <v>0</v>
      </c>
      <c r="S126" s="35">
        <f>N126+T126/1000+U126/10000+V126/100000+W126/1000000+X126/10000000+Y126/100000000</f>
        <v>146.13399999999999</v>
      </c>
      <c r="T126" s="30">
        <v>146</v>
      </c>
      <c r="U126" s="28"/>
      <c r="V126" s="28"/>
      <c r="W126" s="28"/>
      <c r="X126" s="28"/>
      <c r="Y126" s="28"/>
      <c r="AE126" s="60"/>
      <c r="AF126" s="60"/>
      <c r="AH126" s="27"/>
      <c r="AI126" s="39"/>
      <c r="AJ126" s="39"/>
      <c r="AK126" s="39"/>
      <c r="AL126" s="31"/>
      <c r="AM126" s="27"/>
      <c r="AN126" s="1"/>
    </row>
    <row r="127" spans="1:40" ht="15" x14ac:dyDescent="0.25">
      <c r="A127" s="58">
        <v>5</v>
      </c>
      <c r="B127" s="58">
        <v>5</v>
      </c>
      <c r="C127" s="1" t="s">
        <v>335</v>
      </c>
      <c r="D127" s="30" t="s">
        <v>40</v>
      </c>
      <c r="E127" s="30">
        <v>141</v>
      </c>
      <c r="F127" s="28"/>
      <c r="G127" s="28"/>
      <c r="H127" s="28"/>
      <c r="I127" s="28"/>
      <c r="J127" s="28"/>
      <c r="K127" s="33">
        <f>IFERROR(LARGE(E127:J127,1),0)+IF($D$5&gt;=2,IFERROR(LARGE(E127:J127,2),0),0)+IF($D$5&gt;=3,IFERROR(LARGE(E127:J127,3),0),0)+IF($D$5&gt;=4,IFERROR(LARGE(E127:J127,4),0),0)+IF($D$5&gt;=5,IFERROR(LARGE(E127:J127,5),0),0)+IF($D$5&gt;=6,IFERROR(LARGE(E127:J127,6),0),0)</f>
        <v>141</v>
      </c>
      <c r="L127" s="33" t="s">
        <v>657</v>
      </c>
      <c r="M127" s="33"/>
      <c r="N127" s="40">
        <f>K127-(ROW(K127)-ROW(K$6))/10000</f>
        <v>140.9879</v>
      </c>
      <c r="O127" s="33">
        <f>COUNT(E127:J127)</f>
        <v>1</v>
      </c>
      <c r="P127" s="33" t="str">
        <f ca="1">IF(AND(O127=1,OFFSET(D127,0,P$3)&gt;0),"Y",0)</f>
        <v>Y</v>
      </c>
      <c r="Q127" s="34" t="s">
        <v>122</v>
      </c>
      <c r="R127" s="35">
        <f>1-(Q127=Q126)</f>
        <v>0</v>
      </c>
      <c r="S127" s="35">
        <f>N127+T127/1000+U127/10000+V127/100000+W127/1000000+X127/10000000+Y127/100000000</f>
        <v>141.12889999999999</v>
      </c>
      <c r="T127" s="30">
        <v>141</v>
      </c>
      <c r="U127" s="28"/>
      <c r="V127" s="28"/>
      <c r="W127" s="28"/>
      <c r="X127" s="28"/>
      <c r="Y127" s="28"/>
      <c r="AE127" s="60"/>
      <c r="AF127" s="60"/>
      <c r="AH127" s="27"/>
      <c r="AI127" s="39"/>
      <c r="AJ127" s="39"/>
      <c r="AK127" s="39"/>
      <c r="AL127" s="31"/>
      <c r="AM127" s="27"/>
      <c r="AN127" s="1"/>
    </row>
    <row r="128" spans="1:40" ht="15" x14ac:dyDescent="0.25">
      <c r="A128" s="58">
        <v>6</v>
      </c>
      <c r="B128" s="58">
        <v>6</v>
      </c>
      <c r="C128" s="1" t="s">
        <v>346</v>
      </c>
      <c r="D128" s="30" t="s">
        <v>28</v>
      </c>
      <c r="E128" s="30">
        <v>135</v>
      </c>
      <c r="F128" s="28"/>
      <c r="G128" s="28"/>
      <c r="H128" s="28"/>
      <c r="I128" s="28"/>
      <c r="J128" s="28"/>
      <c r="K128" s="33">
        <f>IFERROR(LARGE(E128:J128,1),0)+IF($D$5&gt;=2,IFERROR(LARGE(E128:J128,2),0),0)+IF($D$5&gt;=3,IFERROR(LARGE(E128:J128,3),0),0)+IF($D$5&gt;=4,IFERROR(LARGE(E128:J128,4),0),0)+IF($D$5&gt;=5,IFERROR(LARGE(E128:J128,5),0),0)+IF($D$5&gt;=6,IFERROR(LARGE(E128:J128,6),0),0)</f>
        <v>135</v>
      </c>
      <c r="L128" s="33" t="s">
        <v>657</v>
      </c>
      <c r="M128" s="33"/>
      <c r="N128" s="40">
        <f>K128-(ROW(K128)-ROW(K$6))/10000</f>
        <v>134.98779999999999</v>
      </c>
      <c r="O128" s="33">
        <f>COUNT(E128:J128)</f>
        <v>1</v>
      </c>
      <c r="P128" s="33" t="str">
        <f ca="1">IF(AND(O128=1,OFFSET(D128,0,P$3)&gt;0),"Y",0)</f>
        <v>Y</v>
      </c>
      <c r="Q128" s="34" t="s">
        <v>122</v>
      </c>
      <c r="R128" s="35">
        <f>1-(Q128=Q127)</f>
        <v>0</v>
      </c>
      <c r="S128" s="35">
        <f>N128+T128/1000+U128/10000+V128/100000+W128/1000000+X128/10000000+Y128/100000000</f>
        <v>135.12279999999998</v>
      </c>
      <c r="T128" s="30">
        <v>135</v>
      </c>
      <c r="U128" s="28"/>
      <c r="V128" s="28"/>
      <c r="W128" s="28"/>
      <c r="X128" s="28"/>
      <c r="Y128" s="28"/>
      <c r="AE128" s="60"/>
      <c r="AF128" s="60"/>
      <c r="AH128" s="27"/>
      <c r="AI128" s="39"/>
      <c r="AJ128" s="39"/>
      <c r="AK128" s="39"/>
      <c r="AL128" s="31"/>
      <c r="AM128" s="27"/>
      <c r="AN128" s="1"/>
    </row>
    <row r="129" spans="1:40" ht="15" x14ac:dyDescent="0.25">
      <c r="A129" s="58">
        <v>7</v>
      </c>
      <c r="B129" s="58">
        <v>7</v>
      </c>
      <c r="C129" s="1" t="s">
        <v>357</v>
      </c>
      <c r="D129" s="30" t="s">
        <v>67</v>
      </c>
      <c r="E129" s="30">
        <v>129</v>
      </c>
      <c r="F129" s="28"/>
      <c r="G129" s="28"/>
      <c r="H129" s="28"/>
      <c r="I129" s="28"/>
      <c r="J129" s="28"/>
      <c r="K129" s="33">
        <f>IFERROR(LARGE(E129:J129,1),0)+IF($D$5&gt;=2,IFERROR(LARGE(E129:J129,2),0),0)+IF($D$5&gt;=3,IFERROR(LARGE(E129:J129,3),0),0)+IF($D$5&gt;=4,IFERROR(LARGE(E129:J129,4),0),0)+IF($D$5&gt;=5,IFERROR(LARGE(E129:J129,5),0),0)+IF($D$5&gt;=6,IFERROR(LARGE(E129:J129,6),0),0)</f>
        <v>129</v>
      </c>
      <c r="L129" s="33" t="s">
        <v>657</v>
      </c>
      <c r="M129" s="33"/>
      <c r="N129" s="40">
        <f>K129-(ROW(K129)-ROW(K$6))/10000</f>
        <v>128.98769999999999</v>
      </c>
      <c r="O129" s="33">
        <f>COUNT(E129:J129)</f>
        <v>1</v>
      </c>
      <c r="P129" s="33" t="str">
        <f ca="1">IF(AND(O129=1,OFFSET(D129,0,P$3)&gt;0),"Y",0)</f>
        <v>Y</v>
      </c>
      <c r="Q129" s="34" t="s">
        <v>122</v>
      </c>
      <c r="R129" s="35">
        <f>1-(Q129=Q128)</f>
        <v>0</v>
      </c>
      <c r="S129" s="35">
        <f>N129+T129/1000+U129/10000+V129/100000+W129/1000000+X129/10000000+Y129/100000000</f>
        <v>129.11669999999998</v>
      </c>
      <c r="T129" s="30">
        <v>129</v>
      </c>
      <c r="U129" s="28"/>
      <c r="V129" s="28"/>
      <c r="W129" s="28"/>
      <c r="X129" s="28"/>
      <c r="Y129" s="28"/>
      <c r="AE129" s="60"/>
      <c r="AF129" s="60"/>
      <c r="AH129" s="27"/>
      <c r="AI129" s="39"/>
      <c r="AJ129" s="39"/>
      <c r="AK129" s="39"/>
      <c r="AL129" s="31"/>
      <c r="AM129" s="27"/>
      <c r="AN129" s="1"/>
    </row>
    <row r="130" spans="1:40" ht="15" x14ac:dyDescent="0.25">
      <c r="A130" s="58">
        <v>8</v>
      </c>
      <c r="B130" s="58" t="s">
        <v>52</v>
      </c>
      <c r="C130" s="1" t="s">
        <v>377</v>
      </c>
      <c r="D130" s="30" t="s">
        <v>24</v>
      </c>
      <c r="E130" s="30">
        <v>118</v>
      </c>
      <c r="F130" s="28"/>
      <c r="G130" s="28"/>
      <c r="H130" s="28"/>
      <c r="I130" s="28"/>
      <c r="J130" s="28"/>
      <c r="K130" s="33">
        <f>IFERROR(LARGE(E130:J130,1),0)+IF($D$5&gt;=2,IFERROR(LARGE(E130:J130,2),0),0)+IF($D$5&gt;=3,IFERROR(LARGE(E130:J130,3),0),0)+IF($D$5&gt;=4,IFERROR(LARGE(E130:J130,4),0),0)+IF($D$5&gt;=5,IFERROR(LARGE(E130:J130,5),0),0)+IF($D$5&gt;=6,IFERROR(LARGE(E130:J130,6),0),0)</f>
        <v>118</v>
      </c>
      <c r="L130" s="33" t="s">
        <v>656</v>
      </c>
      <c r="M130" s="33"/>
      <c r="N130" s="40">
        <f>K130-(ROW(K130)-ROW(K$6))/10000</f>
        <v>117.9876</v>
      </c>
      <c r="O130" s="33">
        <f>COUNT(E130:J130)</f>
        <v>1</v>
      </c>
      <c r="P130" s="33" t="str">
        <f ca="1">IF(AND(O130=1,OFFSET(D130,0,P$3)&gt;0),"Y",0)</f>
        <v>Y</v>
      </c>
      <c r="Q130" s="34" t="s">
        <v>122</v>
      </c>
      <c r="R130" s="35">
        <f>1-(Q130=Q129)</f>
        <v>0</v>
      </c>
      <c r="S130" s="35">
        <f>N130+T130/1000+U130/10000+V130/100000+W130/1000000+X130/10000000+Y130/100000000</f>
        <v>118.1056</v>
      </c>
      <c r="T130" s="30">
        <v>118</v>
      </c>
      <c r="U130" s="28"/>
      <c r="V130" s="28"/>
      <c r="W130" s="28"/>
      <c r="X130" s="28"/>
      <c r="Y130" s="28"/>
      <c r="AE130" s="60"/>
      <c r="AF130" s="60"/>
      <c r="AH130" s="27"/>
      <c r="AI130" s="39"/>
      <c r="AJ130" s="39"/>
      <c r="AK130" s="39"/>
      <c r="AL130" s="31"/>
      <c r="AM130" s="27"/>
      <c r="AN130" s="1"/>
    </row>
    <row r="131" spans="1:40" ht="15" x14ac:dyDescent="0.25">
      <c r="A131" s="58">
        <v>9</v>
      </c>
      <c r="B131" s="58">
        <v>8</v>
      </c>
      <c r="C131" s="1" t="s">
        <v>398</v>
      </c>
      <c r="D131" s="30" t="s">
        <v>40</v>
      </c>
      <c r="E131" s="30">
        <v>106</v>
      </c>
      <c r="F131" s="28"/>
      <c r="G131" s="28"/>
      <c r="H131" s="28"/>
      <c r="I131" s="28"/>
      <c r="J131" s="28"/>
      <c r="K131" s="33">
        <f>IFERROR(LARGE(E131:J131,1),0)+IF($D$5&gt;=2,IFERROR(LARGE(E131:J131,2),0),0)+IF($D$5&gt;=3,IFERROR(LARGE(E131:J131,3),0),0)+IF($D$5&gt;=4,IFERROR(LARGE(E131:J131,4),0),0)+IF($D$5&gt;=5,IFERROR(LARGE(E131:J131,5),0),0)+IF($D$5&gt;=6,IFERROR(LARGE(E131:J131,6),0),0)</f>
        <v>106</v>
      </c>
      <c r="L131" s="33" t="s">
        <v>657</v>
      </c>
      <c r="M131" s="33"/>
      <c r="N131" s="40">
        <f>K131-(ROW(K131)-ROW(K$6))/10000</f>
        <v>105.9875</v>
      </c>
      <c r="O131" s="33">
        <f>COUNT(E131:J131)</f>
        <v>1</v>
      </c>
      <c r="P131" s="33" t="str">
        <f ca="1">IF(AND(O131=1,OFFSET(D131,0,P$3)&gt;0),"Y",0)</f>
        <v>Y</v>
      </c>
      <c r="Q131" s="34" t="s">
        <v>122</v>
      </c>
      <c r="R131" s="35">
        <f>1-(Q131=Q130)</f>
        <v>0</v>
      </c>
      <c r="S131" s="35">
        <f>N131+T131/1000+U131/10000+V131/100000+W131/1000000+X131/10000000+Y131/100000000</f>
        <v>106.09349999999999</v>
      </c>
      <c r="T131" s="30">
        <v>106</v>
      </c>
      <c r="U131" s="28"/>
      <c r="V131" s="28"/>
      <c r="W131" s="28"/>
      <c r="X131" s="28"/>
      <c r="Y131" s="28"/>
      <c r="AE131" s="60"/>
      <c r="AF131" s="60"/>
      <c r="AH131" s="27"/>
      <c r="AI131" s="39"/>
      <c r="AJ131" s="39"/>
      <c r="AK131" s="39"/>
      <c r="AL131" s="31"/>
      <c r="AM131" s="27"/>
      <c r="AN131" s="1"/>
    </row>
    <row r="132" spans="1:40" ht="15" x14ac:dyDescent="0.25">
      <c r="A132" s="58">
        <v>10</v>
      </c>
      <c r="B132" s="58" t="s">
        <v>52</v>
      </c>
      <c r="C132" s="1" t="s">
        <v>412</v>
      </c>
      <c r="D132" s="30" t="s">
        <v>24</v>
      </c>
      <c r="E132" s="30">
        <v>99</v>
      </c>
      <c r="F132" s="28"/>
      <c r="G132" s="28"/>
      <c r="H132" s="28"/>
      <c r="I132" s="28"/>
      <c r="J132" s="28"/>
      <c r="K132" s="33">
        <f>IFERROR(LARGE(E132:J132,1),0)+IF($D$5&gt;=2,IFERROR(LARGE(E132:J132,2),0),0)+IF($D$5&gt;=3,IFERROR(LARGE(E132:J132,3),0),0)+IF($D$5&gt;=4,IFERROR(LARGE(E132:J132,4),0),0)+IF($D$5&gt;=5,IFERROR(LARGE(E132:J132,5),0),0)+IF($D$5&gt;=6,IFERROR(LARGE(E132:J132,6),0),0)</f>
        <v>99</v>
      </c>
      <c r="L132" s="33" t="s">
        <v>656</v>
      </c>
      <c r="M132" s="33"/>
      <c r="N132" s="40">
        <f>K132-(ROW(K132)-ROW(K$6))/10000</f>
        <v>98.987399999999994</v>
      </c>
      <c r="O132" s="33">
        <f>COUNT(E132:J132)</f>
        <v>1</v>
      </c>
      <c r="P132" s="33" t="str">
        <f ca="1">IF(AND(O132=1,OFFSET(D132,0,P$3)&gt;0),"Y",0)</f>
        <v>Y</v>
      </c>
      <c r="Q132" s="34" t="s">
        <v>122</v>
      </c>
      <c r="R132" s="35">
        <f>1-(Q132=Q131)</f>
        <v>0</v>
      </c>
      <c r="S132" s="35">
        <f>N132+T132/1000+U132/10000+V132/100000+W132/1000000+X132/10000000+Y132/100000000</f>
        <v>99.086399999999998</v>
      </c>
      <c r="T132" s="30">
        <v>99</v>
      </c>
      <c r="U132" s="28"/>
      <c r="V132" s="28"/>
      <c r="W132" s="28"/>
      <c r="X132" s="28"/>
      <c r="Y132" s="28"/>
      <c r="AE132" s="60"/>
      <c r="AF132" s="60"/>
      <c r="AH132" s="27"/>
      <c r="AI132" s="39"/>
      <c r="AJ132" s="39"/>
      <c r="AK132" s="39"/>
      <c r="AL132" s="31"/>
      <c r="AM132" s="27"/>
      <c r="AN132" s="1"/>
    </row>
    <row r="133" spans="1:40" ht="15" x14ac:dyDescent="0.25">
      <c r="A133" s="58">
        <v>11</v>
      </c>
      <c r="B133" s="58">
        <v>9</v>
      </c>
      <c r="C133" s="1" t="s">
        <v>414</v>
      </c>
      <c r="D133" s="30" t="s">
        <v>79</v>
      </c>
      <c r="E133" s="30">
        <v>98</v>
      </c>
      <c r="F133" s="28"/>
      <c r="G133" s="28"/>
      <c r="H133" s="28"/>
      <c r="I133" s="28"/>
      <c r="J133" s="28"/>
      <c r="K133" s="33">
        <f>IFERROR(LARGE(E133:J133,1),0)+IF($D$5&gt;=2,IFERROR(LARGE(E133:J133,2),0),0)+IF($D$5&gt;=3,IFERROR(LARGE(E133:J133,3),0),0)+IF($D$5&gt;=4,IFERROR(LARGE(E133:J133,4),0),0)+IF($D$5&gt;=5,IFERROR(LARGE(E133:J133,5),0),0)+IF($D$5&gt;=6,IFERROR(LARGE(E133:J133,6),0),0)</f>
        <v>98</v>
      </c>
      <c r="L133" s="33" t="s">
        <v>657</v>
      </c>
      <c r="M133" s="33"/>
      <c r="N133" s="40">
        <f>K133-(ROW(K133)-ROW(K$6))/10000</f>
        <v>97.987300000000005</v>
      </c>
      <c r="O133" s="33">
        <f>COUNT(E133:J133)</f>
        <v>1</v>
      </c>
      <c r="P133" s="33" t="str">
        <f ca="1">IF(AND(O133=1,OFFSET(D133,0,P$3)&gt;0),"Y",0)</f>
        <v>Y</v>
      </c>
      <c r="Q133" s="34" t="s">
        <v>122</v>
      </c>
      <c r="R133" s="35">
        <f>1-(Q133=Q132)</f>
        <v>0</v>
      </c>
      <c r="S133" s="35">
        <f>N133+T133/1000+U133/10000+V133/100000+W133/1000000+X133/10000000+Y133/100000000</f>
        <v>98.085300000000004</v>
      </c>
      <c r="T133" s="30">
        <v>98</v>
      </c>
      <c r="U133" s="28"/>
      <c r="V133" s="28"/>
      <c r="W133" s="28"/>
      <c r="X133" s="28"/>
      <c r="Y133" s="28"/>
      <c r="AE133" s="60"/>
      <c r="AF133" s="60"/>
      <c r="AH133" s="27"/>
      <c r="AI133" s="39"/>
      <c r="AJ133" s="39"/>
      <c r="AK133" s="39"/>
      <c r="AL133" s="31"/>
      <c r="AM133" s="27"/>
      <c r="AN133" s="1"/>
    </row>
    <row r="134" spans="1:40" ht="15" x14ac:dyDescent="0.25">
      <c r="A134" s="58">
        <v>12</v>
      </c>
      <c r="B134" s="58">
        <v>10</v>
      </c>
      <c r="C134" s="1" t="s">
        <v>420</v>
      </c>
      <c r="D134" s="30" t="s">
        <v>19</v>
      </c>
      <c r="E134" s="30">
        <v>92</v>
      </c>
      <c r="F134" s="28"/>
      <c r="G134" s="28"/>
      <c r="H134" s="28"/>
      <c r="I134" s="28"/>
      <c r="J134" s="28"/>
      <c r="K134" s="33">
        <f>IFERROR(LARGE(E134:J134,1),0)+IF($D$5&gt;=2,IFERROR(LARGE(E134:J134,2),0),0)+IF($D$5&gt;=3,IFERROR(LARGE(E134:J134,3),0),0)+IF($D$5&gt;=4,IFERROR(LARGE(E134:J134,4),0),0)+IF($D$5&gt;=5,IFERROR(LARGE(E134:J134,5),0),0)+IF($D$5&gt;=6,IFERROR(LARGE(E134:J134,6),0),0)</f>
        <v>92</v>
      </c>
      <c r="L134" s="33" t="s">
        <v>657</v>
      </c>
      <c r="M134" s="33"/>
      <c r="N134" s="40">
        <f>K134-(ROW(K134)-ROW(K$6))/10000</f>
        <v>91.987200000000001</v>
      </c>
      <c r="O134" s="33">
        <f>COUNT(E134:J134)</f>
        <v>1</v>
      </c>
      <c r="P134" s="33" t="str">
        <f ca="1">IF(AND(O134=1,OFFSET(D134,0,P$3)&gt;0),"Y",0)</f>
        <v>Y</v>
      </c>
      <c r="Q134" s="34" t="s">
        <v>122</v>
      </c>
      <c r="R134" s="35">
        <f>1-(Q134=Q133)</f>
        <v>0</v>
      </c>
      <c r="S134" s="35">
        <f>N134+T134/1000+U134/10000+V134/100000+W134/1000000+X134/10000000+Y134/100000000</f>
        <v>92.0792</v>
      </c>
      <c r="T134" s="30">
        <v>92</v>
      </c>
      <c r="U134" s="28"/>
      <c r="V134" s="28"/>
      <c r="W134" s="28"/>
      <c r="X134" s="28"/>
      <c r="Y134" s="28"/>
      <c r="AE134" s="60"/>
      <c r="AF134" s="60"/>
      <c r="AH134" s="27"/>
      <c r="AI134" s="39"/>
      <c r="AJ134" s="39"/>
      <c r="AK134" s="39"/>
      <c r="AL134" s="31"/>
      <c r="AM134" s="27"/>
      <c r="AN134" s="1"/>
    </row>
    <row r="135" spans="1:40" ht="15" x14ac:dyDescent="0.25">
      <c r="A135" s="58">
        <v>13</v>
      </c>
      <c r="B135" s="58">
        <v>11</v>
      </c>
      <c r="C135" s="1" t="s">
        <v>427</v>
      </c>
      <c r="D135" s="30" t="s">
        <v>40</v>
      </c>
      <c r="E135" s="30">
        <v>85</v>
      </c>
      <c r="F135" s="28"/>
      <c r="G135" s="28"/>
      <c r="H135" s="28"/>
      <c r="I135" s="28"/>
      <c r="J135" s="28"/>
      <c r="K135" s="33">
        <f>IFERROR(LARGE(E135:J135,1),0)+IF($D$5&gt;=2,IFERROR(LARGE(E135:J135,2),0),0)+IF($D$5&gt;=3,IFERROR(LARGE(E135:J135,3),0),0)+IF($D$5&gt;=4,IFERROR(LARGE(E135:J135,4),0),0)+IF($D$5&gt;=5,IFERROR(LARGE(E135:J135,5),0),0)+IF($D$5&gt;=6,IFERROR(LARGE(E135:J135,6),0),0)</f>
        <v>85</v>
      </c>
      <c r="L135" s="33" t="s">
        <v>657</v>
      </c>
      <c r="M135" s="33"/>
      <c r="N135" s="40">
        <f>K135-(ROW(K135)-ROW(K$6))/10000</f>
        <v>84.987099999999998</v>
      </c>
      <c r="O135" s="33">
        <f>COUNT(E135:J135)</f>
        <v>1</v>
      </c>
      <c r="P135" s="33" t="str">
        <f ca="1">IF(AND(O135=1,OFFSET(D135,0,P$3)&gt;0),"Y",0)</f>
        <v>Y</v>
      </c>
      <c r="Q135" s="34" t="s">
        <v>122</v>
      </c>
      <c r="R135" s="35">
        <f>1-(Q135=Q134)</f>
        <v>0</v>
      </c>
      <c r="S135" s="35">
        <f>N135+T135/1000+U135/10000+V135/100000+W135/1000000+X135/10000000+Y135/100000000</f>
        <v>85.072099999999992</v>
      </c>
      <c r="T135" s="30">
        <v>85</v>
      </c>
      <c r="U135" s="28"/>
      <c r="V135" s="28"/>
      <c r="W135" s="28"/>
      <c r="X135" s="28"/>
      <c r="Y135" s="28"/>
      <c r="AE135" s="60"/>
      <c r="AF135" s="60"/>
      <c r="AH135" s="27"/>
      <c r="AI135" s="39"/>
      <c r="AJ135" s="39"/>
      <c r="AK135" s="39"/>
      <c r="AL135" s="31"/>
      <c r="AM135" s="27"/>
      <c r="AN135" s="1"/>
    </row>
    <row r="136" spans="1:40" ht="15" x14ac:dyDescent="0.25">
      <c r="A136" s="58">
        <v>14</v>
      </c>
      <c r="B136" s="58">
        <v>12</v>
      </c>
      <c r="C136" s="1" t="s">
        <v>429</v>
      </c>
      <c r="D136" s="30" t="s">
        <v>61</v>
      </c>
      <c r="E136" s="30">
        <v>83</v>
      </c>
      <c r="F136" s="28"/>
      <c r="G136" s="28"/>
      <c r="H136" s="28"/>
      <c r="I136" s="28"/>
      <c r="J136" s="28"/>
      <c r="K136" s="33">
        <f>IFERROR(LARGE(E136:J136,1),0)+IF($D$5&gt;=2,IFERROR(LARGE(E136:J136,2),0),0)+IF($D$5&gt;=3,IFERROR(LARGE(E136:J136,3),0),0)+IF($D$5&gt;=4,IFERROR(LARGE(E136:J136,4),0),0)+IF($D$5&gt;=5,IFERROR(LARGE(E136:J136,5),0),0)+IF($D$5&gt;=6,IFERROR(LARGE(E136:J136,6),0),0)</f>
        <v>83</v>
      </c>
      <c r="L136" s="33" t="s">
        <v>657</v>
      </c>
      <c r="M136" s="33"/>
      <c r="N136" s="40">
        <f>K136-(ROW(K136)-ROW(K$6))/10000</f>
        <v>82.986999999999995</v>
      </c>
      <c r="O136" s="33">
        <f>COUNT(E136:J136)</f>
        <v>1</v>
      </c>
      <c r="P136" s="33" t="str">
        <f ca="1">IF(AND(O136=1,OFFSET(D136,0,P$3)&gt;0),"Y",0)</f>
        <v>Y</v>
      </c>
      <c r="Q136" s="34" t="s">
        <v>122</v>
      </c>
      <c r="R136" s="35">
        <f>1-(Q136=Q135)</f>
        <v>0</v>
      </c>
      <c r="S136" s="35">
        <f>N136+T136/1000+U136/10000+V136/100000+W136/1000000+X136/10000000+Y136/100000000</f>
        <v>83.07</v>
      </c>
      <c r="T136" s="30">
        <v>83</v>
      </c>
      <c r="U136" s="28"/>
      <c r="V136" s="28"/>
      <c r="W136" s="28"/>
      <c r="X136" s="28"/>
      <c r="Y136" s="28"/>
      <c r="AE136" s="60"/>
      <c r="AF136" s="60"/>
      <c r="AH136" s="27"/>
      <c r="AI136" s="39"/>
      <c r="AJ136" s="39"/>
      <c r="AK136" s="39"/>
      <c r="AL136" s="31"/>
      <c r="AM136" s="27"/>
      <c r="AN136" s="1"/>
    </row>
    <row r="137" spans="1:40" ht="15" x14ac:dyDescent="0.25">
      <c r="A137" s="58">
        <v>15</v>
      </c>
      <c r="B137" s="58">
        <v>13</v>
      </c>
      <c r="C137" s="1" t="s">
        <v>431</v>
      </c>
      <c r="D137" s="30" t="s">
        <v>67</v>
      </c>
      <c r="E137" s="30">
        <v>81</v>
      </c>
      <c r="F137" s="28"/>
      <c r="G137" s="28"/>
      <c r="H137" s="28"/>
      <c r="I137" s="28"/>
      <c r="J137" s="28"/>
      <c r="K137" s="33">
        <f>IFERROR(LARGE(E137:J137,1),0)+IF($D$5&gt;=2,IFERROR(LARGE(E137:J137,2),0),0)+IF($D$5&gt;=3,IFERROR(LARGE(E137:J137,3),0),0)+IF($D$5&gt;=4,IFERROR(LARGE(E137:J137,4),0),0)+IF($D$5&gt;=5,IFERROR(LARGE(E137:J137,5),0),0)+IF($D$5&gt;=6,IFERROR(LARGE(E137:J137,6),0),0)</f>
        <v>81</v>
      </c>
      <c r="L137" s="33" t="s">
        <v>657</v>
      </c>
      <c r="M137" s="33"/>
      <c r="N137" s="40">
        <f>K137-(ROW(K137)-ROW(K$6))/10000</f>
        <v>80.986900000000006</v>
      </c>
      <c r="O137" s="33">
        <f>COUNT(E137:J137)</f>
        <v>1</v>
      </c>
      <c r="P137" s="33" t="str">
        <f ca="1">IF(AND(O137=1,OFFSET(D137,0,P$3)&gt;0),"Y",0)</f>
        <v>Y</v>
      </c>
      <c r="Q137" s="34" t="s">
        <v>122</v>
      </c>
      <c r="R137" s="35">
        <f>1-(Q137=Q136)</f>
        <v>0</v>
      </c>
      <c r="S137" s="35">
        <f>N137+T137/1000+U137/10000+V137/100000+W137/1000000+X137/10000000+Y137/100000000</f>
        <v>81.067900000000009</v>
      </c>
      <c r="T137" s="30">
        <v>81</v>
      </c>
      <c r="U137" s="28"/>
      <c r="V137" s="28"/>
      <c r="W137" s="28"/>
      <c r="X137" s="28"/>
      <c r="Y137" s="28"/>
      <c r="AE137" s="60"/>
      <c r="AF137" s="60"/>
      <c r="AH137" s="27"/>
      <c r="AI137" s="39"/>
      <c r="AJ137" s="39"/>
      <c r="AK137" s="39"/>
      <c r="AL137" s="31"/>
      <c r="AM137" s="27"/>
      <c r="AN137" s="1"/>
    </row>
    <row r="138" spans="1:40" ht="15" x14ac:dyDescent="0.25">
      <c r="A138" s="58">
        <v>16</v>
      </c>
      <c r="B138" s="58">
        <v>14</v>
      </c>
      <c r="C138" s="1" t="s">
        <v>434</v>
      </c>
      <c r="D138" s="30" t="s">
        <v>67</v>
      </c>
      <c r="E138" s="30">
        <v>79</v>
      </c>
      <c r="F138" s="28"/>
      <c r="G138" s="28"/>
      <c r="H138" s="28"/>
      <c r="I138" s="28"/>
      <c r="J138" s="28"/>
      <c r="K138" s="33">
        <f>IFERROR(LARGE(E138:J138,1),0)+IF($D$5&gt;=2,IFERROR(LARGE(E138:J138,2),0),0)+IF($D$5&gt;=3,IFERROR(LARGE(E138:J138,3),0),0)+IF($D$5&gt;=4,IFERROR(LARGE(E138:J138,4),0),0)+IF($D$5&gt;=5,IFERROR(LARGE(E138:J138,5),0),0)+IF($D$5&gt;=6,IFERROR(LARGE(E138:J138,6),0),0)</f>
        <v>79</v>
      </c>
      <c r="L138" s="33" t="s">
        <v>657</v>
      </c>
      <c r="M138" s="33"/>
      <c r="N138" s="40">
        <f>K138-(ROW(K138)-ROW(K$6))/10000</f>
        <v>78.986800000000002</v>
      </c>
      <c r="O138" s="33">
        <f>COUNT(E138:J138)</f>
        <v>1</v>
      </c>
      <c r="P138" s="33" t="str">
        <f ca="1">IF(AND(O138=1,OFFSET(D138,0,P$3)&gt;0),"Y",0)</f>
        <v>Y</v>
      </c>
      <c r="Q138" s="34" t="s">
        <v>122</v>
      </c>
      <c r="R138" s="35">
        <f>1-(Q138=Q137)</f>
        <v>0</v>
      </c>
      <c r="S138" s="35">
        <f>N138+T138/1000+U138/10000+V138/100000+W138/1000000+X138/10000000+Y138/100000000</f>
        <v>79.065799999999996</v>
      </c>
      <c r="T138" s="30">
        <v>79</v>
      </c>
      <c r="U138" s="28"/>
      <c r="V138" s="28"/>
      <c r="W138" s="28"/>
      <c r="X138" s="28"/>
      <c r="Y138" s="28"/>
      <c r="AE138" s="60"/>
      <c r="AF138" s="60"/>
      <c r="AH138" s="27"/>
      <c r="AI138" s="39"/>
      <c r="AJ138" s="39"/>
      <c r="AK138" s="39"/>
      <c r="AL138" s="31"/>
      <c r="AM138" s="27"/>
      <c r="AN138" s="1"/>
    </row>
    <row r="139" spans="1:40" ht="5.0999999999999996" customHeight="1" x14ac:dyDescent="0.2">
      <c r="A139" s="28"/>
      <c r="B139" s="28"/>
      <c r="D139" s="51"/>
      <c r="E139" s="51"/>
      <c r="F139" s="51"/>
      <c r="G139" s="51"/>
      <c r="H139" s="51"/>
      <c r="I139" s="51"/>
      <c r="J139" s="51"/>
      <c r="K139" s="33"/>
      <c r="L139" s="28"/>
      <c r="M139" s="28"/>
      <c r="N139" s="40"/>
      <c r="O139" s="28"/>
      <c r="P139" s="28"/>
      <c r="R139" s="56"/>
      <c r="S139" s="35"/>
      <c r="T139" s="51"/>
      <c r="U139" s="51"/>
      <c r="V139" s="51"/>
      <c r="W139" s="51"/>
      <c r="X139" s="51"/>
      <c r="Y139" s="51"/>
      <c r="AE139" s="60"/>
      <c r="AF139" s="60"/>
      <c r="AH139" s="27"/>
      <c r="AI139" s="39"/>
      <c r="AJ139" s="39"/>
      <c r="AK139" s="39"/>
      <c r="AL139" s="31"/>
      <c r="AM139" s="27"/>
      <c r="AN139" s="1"/>
    </row>
    <row r="140" spans="1:40" x14ac:dyDescent="0.2">
      <c r="D140" s="28"/>
      <c r="E140" s="28"/>
      <c r="F140" s="28"/>
      <c r="G140" s="28"/>
      <c r="H140" s="28"/>
      <c r="I140" s="28"/>
      <c r="J140" s="28"/>
      <c r="K140" s="33"/>
      <c r="L140" s="28"/>
      <c r="M140" s="28"/>
      <c r="N140" s="40"/>
      <c r="O140" s="28"/>
      <c r="P140" s="28"/>
      <c r="R140" s="59"/>
      <c r="S140" s="35"/>
      <c r="T140" s="28"/>
      <c r="U140" s="28"/>
      <c r="V140" s="28"/>
      <c r="W140" s="28"/>
      <c r="X140" s="28"/>
      <c r="Y140" s="28"/>
      <c r="AE140" s="60"/>
      <c r="AF140" s="60"/>
      <c r="AH140" s="27"/>
      <c r="AI140" s="39"/>
      <c r="AJ140" s="39"/>
      <c r="AK140" s="39"/>
      <c r="AL140" s="31"/>
      <c r="AM140" s="27"/>
      <c r="AN140" s="1"/>
    </row>
    <row r="141" spans="1:40" ht="15" x14ac:dyDescent="0.25">
      <c r="A141" s="57"/>
      <c r="B141" s="57"/>
      <c r="C141" s="27" t="s">
        <v>308</v>
      </c>
      <c r="D141" s="28"/>
      <c r="E141" s="28"/>
      <c r="F141" s="28"/>
      <c r="G141" s="28"/>
      <c r="H141" s="28"/>
      <c r="I141" s="28"/>
      <c r="J141" s="28"/>
      <c r="K141" s="33"/>
      <c r="L141" s="28"/>
      <c r="M141" s="28"/>
      <c r="N141" s="40"/>
      <c r="O141" s="28"/>
      <c r="P141" s="28"/>
      <c r="Q141" s="51" t="str">
        <f>C141</f>
        <v>F65</v>
      </c>
      <c r="R141" s="56"/>
      <c r="S141" s="35"/>
      <c r="T141" s="28"/>
      <c r="U141" s="51"/>
      <c r="V141" s="51"/>
      <c r="W141" s="51"/>
      <c r="X141" s="51"/>
      <c r="Y141" s="51"/>
      <c r="AE141" s="60"/>
      <c r="AF141" s="60"/>
      <c r="AH141" s="27"/>
      <c r="AI141" s="39">
        <v>428</v>
      </c>
      <c r="AJ141" s="39">
        <v>380</v>
      </c>
      <c r="AK141" s="39">
        <v>372</v>
      </c>
      <c r="AL141" s="31"/>
      <c r="AM141" s="27"/>
      <c r="AN141" s="1"/>
    </row>
    <row r="142" spans="1:40" ht="15" x14ac:dyDescent="0.25">
      <c r="A142" s="58">
        <v>1</v>
      </c>
      <c r="B142" s="58">
        <v>1</v>
      </c>
      <c r="C142" s="1" t="s">
        <v>307</v>
      </c>
      <c r="D142" s="30" t="s">
        <v>43</v>
      </c>
      <c r="E142" s="30">
        <v>156</v>
      </c>
      <c r="F142" s="28"/>
      <c r="G142" s="28"/>
      <c r="H142" s="28"/>
      <c r="I142" s="28"/>
      <c r="J142" s="28"/>
      <c r="K142" s="33">
        <f>IFERROR(LARGE(E142:J142,1),0)+IF($D$5&gt;=2,IFERROR(LARGE(E142:J142,2),0),0)+IF($D$5&gt;=3,IFERROR(LARGE(E142:J142,3),0),0)+IF($D$5&gt;=4,IFERROR(LARGE(E142:J142,4),0),0)+IF($D$5&gt;=5,IFERROR(LARGE(E142:J142,5),0),0)+IF($D$5&gt;=6,IFERROR(LARGE(E142:J142,6),0),0)</f>
        <v>156</v>
      </c>
      <c r="L142" s="33" t="s">
        <v>657</v>
      </c>
      <c r="M142" s="33" t="s">
        <v>526</v>
      </c>
      <c r="N142" s="40">
        <f>K142-(ROW(K142)-ROW(K$6))/10000</f>
        <v>155.9864</v>
      </c>
      <c r="O142" s="33">
        <f>COUNT(E142:J142)</f>
        <v>1</v>
      </c>
      <c r="P142" s="33" t="str">
        <f ca="1">IF(AND(O142=1,OFFSET(D142,0,P$3)&gt;0),"Y",0)</f>
        <v>Y</v>
      </c>
      <c r="Q142" s="34" t="s">
        <v>308</v>
      </c>
      <c r="R142" s="35">
        <f>1-(Q142=Q141)</f>
        <v>0</v>
      </c>
      <c r="S142" s="35">
        <f>N142+T142/1000+U142/10000+V142/100000+W142/1000000+X142/10000000+Y142/100000000</f>
        <v>156.14240000000001</v>
      </c>
      <c r="T142" s="30">
        <v>156</v>
      </c>
      <c r="U142" s="28"/>
      <c r="V142" s="28"/>
      <c r="W142" s="28"/>
      <c r="X142" s="28"/>
      <c r="Y142" s="28"/>
      <c r="AE142" s="60"/>
      <c r="AF142" s="60"/>
      <c r="AH142" s="27"/>
      <c r="AI142" s="39"/>
      <c r="AJ142" s="39"/>
      <c r="AK142" s="39"/>
      <c r="AL142" s="31"/>
      <c r="AM142" s="27"/>
      <c r="AN142" s="1"/>
    </row>
    <row r="143" spans="1:40" ht="15" x14ac:dyDescent="0.25">
      <c r="A143" s="58">
        <v>2</v>
      </c>
      <c r="B143" s="58">
        <v>2</v>
      </c>
      <c r="C143" s="1" t="s">
        <v>401</v>
      </c>
      <c r="D143" s="30" t="s">
        <v>31</v>
      </c>
      <c r="E143" s="30">
        <v>105</v>
      </c>
      <c r="F143" s="28"/>
      <c r="G143" s="28"/>
      <c r="H143" s="28"/>
      <c r="I143" s="28"/>
      <c r="J143" s="28"/>
      <c r="K143" s="33">
        <f>IFERROR(LARGE(E143:J143,1),0)+IF($D$5&gt;=2,IFERROR(LARGE(E143:J143,2),0),0)+IF($D$5&gt;=3,IFERROR(LARGE(E143:J143,3),0),0)+IF($D$5&gt;=4,IFERROR(LARGE(E143:J143,4),0),0)+IF($D$5&gt;=5,IFERROR(LARGE(E143:J143,5),0),0)+IF($D$5&gt;=6,IFERROR(LARGE(E143:J143,6),0),0)</f>
        <v>105</v>
      </c>
      <c r="L143" s="33" t="s">
        <v>657</v>
      </c>
      <c r="M143" s="33" t="s">
        <v>527</v>
      </c>
      <c r="N143" s="40">
        <f>K143-(ROW(K143)-ROW(K$6))/10000</f>
        <v>104.9863</v>
      </c>
      <c r="O143" s="33">
        <f>COUNT(E143:J143)</f>
        <v>1</v>
      </c>
      <c r="P143" s="33" t="str">
        <f ca="1">IF(AND(O143=1,OFFSET(D143,0,P$3)&gt;0),"Y",0)</f>
        <v>Y</v>
      </c>
      <c r="Q143" s="34" t="s">
        <v>308</v>
      </c>
      <c r="R143" s="35">
        <f>1-(Q143=Q142)</f>
        <v>0</v>
      </c>
      <c r="S143" s="35">
        <f>N143+T143/1000+U143/10000+V143/100000+W143/1000000+X143/10000000+Y143/100000000</f>
        <v>105.0913</v>
      </c>
      <c r="T143" s="30">
        <v>105</v>
      </c>
      <c r="U143" s="28"/>
      <c r="V143" s="28"/>
      <c r="W143" s="28"/>
      <c r="X143" s="28"/>
      <c r="Y143" s="28"/>
      <c r="AE143" s="60"/>
      <c r="AF143" s="60"/>
      <c r="AH143" s="27"/>
      <c r="AI143" s="39"/>
      <c r="AJ143" s="39"/>
      <c r="AK143" s="39"/>
      <c r="AL143" s="31"/>
      <c r="AM143" s="27"/>
      <c r="AN143" s="1"/>
    </row>
    <row r="144" spans="1:40" ht="15" x14ac:dyDescent="0.25">
      <c r="A144" s="58">
        <v>3</v>
      </c>
      <c r="B144" s="58">
        <v>3</v>
      </c>
      <c r="C144" s="1" t="s">
        <v>407</v>
      </c>
      <c r="D144" s="30" t="s">
        <v>153</v>
      </c>
      <c r="E144" s="30">
        <v>102</v>
      </c>
      <c r="F144" s="28"/>
      <c r="G144" s="28"/>
      <c r="H144" s="28"/>
      <c r="I144" s="28"/>
      <c r="J144" s="28"/>
      <c r="K144" s="33">
        <f>IFERROR(LARGE(E144:J144,1),0)+IF($D$5&gt;=2,IFERROR(LARGE(E144:J144,2),0),0)+IF($D$5&gt;=3,IFERROR(LARGE(E144:J144,3),0),0)+IF($D$5&gt;=4,IFERROR(LARGE(E144:J144,4),0),0)+IF($D$5&gt;=5,IFERROR(LARGE(E144:J144,5),0),0)+IF($D$5&gt;=6,IFERROR(LARGE(E144:J144,6),0),0)</f>
        <v>102</v>
      </c>
      <c r="L144" s="33" t="s">
        <v>657</v>
      </c>
      <c r="M144" s="33" t="s">
        <v>528</v>
      </c>
      <c r="N144" s="40">
        <f>K144-(ROW(K144)-ROW(K$6))/10000</f>
        <v>101.9862</v>
      </c>
      <c r="O144" s="33">
        <f>COUNT(E144:J144)</f>
        <v>1</v>
      </c>
      <c r="P144" s="33" t="str">
        <f ca="1">IF(AND(O144=1,OFFSET(D144,0,P$3)&gt;0),"Y",0)</f>
        <v>Y</v>
      </c>
      <c r="Q144" s="34" t="s">
        <v>308</v>
      </c>
      <c r="R144" s="35">
        <f>1-(Q144=Q143)</f>
        <v>0</v>
      </c>
      <c r="S144" s="35">
        <f>N144+T144/1000+U144/10000+V144/100000+W144/1000000+X144/10000000+Y144/100000000</f>
        <v>102.0882</v>
      </c>
      <c r="T144" s="30">
        <v>102</v>
      </c>
      <c r="U144" s="28"/>
      <c r="V144" s="28"/>
      <c r="W144" s="28"/>
      <c r="X144" s="28"/>
      <c r="Y144" s="28"/>
      <c r="AE144" s="60"/>
      <c r="AF144" s="60"/>
      <c r="AH144" s="27"/>
      <c r="AI144" s="39"/>
      <c r="AJ144" s="39"/>
      <c r="AK144" s="39"/>
      <c r="AL144" s="31"/>
      <c r="AM144" s="27"/>
      <c r="AN144" s="1"/>
    </row>
    <row r="145" spans="1:40" ht="15" x14ac:dyDescent="0.25">
      <c r="A145" s="58">
        <v>4</v>
      </c>
      <c r="B145" s="58">
        <v>4</v>
      </c>
      <c r="C145" s="1" t="s">
        <v>421</v>
      </c>
      <c r="D145" s="30" t="s">
        <v>79</v>
      </c>
      <c r="E145" s="30">
        <v>91</v>
      </c>
      <c r="F145" s="28"/>
      <c r="G145" s="28"/>
      <c r="H145" s="28"/>
      <c r="I145" s="28"/>
      <c r="J145" s="28"/>
      <c r="K145" s="33">
        <f>IFERROR(LARGE(E145:J145,1),0)+IF($D$5&gt;=2,IFERROR(LARGE(E145:J145,2),0),0)+IF($D$5&gt;=3,IFERROR(LARGE(E145:J145,3),0),0)+IF($D$5&gt;=4,IFERROR(LARGE(E145:J145,4),0),0)+IF($D$5&gt;=5,IFERROR(LARGE(E145:J145,5),0),0)+IF($D$5&gt;=6,IFERROR(LARGE(E145:J145,6),0),0)</f>
        <v>91</v>
      </c>
      <c r="L145" s="33" t="s">
        <v>657</v>
      </c>
      <c r="M145" s="33"/>
      <c r="N145" s="40">
        <f>K145-(ROW(K145)-ROW(K$6))/10000</f>
        <v>90.986099999999993</v>
      </c>
      <c r="O145" s="33">
        <f>COUNT(E145:J145)</f>
        <v>1</v>
      </c>
      <c r="P145" s="33" t="str">
        <f ca="1">IF(AND(O145=1,OFFSET(D145,0,P$3)&gt;0),"Y",0)</f>
        <v>Y</v>
      </c>
      <c r="Q145" s="34" t="s">
        <v>308</v>
      </c>
      <c r="R145" s="35">
        <f>1-(Q145=Q144)</f>
        <v>0</v>
      </c>
      <c r="S145" s="35">
        <f>N145+T145/1000+U145/10000+V145/100000+W145/1000000+X145/10000000+Y145/100000000</f>
        <v>91.077099999999987</v>
      </c>
      <c r="T145" s="30">
        <v>91</v>
      </c>
      <c r="U145" s="28"/>
      <c r="V145" s="28"/>
      <c r="W145" s="28"/>
      <c r="X145" s="28"/>
      <c r="Y145" s="28"/>
      <c r="AE145" s="60"/>
      <c r="AF145" s="60"/>
      <c r="AH145" s="27"/>
      <c r="AI145" s="39"/>
      <c r="AJ145" s="39"/>
      <c r="AK145" s="39"/>
      <c r="AL145" s="31"/>
      <c r="AM145" s="27"/>
      <c r="AN145" s="1"/>
    </row>
    <row r="146" spans="1:40" ht="15" x14ac:dyDescent="0.25">
      <c r="A146" s="58">
        <v>5</v>
      </c>
      <c r="B146" s="58">
        <v>5</v>
      </c>
      <c r="C146" s="1" t="s">
        <v>430</v>
      </c>
      <c r="D146" s="30" t="s">
        <v>61</v>
      </c>
      <c r="E146" s="30">
        <v>82</v>
      </c>
      <c r="F146" s="28"/>
      <c r="G146" s="28"/>
      <c r="H146" s="28"/>
      <c r="I146" s="28"/>
      <c r="J146" s="28"/>
      <c r="K146" s="33">
        <f>IFERROR(LARGE(E146:J146,1),0)+IF($D$5&gt;=2,IFERROR(LARGE(E146:J146,2),0),0)+IF($D$5&gt;=3,IFERROR(LARGE(E146:J146,3),0),0)+IF($D$5&gt;=4,IFERROR(LARGE(E146:J146,4),0),0)+IF($D$5&gt;=5,IFERROR(LARGE(E146:J146,5),0),0)+IF($D$5&gt;=6,IFERROR(LARGE(E146:J146,6),0),0)</f>
        <v>82</v>
      </c>
      <c r="L146" s="33" t="s">
        <v>657</v>
      </c>
      <c r="M146" s="33"/>
      <c r="N146" s="40">
        <f>K146-(ROW(K146)-ROW(K$6))/10000</f>
        <v>81.986000000000004</v>
      </c>
      <c r="O146" s="33">
        <f>COUNT(E146:J146)</f>
        <v>1</v>
      </c>
      <c r="P146" s="33" t="str">
        <f ca="1">IF(AND(O146=1,OFFSET(D146,0,P$3)&gt;0),"Y",0)</f>
        <v>Y</v>
      </c>
      <c r="Q146" s="34" t="s">
        <v>308</v>
      </c>
      <c r="R146" s="35">
        <f>1-(Q146=Q145)</f>
        <v>0</v>
      </c>
      <c r="S146" s="35">
        <f>N146+T146/1000+U146/10000+V146/100000+W146/1000000+X146/10000000+Y146/100000000</f>
        <v>82.067999999999998</v>
      </c>
      <c r="T146" s="30">
        <v>82</v>
      </c>
      <c r="U146" s="28"/>
      <c r="V146" s="28"/>
      <c r="W146" s="28"/>
      <c r="X146" s="28"/>
      <c r="Y146" s="28"/>
      <c r="AE146" s="60"/>
      <c r="AF146" s="60"/>
      <c r="AH146" s="27"/>
      <c r="AI146" s="39"/>
      <c r="AJ146" s="39"/>
      <c r="AK146" s="39"/>
      <c r="AL146" s="31"/>
      <c r="AM146" s="27"/>
      <c r="AN146" s="1"/>
    </row>
    <row r="147" spans="1:40" ht="15" x14ac:dyDescent="0.25">
      <c r="A147" s="58">
        <v>6</v>
      </c>
      <c r="B147" s="58">
        <v>6</v>
      </c>
      <c r="C147" s="1" t="s">
        <v>432</v>
      </c>
      <c r="D147" s="30" t="s">
        <v>88</v>
      </c>
      <c r="E147" s="30">
        <v>80</v>
      </c>
      <c r="F147" s="28"/>
      <c r="G147" s="28"/>
      <c r="H147" s="28"/>
      <c r="I147" s="28"/>
      <c r="J147" s="28"/>
      <c r="K147" s="33">
        <f>IFERROR(LARGE(E147:J147,1),0)+IF($D$5&gt;=2,IFERROR(LARGE(E147:J147,2),0),0)+IF($D$5&gt;=3,IFERROR(LARGE(E147:J147,3),0),0)+IF($D$5&gt;=4,IFERROR(LARGE(E147:J147,4),0),0)+IF($D$5&gt;=5,IFERROR(LARGE(E147:J147,5),0),0)+IF($D$5&gt;=6,IFERROR(LARGE(E147:J147,6),0),0)</f>
        <v>80</v>
      </c>
      <c r="L147" s="33" t="s">
        <v>657</v>
      </c>
      <c r="M147" s="33"/>
      <c r="N147" s="40">
        <f>K147-(ROW(K147)-ROW(K$6))/10000</f>
        <v>79.985900000000001</v>
      </c>
      <c r="O147" s="33">
        <f>COUNT(E147:J147)</f>
        <v>1</v>
      </c>
      <c r="P147" s="33" t="str">
        <f ca="1">IF(AND(O147=1,OFFSET(D147,0,P$3)&gt;0),"Y",0)</f>
        <v>Y</v>
      </c>
      <c r="Q147" s="34" t="s">
        <v>308</v>
      </c>
      <c r="R147" s="35">
        <f>1-(Q147=Q146)</f>
        <v>0</v>
      </c>
      <c r="S147" s="35">
        <f>N147+T147/1000+U147/10000+V147/100000+W147/1000000+X147/10000000+Y147/100000000</f>
        <v>80.065899999999999</v>
      </c>
      <c r="T147" s="30">
        <v>80</v>
      </c>
      <c r="U147" s="28"/>
      <c r="V147" s="28"/>
      <c r="W147" s="28"/>
      <c r="X147" s="28"/>
      <c r="Y147" s="28"/>
      <c r="AE147" s="60"/>
      <c r="AF147" s="60"/>
      <c r="AH147" s="27"/>
      <c r="AI147" s="39"/>
      <c r="AJ147" s="39"/>
      <c r="AK147" s="39"/>
      <c r="AL147" s="31"/>
      <c r="AM147" s="27"/>
      <c r="AN147" s="1"/>
    </row>
    <row r="148" spans="1:40" ht="15" x14ac:dyDescent="0.25">
      <c r="A148" s="58">
        <v>7</v>
      </c>
      <c r="B148" s="58">
        <v>7</v>
      </c>
      <c r="C148" s="1" t="s">
        <v>437</v>
      </c>
      <c r="D148" s="30" t="s">
        <v>79</v>
      </c>
      <c r="E148" s="30">
        <v>77</v>
      </c>
      <c r="F148" s="28"/>
      <c r="G148" s="28"/>
      <c r="H148" s="28"/>
      <c r="I148" s="28"/>
      <c r="J148" s="28"/>
      <c r="K148" s="33">
        <f>IFERROR(LARGE(E148:J148,1),0)+IF($D$5&gt;=2,IFERROR(LARGE(E148:J148,2),0),0)+IF($D$5&gt;=3,IFERROR(LARGE(E148:J148,3),0),0)+IF($D$5&gt;=4,IFERROR(LARGE(E148:J148,4),0),0)+IF($D$5&gt;=5,IFERROR(LARGE(E148:J148,5),0),0)+IF($D$5&gt;=6,IFERROR(LARGE(E148:J148,6),0),0)</f>
        <v>77</v>
      </c>
      <c r="L148" s="33" t="s">
        <v>657</v>
      </c>
      <c r="M148" s="33"/>
      <c r="N148" s="40">
        <f>K148-(ROW(K148)-ROW(K$6))/10000</f>
        <v>76.985799999999998</v>
      </c>
      <c r="O148" s="33">
        <f>COUNT(E148:J148)</f>
        <v>1</v>
      </c>
      <c r="P148" s="33" t="str">
        <f ca="1">IF(AND(O148=1,OFFSET(D148,0,P$3)&gt;0),"Y",0)</f>
        <v>Y</v>
      </c>
      <c r="Q148" s="34" t="s">
        <v>308</v>
      </c>
      <c r="R148" s="35">
        <f>1-(Q148=Q147)</f>
        <v>0</v>
      </c>
      <c r="S148" s="35">
        <f>N148+T148/1000+U148/10000+V148/100000+W148/1000000+X148/10000000+Y148/100000000</f>
        <v>77.062799999999996</v>
      </c>
      <c r="T148" s="30">
        <v>77</v>
      </c>
      <c r="U148" s="28"/>
      <c r="V148" s="28"/>
      <c r="W148" s="28"/>
      <c r="X148" s="28"/>
      <c r="Y148" s="28"/>
      <c r="AE148" s="60"/>
      <c r="AF148" s="60"/>
      <c r="AH148" s="27"/>
      <c r="AI148" s="39"/>
      <c r="AJ148" s="39"/>
      <c r="AK148" s="39"/>
      <c r="AL148" s="31"/>
      <c r="AM148" s="27"/>
      <c r="AN148" s="1"/>
    </row>
    <row r="149" spans="1:40" ht="3" customHeight="1" x14ac:dyDescent="0.2">
      <c r="D149" s="51"/>
      <c r="E149" s="51"/>
      <c r="F149" s="51"/>
      <c r="G149" s="51"/>
      <c r="H149" s="51"/>
      <c r="I149" s="51"/>
      <c r="J149" s="51"/>
      <c r="K149" s="33"/>
      <c r="L149" s="28"/>
      <c r="M149" s="28"/>
      <c r="N149" s="40"/>
      <c r="O149" s="28"/>
      <c r="P149" s="28"/>
      <c r="R149" s="56"/>
      <c r="S149" s="35"/>
      <c r="T149" s="51"/>
      <c r="U149" s="51"/>
      <c r="V149" s="51"/>
      <c r="W149" s="51"/>
      <c r="X149" s="51"/>
      <c r="Y149" s="51"/>
      <c r="AE149" s="60"/>
      <c r="AF149" s="60"/>
      <c r="AH149" s="27"/>
      <c r="AI149" s="39"/>
      <c r="AJ149" s="39"/>
      <c r="AK149" s="39"/>
      <c r="AL149" s="31"/>
      <c r="AM149" s="27"/>
      <c r="AN149" s="1"/>
    </row>
    <row r="150" spans="1:40" x14ac:dyDescent="0.2">
      <c r="D150" s="28"/>
      <c r="E150" s="28"/>
      <c r="F150" s="28"/>
      <c r="G150" s="28"/>
      <c r="H150" s="28"/>
      <c r="I150" s="28"/>
      <c r="J150" s="28"/>
      <c r="K150" s="33"/>
      <c r="L150" s="28"/>
      <c r="M150" s="28"/>
      <c r="N150" s="40"/>
      <c r="O150" s="28"/>
      <c r="P150" s="28"/>
      <c r="R150" s="59"/>
      <c r="S150" s="35"/>
      <c r="T150" s="28"/>
      <c r="U150" s="28"/>
      <c r="V150" s="28"/>
      <c r="W150" s="28"/>
      <c r="X150" s="28"/>
      <c r="Y150" s="28"/>
      <c r="AE150" s="60"/>
      <c r="AF150" s="60"/>
      <c r="AH150" s="27"/>
      <c r="AI150" s="39"/>
      <c r="AJ150" s="39"/>
      <c r="AK150" s="39"/>
      <c r="AL150" s="31"/>
      <c r="AM150" s="27"/>
      <c r="AN150" s="1"/>
    </row>
    <row r="151" spans="1:40" ht="15" x14ac:dyDescent="0.25">
      <c r="A151" s="57"/>
      <c r="B151" s="57"/>
      <c r="C151" s="27" t="s">
        <v>371</v>
      </c>
      <c r="D151" s="28"/>
      <c r="E151" s="28"/>
      <c r="F151" s="28"/>
      <c r="G151" s="28"/>
      <c r="H151" s="28"/>
      <c r="I151" s="28"/>
      <c r="J151" s="28"/>
      <c r="K151" s="33"/>
      <c r="L151" s="28"/>
      <c r="M151" s="28"/>
      <c r="N151" s="40"/>
      <c r="O151" s="28"/>
      <c r="P151" s="28"/>
      <c r="Q151" s="51" t="str">
        <f>C151</f>
        <v>F70</v>
      </c>
      <c r="R151" s="56"/>
      <c r="S151" s="35"/>
      <c r="T151" s="28"/>
      <c r="U151" s="51"/>
      <c r="V151" s="51"/>
      <c r="W151" s="51"/>
      <c r="X151" s="51"/>
      <c r="Y151" s="51"/>
      <c r="AE151" s="60"/>
      <c r="AF151" s="60"/>
      <c r="AH151" s="27"/>
      <c r="AI151" s="39">
        <v>361</v>
      </c>
      <c r="AJ151" s="39">
        <v>285</v>
      </c>
      <c r="AK151" s="39">
        <v>280</v>
      </c>
      <c r="AL151" s="31"/>
      <c r="AM151" s="27"/>
      <c r="AN151" s="1"/>
    </row>
    <row r="152" spans="1:40" ht="15" x14ac:dyDescent="0.25">
      <c r="A152" s="58">
        <v>1</v>
      </c>
      <c r="B152" s="58">
        <v>1</v>
      </c>
      <c r="C152" s="1" t="s">
        <v>370</v>
      </c>
      <c r="D152" s="30" t="s">
        <v>162</v>
      </c>
      <c r="E152" s="30">
        <v>122</v>
      </c>
      <c r="F152" s="28"/>
      <c r="G152" s="28"/>
      <c r="H152" s="28"/>
      <c r="I152" s="28"/>
      <c r="J152" s="28"/>
      <c r="K152" s="33">
        <f>IFERROR(LARGE(E152:J152,1),0)+IF($D$5&gt;=2,IFERROR(LARGE(E152:J152,2),0),0)+IF($D$5&gt;=3,IFERROR(LARGE(E152:J152,3),0),0)+IF($D$5&gt;=4,IFERROR(LARGE(E152:J152,4),0),0)+IF($D$5&gt;=5,IFERROR(LARGE(E152:J152,5),0),0)+IF($D$5&gt;=6,IFERROR(LARGE(E152:J152,6),0),0)</f>
        <v>122</v>
      </c>
      <c r="L152" s="33" t="s">
        <v>657</v>
      </c>
      <c r="M152" s="33" t="s">
        <v>529</v>
      </c>
      <c r="N152" s="40">
        <f>K152-(ROW(K152)-ROW(K$6))/10000</f>
        <v>121.9854</v>
      </c>
      <c r="O152" s="33">
        <f>COUNT(E152:J152)</f>
        <v>1</v>
      </c>
      <c r="P152" s="33" t="str">
        <f ca="1">IF(AND(O152=1,OFFSET(D152,0,P$3)&gt;0),"Y",0)</f>
        <v>Y</v>
      </c>
      <c r="Q152" s="34" t="s">
        <v>371</v>
      </c>
      <c r="R152" s="35">
        <f>1-(Q152=Q151)</f>
        <v>0</v>
      </c>
      <c r="S152" s="35">
        <f>N152+T152/1000+U152/10000+V152/100000+W152/1000000+X152/10000000+Y152/100000000</f>
        <v>122.1074</v>
      </c>
      <c r="T152" s="30">
        <v>122</v>
      </c>
      <c r="U152" s="28"/>
      <c r="V152" s="28"/>
      <c r="W152" s="28"/>
      <c r="X152" s="28"/>
      <c r="Y152" s="28"/>
      <c r="AE152" s="60"/>
      <c r="AF152" s="60"/>
      <c r="AH152" s="27"/>
      <c r="AI152" s="39"/>
      <c r="AJ152" s="39"/>
      <c r="AK152" s="39"/>
      <c r="AL152" s="31"/>
      <c r="AM152" s="27"/>
      <c r="AN152" s="1"/>
    </row>
    <row r="153" spans="1:40" ht="15" x14ac:dyDescent="0.25">
      <c r="A153" s="58">
        <v>2</v>
      </c>
      <c r="B153" s="58">
        <v>2</v>
      </c>
      <c r="C153" s="1" t="s">
        <v>385</v>
      </c>
      <c r="D153" s="30" t="s">
        <v>79</v>
      </c>
      <c r="E153" s="30">
        <v>113</v>
      </c>
      <c r="F153" s="28"/>
      <c r="G153" s="28"/>
      <c r="H153" s="28"/>
      <c r="I153" s="28"/>
      <c r="J153" s="28"/>
      <c r="K153" s="33">
        <f>IFERROR(LARGE(E153:J153,1),0)+IF($D$5&gt;=2,IFERROR(LARGE(E153:J153,2),0),0)+IF($D$5&gt;=3,IFERROR(LARGE(E153:J153,3),0),0)+IF($D$5&gt;=4,IFERROR(LARGE(E153:J153,4),0),0)+IF($D$5&gt;=5,IFERROR(LARGE(E153:J153,5),0),0)+IF($D$5&gt;=6,IFERROR(LARGE(E153:J153,6),0),0)</f>
        <v>113</v>
      </c>
      <c r="L153" s="33" t="s">
        <v>657</v>
      </c>
      <c r="M153" s="33" t="s">
        <v>530</v>
      </c>
      <c r="N153" s="40">
        <f>K153-(ROW(K153)-ROW(K$6))/10000</f>
        <v>112.9853</v>
      </c>
      <c r="O153" s="33">
        <f>COUNT(E153:J153)</f>
        <v>1</v>
      </c>
      <c r="P153" s="33" t="str">
        <f ca="1">IF(AND(O153=1,OFFSET(D153,0,P$3)&gt;0),"Y",0)</f>
        <v>Y</v>
      </c>
      <c r="Q153" s="34" t="s">
        <v>371</v>
      </c>
      <c r="R153" s="35">
        <f>1-(Q153=Q152)</f>
        <v>0</v>
      </c>
      <c r="S153" s="35">
        <f>N153+T153/1000+U153/10000+V153/100000+W153/1000000+X153/10000000+Y153/100000000</f>
        <v>113.09829999999999</v>
      </c>
      <c r="T153" s="30">
        <v>113</v>
      </c>
      <c r="U153" s="28"/>
      <c r="V153" s="28"/>
      <c r="W153" s="28"/>
      <c r="X153" s="28"/>
      <c r="Y153" s="28"/>
      <c r="AE153" s="60"/>
      <c r="AF153" s="60"/>
      <c r="AH153" s="27"/>
      <c r="AI153" s="39"/>
      <c r="AJ153" s="39"/>
      <c r="AK153" s="39"/>
      <c r="AL153" s="31"/>
      <c r="AM153" s="27"/>
      <c r="AN153" s="1"/>
    </row>
    <row r="154" spans="1:40" ht="15" x14ac:dyDescent="0.25">
      <c r="A154" s="58">
        <v>3</v>
      </c>
      <c r="B154" s="58">
        <v>3</v>
      </c>
      <c r="C154" s="1" t="s">
        <v>394</v>
      </c>
      <c r="D154" s="30" t="s">
        <v>121</v>
      </c>
      <c r="E154" s="30">
        <v>108</v>
      </c>
      <c r="F154" s="28"/>
      <c r="G154" s="28"/>
      <c r="H154" s="28"/>
      <c r="I154" s="28"/>
      <c r="J154" s="28"/>
      <c r="K154" s="33">
        <f>IFERROR(LARGE(E154:J154,1),0)+IF($D$5&gt;=2,IFERROR(LARGE(E154:J154,2),0),0)+IF($D$5&gt;=3,IFERROR(LARGE(E154:J154,3),0),0)+IF($D$5&gt;=4,IFERROR(LARGE(E154:J154,4),0),0)+IF($D$5&gt;=5,IFERROR(LARGE(E154:J154,5),0),0)+IF($D$5&gt;=6,IFERROR(LARGE(E154:J154,6),0),0)</f>
        <v>108</v>
      </c>
      <c r="L154" s="33" t="s">
        <v>657</v>
      </c>
      <c r="M154" s="33" t="s">
        <v>531</v>
      </c>
      <c r="N154" s="40">
        <f>K154-(ROW(K154)-ROW(K$6))/10000</f>
        <v>107.98520000000001</v>
      </c>
      <c r="O154" s="33">
        <f>COUNT(E154:J154)</f>
        <v>1</v>
      </c>
      <c r="P154" s="33" t="str">
        <f ca="1">IF(AND(O154=1,OFFSET(D154,0,P$3)&gt;0),"Y",0)</f>
        <v>Y</v>
      </c>
      <c r="Q154" s="34" t="s">
        <v>371</v>
      </c>
      <c r="R154" s="35">
        <f>1-(Q154=Q153)</f>
        <v>0</v>
      </c>
      <c r="S154" s="35">
        <f>N154+T154/1000+U154/10000+V154/100000+W154/1000000+X154/10000000+Y154/100000000</f>
        <v>108.09320000000001</v>
      </c>
      <c r="T154" s="30">
        <v>108</v>
      </c>
      <c r="U154" s="28"/>
      <c r="V154" s="28"/>
      <c r="W154" s="28"/>
      <c r="X154" s="28"/>
      <c r="Y154" s="28"/>
      <c r="AE154" s="60"/>
      <c r="AF154" s="60"/>
      <c r="AH154" s="27"/>
      <c r="AI154" s="39"/>
      <c r="AJ154" s="39"/>
      <c r="AK154" s="39"/>
      <c r="AL154" s="31"/>
      <c r="AM154" s="27"/>
      <c r="AN154" s="1"/>
    </row>
    <row r="155" spans="1:40" ht="15" x14ac:dyDescent="0.25">
      <c r="A155" s="58">
        <v>4</v>
      </c>
      <c r="B155" s="58">
        <v>4</v>
      </c>
      <c r="C155" s="1" t="s">
        <v>403</v>
      </c>
      <c r="D155" s="30" t="s">
        <v>79</v>
      </c>
      <c r="E155" s="30">
        <v>104</v>
      </c>
      <c r="F155" s="28"/>
      <c r="G155" s="28"/>
      <c r="H155" s="28"/>
      <c r="I155" s="28"/>
      <c r="J155" s="28"/>
      <c r="K155" s="33">
        <f>IFERROR(LARGE(E155:J155,1),0)+IF($D$5&gt;=2,IFERROR(LARGE(E155:J155,2),0),0)+IF($D$5&gt;=3,IFERROR(LARGE(E155:J155,3),0),0)+IF($D$5&gt;=4,IFERROR(LARGE(E155:J155,4),0),0)+IF($D$5&gt;=5,IFERROR(LARGE(E155:J155,5),0),0)+IF($D$5&gt;=6,IFERROR(LARGE(E155:J155,6),0),0)</f>
        <v>104</v>
      </c>
      <c r="L155" s="33" t="s">
        <v>657</v>
      </c>
      <c r="M155" s="33"/>
      <c r="N155" s="40">
        <f>K155-(ROW(K155)-ROW(K$6))/10000</f>
        <v>103.9851</v>
      </c>
      <c r="O155" s="33">
        <f>COUNT(E155:J155)</f>
        <v>1</v>
      </c>
      <c r="P155" s="33" t="str">
        <f ca="1">IF(AND(O155=1,OFFSET(D155,0,P$3)&gt;0),"Y",0)</f>
        <v>Y</v>
      </c>
      <c r="Q155" s="34" t="s">
        <v>371</v>
      </c>
      <c r="R155" s="35">
        <f>1-(Q155=Q154)</f>
        <v>0</v>
      </c>
      <c r="S155" s="35">
        <f>N155+T155/1000+U155/10000+V155/100000+W155/1000000+X155/10000000+Y155/100000000</f>
        <v>104.0891</v>
      </c>
      <c r="T155" s="30">
        <v>104</v>
      </c>
      <c r="U155" s="28"/>
      <c r="V155" s="28"/>
      <c r="W155" s="28"/>
      <c r="X155" s="28"/>
      <c r="Y155" s="28"/>
      <c r="AE155" s="60"/>
      <c r="AF155" s="60"/>
      <c r="AH155" s="27"/>
      <c r="AI155" s="39"/>
      <c r="AJ155" s="39"/>
      <c r="AK155" s="39"/>
      <c r="AL155" s="31"/>
      <c r="AM155" s="27"/>
      <c r="AN155" s="1"/>
    </row>
    <row r="156" spans="1:40" ht="15" x14ac:dyDescent="0.25">
      <c r="A156" s="58">
        <v>5</v>
      </c>
      <c r="B156" s="58">
        <v>5</v>
      </c>
      <c r="C156" s="1" t="s">
        <v>436</v>
      </c>
      <c r="D156" s="30" t="s">
        <v>153</v>
      </c>
      <c r="E156" s="30">
        <v>78</v>
      </c>
      <c r="F156" s="28"/>
      <c r="G156" s="28"/>
      <c r="H156" s="28"/>
      <c r="I156" s="28"/>
      <c r="J156" s="28"/>
      <c r="K156" s="33">
        <f>IFERROR(LARGE(E156:J156,1),0)+IF($D$5&gt;=2,IFERROR(LARGE(E156:J156,2),0),0)+IF($D$5&gt;=3,IFERROR(LARGE(E156:J156,3),0),0)+IF($D$5&gt;=4,IFERROR(LARGE(E156:J156,4),0),0)+IF($D$5&gt;=5,IFERROR(LARGE(E156:J156,5),0),0)+IF($D$5&gt;=6,IFERROR(LARGE(E156:J156,6),0),0)</f>
        <v>78</v>
      </c>
      <c r="L156" s="33" t="s">
        <v>657</v>
      </c>
      <c r="M156" s="33"/>
      <c r="N156" s="40">
        <f>K156-(ROW(K156)-ROW(K$6))/10000</f>
        <v>77.984999999999999</v>
      </c>
      <c r="O156" s="33">
        <f>COUNT(E156:J156)</f>
        <v>1</v>
      </c>
      <c r="P156" s="33" t="str">
        <f ca="1">IF(AND(O156=1,OFFSET(D156,0,P$3)&gt;0),"Y",0)</f>
        <v>Y</v>
      </c>
      <c r="Q156" s="34" t="s">
        <v>371</v>
      </c>
      <c r="R156" s="35">
        <f>1-(Q156=Q155)</f>
        <v>0</v>
      </c>
      <c r="S156" s="35">
        <f>N156+T156/1000+U156/10000+V156/100000+W156/1000000+X156/10000000+Y156/100000000</f>
        <v>78.063000000000002</v>
      </c>
      <c r="T156" s="30">
        <v>78</v>
      </c>
      <c r="U156" s="28"/>
      <c r="V156" s="28"/>
      <c r="W156" s="28"/>
      <c r="X156" s="28"/>
      <c r="Y156" s="28"/>
      <c r="AE156" s="60"/>
      <c r="AF156" s="60"/>
      <c r="AH156" s="27"/>
      <c r="AI156" s="39"/>
      <c r="AJ156" s="39"/>
      <c r="AK156" s="39"/>
      <c r="AL156" s="31"/>
      <c r="AM156" s="27"/>
      <c r="AN156" s="1"/>
    </row>
    <row r="157" spans="1:40" ht="15" x14ac:dyDescent="0.25">
      <c r="A157" s="58">
        <v>6</v>
      </c>
      <c r="B157" s="58">
        <v>6</v>
      </c>
      <c r="C157" s="1" t="s">
        <v>439</v>
      </c>
      <c r="D157" s="30" t="s">
        <v>61</v>
      </c>
      <c r="E157" s="30">
        <v>75</v>
      </c>
      <c r="F157" s="28"/>
      <c r="G157" s="28"/>
      <c r="H157" s="28"/>
      <c r="I157" s="28"/>
      <c r="J157" s="28"/>
      <c r="K157" s="33">
        <f>IFERROR(LARGE(E157:J157,1),0)+IF($D$5&gt;=2,IFERROR(LARGE(E157:J157,2),0),0)+IF($D$5&gt;=3,IFERROR(LARGE(E157:J157,3),0),0)+IF($D$5&gt;=4,IFERROR(LARGE(E157:J157,4),0),0)+IF($D$5&gt;=5,IFERROR(LARGE(E157:J157,5),0),0)+IF($D$5&gt;=6,IFERROR(LARGE(E157:J157,6),0),0)</f>
        <v>75</v>
      </c>
      <c r="L157" s="33" t="s">
        <v>657</v>
      </c>
      <c r="M157" s="33"/>
      <c r="N157" s="40">
        <f>K157-(ROW(K157)-ROW(K$6))/10000</f>
        <v>74.984899999999996</v>
      </c>
      <c r="O157" s="33">
        <f>COUNT(E157:J157)</f>
        <v>1</v>
      </c>
      <c r="P157" s="33" t="str">
        <f ca="1">IF(AND(O157=1,OFFSET(D157,0,P$3)&gt;0),"Y",0)</f>
        <v>Y</v>
      </c>
      <c r="Q157" s="34" t="s">
        <v>371</v>
      </c>
      <c r="R157" s="35">
        <f>1-(Q157=Q156)</f>
        <v>0</v>
      </c>
      <c r="S157" s="35">
        <f>N157+T157/1000+U157/10000+V157/100000+W157/1000000+X157/10000000+Y157/100000000</f>
        <v>75.059899999999999</v>
      </c>
      <c r="T157" s="30">
        <v>75</v>
      </c>
      <c r="U157" s="28"/>
      <c r="V157" s="28"/>
      <c r="W157" s="28"/>
      <c r="X157" s="28"/>
      <c r="Y157" s="28"/>
      <c r="AE157" s="60"/>
      <c r="AF157" s="60"/>
      <c r="AH157" s="27"/>
      <c r="AI157" s="39"/>
      <c r="AJ157" s="39"/>
      <c r="AK157" s="39"/>
      <c r="AL157" s="31"/>
      <c r="AM157" s="27"/>
      <c r="AN157" s="1"/>
    </row>
    <row r="158" spans="1:40" s="27" customFormat="1" ht="3" customHeight="1" x14ac:dyDescent="0.2">
      <c r="A158" s="2"/>
      <c r="B158" s="2"/>
      <c r="C158" s="2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40"/>
      <c r="O158" s="28"/>
      <c r="P158" s="28"/>
      <c r="R158" s="59"/>
      <c r="S158" s="61"/>
      <c r="T158" s="28"/>
      <c r="U158" s="28"/>
      <c r="V158" s="28"/>
      <c r="W158" s="28"/>
      <c r="X158" s="28"/>
      <c r="Y158" s="28"/>
      <c r="AE158" s="55"/>
      <c r="AF158" s="55"/>
      <c r="AI158" s="39"/>
      <c r="AJ158" s="39"/>
      <c r="AK158" s="39"/>
      <c r="AL158" s="49"/>
    </row>
    <row r="159" spans="1:40" x14ac:dyDescent="0.2">
      <c r="J159" s="28"/>
      <c r="K159" s="28"/>
      <c r="L159" s="28"/>
      <c r="M159" s="28"/>
      <c r="N159" s="28"/>
      <c r="O159" s="28"/>
      <c r="P159" s="28"/>
      <c r="R159" s="62"/>
      <c r="S159" s="28"/>
      <c r="AH159" s="27"/>
      <c r="AI159" s="27"/>
    </row>
    <row r="160" spans="1:40" x14ac:dyDescent="0.2">
      <c r="J160" s="28"/>
      <c r="K160" s="28"/>
      <c r="L160" s="28"/>
      <c r="M160" s="28"/>
      <c r="N160" s="28"/>
      <c r="O160" s="28"/>
      <c r="P160" s="28"/>
      <c r="R160" s="62"/>
      <c r="S160" s="28"/>
      <c r="AH160" s="27"/>
      <c r="AI160" s="27"/>
    </row>
    <row r="161" spans="10:35" x14ac:dyDescent="0.2">
      <c r="J161" s="28"/>
      <c r="K161" s="28"/>
      <c r="L161" s="28"/>
      <c r="M161" s="28"/>
      <c r="N161" s="28"/>
      <c r="O161" s="28"/>
      <c r="P161" s="28"/>
      <c r="R161" s="62"/>
      <c r="S161" s="28"/>
      <c r="AH161" s="27"/>
      <c r="AI161" s="27"/>
    </row>
    <row r="162" spans="10:35" x14ac:dyDescent="0.2">
      <c r="J162" s="28"/>
      <c r="K162" s="28"/>
      <c r="L162" s="28"/>
      <c r="M162" s="28"/>
      <c r="N162" s="28"/>
      <c r="O162" s="28"/>
      <c r="P162" s="28"/>
      <c r="R162" s="62"/>
      <c r="S162" s="28"/>
      <c r="AH162" s="27"/>
      <c r="AI162" s="27"/>
    </row>
    <row r="163" spans="10:35" x14ac:dyDescent="0.2">
      <c r="J163" s="28"/>
      <c r="K163" s="28"/>
      <c r="L163" s="28"/>
      <c r="M163" s="28"/>
      <c r="N163" s="28"/>
      <c r="O163" s="28"/>
      <c r="P163" s="28"/>
      <c r="R163" s="62"/>
      <c r="S163" s="28"/>
    </row>
    <row r="164" spans="10:35" x14ac:dyDescent="0.2">
      <c r="J164" s="28"/>
      <c r="K164" s="28"/>
      <c r="L164" s="28"/>
      <c r="M164" s="28"/>
      <c r="N164" s="28"/>
      <c r="O164" s="28"/>
      <c r="P164" s="28"/>
      <c r="R164" s="62"/>
      <c r="S164" s="28"/>
    </row>
    <row r="165" spans="10:35" x14ac:dyDescent="0.2">
      <c r="J165" s="28"/>
      <c r="K165" s="28"/>
      <c r="L165" s="28"/>
      <c r="M165" s="28"/>
      <c r="N165" s="28"/>
      <c r="O165" s="28"/>
      <c r="P165" s="28"/>
      <c r="R165" s="62"/>
      <c r="S165" s="28"/>
    </row>
    <row r="166" spans="10:35" x14ac:dyDescent="0.2">
      <c r="J166" s="28"/>
      <c r="K166" s="28"/>
      <c r="L166" s="28"/>
      <c r="M166" s="28"/>
      <c r="N166" s="28"/>
      <c r="O166" s="28"/>
      <c r="P166" s="28"/>
      <c r="R166" s="62"/>
      <c r="S166" s="28"/>
    </row>
    <row r="167" spans="10:35" x14ac:dyDescent="0.2">
      <c r="J167" s="28"/>
      <c r="K167" s="28"/>
      <c r="L167" s="28"/>
      <c r="M167" s="28"/>
      <c r="N167" s="28"/>
      <c r="O167" s="28"/>
      <c r="P167" s="28"/>
      <c r="R167" s="62"/>
      <c r="S167" s="28"/>
    </row>
    <row r="168" spans="10:35" x14ac:dyDescent="0.2">
      <c r="J168" s="28"/>
      <c r="K168" s="28"/>
      <c r="L168" s="28"/>
      <c r="M168" s="28"/>
      <c r="N168" s="28"/>
      <c r="O168" s="28"/>
      <c r="P168" s="28"/>
      <c r="R168" s="62"/>
      <c r="S168" s="28"/>
    </row>
    <row r="169" spans="10:35" x14ac:dyDescent="0.2">
      <c r="J169" s="28"/>
      <c r="K169" s="28"/>
      <c r="L169" s="28"/>
      <c r="M169" s="28"/>
      <c r="N169" s="28"/>
      <c r="O169" s="28"/>
      <c r="P169" s="28"/>
      <c r="R169" s="62"/>
      <c r="S169" s="28"/>
    </row>
    <row r="170" spans="10:35" x14ac:dyDescent="0.2">
      <c r="J170" s="28"/>
      <c r="K170" s="28"/>
      <c r="L170" s="28"/>
      <c r="M170" s="28"/>
      <c r="N170" s="28"/>
      <c r="O170" s="28"/>
      <c r="P170" s="28"/>
      <c r="R170" s="62"/>
      <c r="S170" s="28"/>
    </row>
    <row r="171" spans="10:35" x14ac:dyDescent="0.2">
      <c r="J171" s="28"/>
      <c r="K171" s="28"/>
      <c r="L171" s="28"/>
      <c r="M171" s="28"/>
      <c r="N171" s="28"/>
      <c r="O171" s="28"/>
      <c r="P171" s="28"/>
      <c r="R171" s="62"/>
      <c r="S171" s="28"/>
    </row>
    <row r="172" spans="10:35" x14ac:dyDescent="0.2">
      <c r="J172" s="28"/>
      <c r="K172" s="28"/>
      <c r="L172" s="28"/>
      <c r="M172" s="28"/>
      <c r="N172" s="28"/>
      <c r="O172" s="28"/>
      <c r="P172" s="28"/>
      <c r="R172" s="62"/>
      <c r="S172" s="28"/>
    </row>
    <row r="173" spans="10:35" x14ac:dyDescent="0.2">
      <c r="J173" s="28"/>
      <c r="K173" s="28"/>
      <c r="L173" s="28"/>
      <c r="M173" s="28"/>
      <c r="N173" s="28"/>
      <c r="O173" s="28"/>
      <c r="P173" s="28"/>
      <c r="R173" s="62"/>
      <c r="S173" s="28"/>
    </row>
    <row r="174" spans="10:35" x14ac:dyDescent="0.2">
      <c r="J174" s="28"/>
      <c r="K174" s="28"/>
      <c r="L174" s="28"/>
      <c r="M174" s="28"/>
      <c r="N174" s="28"/>
      <c r="O174" s="28"/>
      <c r="P174" s="28"/>
      <c r="R174" s="62"/>
      <c r="S174" s="28"/>
    </row>
    <row r="175" spans="10:35" x14ac:dyDescent="0.2">
      <c r="J175" s="28"/>
      <c r="K175" s="28"/>
      <c r="L175" s="28"/>
      <c r="M175" s="28"/>
      <c r="N175" s="28"/>
      <c r="O175" s="28"/>
      <c r="P175" s="28"/>
      <c r="R175" s="62"/>
      <c r="S175" s="28"/>
    </row>
    <row r="176" spans="10:35" x14ac:dyDescent="0.2">
      <c r="J176" s="28"/>
      <c r="K176" s="28"/>
      <c r="L176" s="28"/>
      <c r="M176" s="28"/>
      <c r="N176" s="28"/>
      <c r="O176" s="28"/>
      <c r="P176" s="28"/>
      <c r="R176" s="62"/>
      <c r="S176" s="28"/>
    </row>
    <row r="177" spans="10:19" x14ac:dyDescent="0.2">
      <c r="J177" s="28"/>
      <c r="K177" s="28"/>
      <c r="L177" s="28"/>
      <c r="M177" s="28"/>
      <c r="N177" s="28"/>
      <c r="O177" s="28"/>
      <c r="P177" s="28"/>
      <c r="R177" s="62"/>
      <c r="S177" s="28"/>
    </row>
    <row r="178" spans="10:19" x14ac:dyDescent="0.2">
      <c r="J178" s="28"/>
      <c r="K178" s="28"/>
      <c r="L178" s="28"/>
      <c r="M178" s="28"/>
      <c r="N178" s="28"/>
      <c r="O178" s="28"/>
      <c r="P178" s="28"/>
      <c r="R178" s="62"/>
      <c r="S178" s="28"/>
    </row>
    <row r="179" spans="10:19" x14ac:dyDescent="0.2">
      <c r="J179" s="28"/>
      <c r="K179" s="28"/>
      <c r="L179" s="28"/>
      <c r="M179" s="28"/>
      <c r="N179" s="28"/>
      <c r="O179" s="28"/>
      <c r="P179" s="28"/>
      <c r="R179" s="62"/>
      <c r="S179" s="28"/>
    </row>
    <row r="180" spans="10:19" x14ac:dyDescent="0.2">
      <c r="J180" s="28"/>
      <c r="K180" s="28"/>
      <c r="L180" s="28"/>
      <c r="M180" s="28"/>
      <c r="N180" s="28"/>
      <c r="O180" s="28"/>
      <c r="P180" s="28"/>
      <c r="R180" s="62"/>
      <c r="S180" s="28"/>
    </row>
    <row r="181" spans="10:19" x14ac:dyDescent="0.2">
      <c r="J181" s="28"/>
      <c r="K181" s="28"/>
      <c r="L181" s="28"/>
      <c r="M181" s="28"/>
      <c r="N181" s="28"/>
      <c r="O181" s="28"/>
      <c r="P181" s="28"/>
      <c r="R181" s="62"/>
      <c r="S181" s="28"/>
    </row>
    <row r="182" spans="10:19" x14ac:dyDescent="0.2">
      <c r="J182" s="28"/>
      <c r="K182" s="28"/>
      <c r="L182" s="28"/>
      <c r="M182" s="28"/>
      <c r="N182" s="28"/>
      <c r="O182" s="28"/>
      <c r="P182" s="28"/>
      <c r="R182" s="62"/>
      <c r="S182" s="28"/>
    </row>
    <row r="183" spans="10:19" x14ac:dyDescent="0.2">
      <c r="J183" s="28"/>
      <c r="K183" s="28"/>
      <c r="L183" s="28"/>
      <c r="M183" s="28"/>
      <c r="N183" s="28"/>
      <c r="O183" s="28"/>
      <c r="P183" s="28"/>
      <c r="R183" s="62"/>
      <c r="S183" s="28"/>
    </row>
    <row r="184" spans="10:19" x14ac:dyDescent="0.2">
      <c r="J184" s="28"/>
      <c r="K184" s="28"/>
      <c r="L184" s="28"/>
      <c r="M184" s="28"/>
      <c r="N184" s="28"/>
      <c r="O184" s="28"/>
      <c r="P184" s="28"/>
      <c r="R184" s="62"/>
      <c r="S184" s="28"/>
    </row>
    <row r="185" spans="10:19" x14ac:dyDescent="0.2">
      <c r="J185" s="28"/>
      <c r="K185" s="28"/>
      <c r="L185" s="28"/>
      <c r="M185" s="28"/>
      <c r="N185" s="28"/>
      <c r="O185" s="28"/>
      <c r="P185" s="28"/>
      <c r="R185" s="62"/>
      <c r="S185" s="28"/>
    </row>
    <row r="186" spans="10:19" x14ac:dyDescent="0.2">
      <c r="J186" s="28"/>
      <c r="K186" s="28"/>
      <c r="L186" s="28"/>
      <c r="M186" s="28"/>
      <c r="N186" s="28"/>
      <c r="O186" s="28"/>
      <c r="P186" s="28"/>
      <c r="R186" s="62"/>
      <c r="S186" s="28"/>
    </row>
    <row r="187" spans="10:19" x14ac:dyDescent="0.2">
      <c r="J187" s="28"/>
      <c r="K187" s="28"/>
      <c r="L187" s="28"/>
      <c r="M187" s="28"/>
      <c r="N187" s="28"/>
      <c r="O187" s="28"/>
      <c r="P187" s="28"/>
      <c r="R187" s="62"/>
      <c r="S187" s="28"/>
    </row>
    <row r="188" spans="10:19" x14ac:dyDescent="0.2">
      <c r="J188" s="28"/>
      <c r="K188" s="28"/>
      <c r="L188" s="28"/>
      <c r="M188" s="28"/>
      <c r="N188" s="28"/>
      <c r="O188" s="28"/>
      <c r="P188" s="28"/>
      <c r="R188" s="62"/>
      <c r="S188" s="28"/>
    </row>
    <row r="189" spans="10:19" x14ac:dyDescent="0.2">
      <c r="J189" s="28"/>
      <c r="K189" s="28"/>
      <c r="L189" s="28"/>
      <c r="M189" s="28"/>
      <c r="N189" s="28"/>
      <c r="O189" s="28"/>
      <c r="P189" s="28"/>
      <c r="R189" s="62"/>
      <c r="S189" s="28"/>
    </row>
    <row r="190" spans="10:19" x14ac:dyDescent="0.2">
      <c r="J190" s="28"/>
      <c r="K190" s="28"/>
      <c r="L190" s="28"/>
      <c r="M190" s="28"/>
      <c r="N190" s="28"/>
      <c r="O190" s="28"/>
      <c r="P190" s="28"/>
      <c r="R190" s="62"/>
      <c r="S190" s="28"/>
    </row>
    <row r="191" spans="10:19" x14ac:dyDescent="0.2">
      <c r="J191" s="28"/>
      <c r="K191" s="28"/>
      <c r="L191" s="28"/>
      <c r="M191" s="28"/>
      <c r="N191" s="28"/>
      <c r="O191" s="28"/>
      <c r="P191" s="28"/>
      <c r="R191" s="62"/>
      <c r="S191" s="28"/>
    </row>
    <row r="192" spans="10:19" x14ac:dyDescent="0.2">
      <c r="J192" s="28"/>
      <c r="K192" s="28"/>
      <c r="L192" s="28"/>
      <c r="M192" s="28"/>
      <c r="N192" s="28"/>
      <c r="O192" s="28"/>
      <c r="P192" s="28"/>
      <c r="R192" s="62"/>
      <c r="S192" s="28"/>
    </row>
    <row r="193" spans="10:19" x14ac:dyDescent="0.2">
      <c r="J193" s="28"/>
      <c r="K193" s="28"/>
      <c r="L193" s="28"/>
      <c r="M193" s="28"/>
      <c r="N193" s="28"/>
      <c r="O193" s="28"/>
      <c r="P193" s="28"/>
      <c r="R193" s="62"/>
      <c r="S193" s="28"/>
    </row>
    <row r="194" spans="10:19" x14ac:dyDescent="0.2">
      <c r="J194" s="28"/>
      <c r="K194" s="28"/>
      <c r="L194" s="28"/>
      <c r="M194" s="28"/>
      <c r="N194" s="28"/>
      <c r="O194" s="28"/>
      <c r="P194" s="28"/>
      <c r="R194" s="62"/>
      <c r="S194" s="28"/>
    </row>
    <row r="195" spans="10:19" x14ac:dyDescent="0.2">
      <c r="J195" s="28"/>
      <c r="K195" s="28"/>
      <c r="L195" s="28"/>
      <c r="M195" s="28"/>
      <c r="N195" s="28"/>
      <c r="O195" s="28"/>
      <c r="P195" s="28"/>
      <c r="R195" s="62"/>
      <c r="S195" s="28"/>
    </row>
    <row r="196" spans="10:19" x14ac:dyDescent="0.2">
      <c r="J196" s="28"/>
      <c r="K196" s="28"/>
      <c r="L196" s="28"/>
      <c r="M196" s="28"/>
      <c r="N196" s="28"/>
      <c r="O196" s="28"/>
      <c r="P196" s="28"/>
      <c r="R196" s="62"/>
      <c r="S196" s="28"/>
    </row>
    <row r="197" spans="10:19" x14ac:dyDescent="0.2">
      <c r="J197" s="28"/>
      <c r="K197" s="28"/>
      <c r="L197" s="28"/>
      <c r="M197" s="28"/>
      <c r="N197" s="28"/>
      <c r="O197" s="28"/>
      <c r="P197" s="28"/>
      <c r="R197" s="62"/>
      <c r="S197" s="28"/>
    </row>
    <row r="198" spans="10:19" x14ac:dyDescent="0.2">
      <c r="J198" s="28"/>
      <c r="K198" s="28"/>
      <c r="L198" s="28"/>
      <c r="M198" s="28"/>
      <c r="N198" s="28"/>
      <c r="O198" s="28"/>
      <c r="P198" s="28"/>
      <c r="R198" s="62"/>
      <c r="S198" s="28"/>
    </row>
    <row r="199" spans="10:19" x14ac:dyDescent="0.2">
      <c r="J199" s="28"/>
      <c r="K199" s="28"/>
      <c r="L199" s="28"/>
      <c r="M199" s="28"/>
      <c r="N199" s="28"/>
      <c r="O199" s="28"/>
      <c r="P199" s="28"/>
      <c r="R199" s="62"/>
      <c r="S199" s="28"/>
    </row>
    <row r="200" spans="10:19" x14ac:dyDescent="0.2">
      <c r="J200" s="28"/>
      <c r="K200" s="28"/>
      <c r="L200" s="28"/>
      <c r="M200" s="28"/>
      <c r="N200" s="28"/>
      <c r="O200" s="28"/>
      <c r="P200" s="28"/>
      <c r="R200" s="62"/>
      <c r="S200" s="28"/>
    </row>
    <row r="201" spans="10:19" x14ac:dyDescent="0.2">
      <c r="J201" s="28"/>
      <c r="K201" s="28"/>
      <c r="L201" s="28"/>
      <c r="M201" s="28"/>
      <c r="N201" s="28"/>
      <c r="O201" s="28"/>
      <c r="P201" s="28"/>
      <c r="R201" s="62"/>
      <c r="S201" s="28"/>
    </row>
    <row r="202" spans="10:19" x14ac:dyDescent="0.2">
      <c r="J202" s="28"/>
      <c r="K202" s="28"/>
      <c r="L202" s="28"/>
      <c r="M202" s="28"/>
      <c r="N202" s="28"/>
      <c r="O202" s="28"/>
      <c r="P202" s="28"/>
      <c r="R202" s="62"/>
      <c r="S202" s="28"/>
    </row>
    <row r="203" spans="10:19" x14ac:dyDescent="0.2">
      <c r="J203" s="28"/>
      <c r="K203" s="28"/>
      <c r="L203" s="28"/>
      <c r="M203" s="28"/>
      <c r="N203" s="28"/>
      <c r="O203" s="28"/>
      <c r="P203" s="28"/>
      <c r="R203" s="62"/>
      <c r="S203" s="28"/>
    </row>
    <row r="204" spans="10:19" x14ac:dyDescent="0.2">
      <c r="J204" s="28"/>
      <c r="K204" s="28"/>
      <c r="L204" s="28"/>
      <c r="M204" s="28"/>
      <c r="N204" s="28"/>
      <c r="O204" s="28"/>
      <c r="P204" s="28"/>
      <c r="R204" s="62"/>
      <c r="S204" s="28"/>
    </row>
    <row r="205" spans="10:19" x14ac:dyDescent="0.2">
      <c r="J205" s="28"/>
      <c r="K205" s="28"/>
      <c r="L205" s="28"/>
      <c r="M205" s="28"/>
      <c r="N205" s="28"/>
      <c r="O205" s="28"/>
      <c r="P205" s="28"/>
      <c r="R205" s="62"/>
      <c r="S205" s="28"/>
    </row>
    <row r="206" spans="10:19" x14ac:dyDescent="0.2">
      <c r="J206" s="28"/>
      <c r="K206" s="28"/>
      <c r="L206" s="28"/>
      <c r="M206" s="28"/>
      <c r="N206" s="28"/>
      <c r="O206" s="28"/>
      <c r="P206" s="28"/>
      <c r="R206" s="62"/>
      <c r="S206" s="28"/>
    </row>
    <row r="207" spans="10:19" x14ac:dyDescent="0.2">
      <c r="J207" s="28"/>
      <c r="K207" s="28"/>
      <c r="L207" s="28"/>
      <c r="M207" s="28"/>
      <c r="N207" s="28"/>
      <c r="O207" s="28"/>
      <c r="P207" s="28"/>
      <c r="R207" s="62"/>
      <c r="S207" s="28"/>
    </row>
    <row r="208" spans="10:19" x14ac:dyDescent="0.2">
      <c r="J208" s="28"/>
      <c r="K208" s="28"/>
      <c r="L208" s="28"/>
      <c r="M208" s="28"/>
      <c r="N208" s="28"/>
      <c r="O208" s="28"/>
      <c r="P208" s="28"/>
      <c r="R208" s="62"/>
      <c r="S208" s="28"/>
    </row>
    <row r="209" spans="10:19" x14ac:dyDescent="0.2">
      <c r="J209" s="28"/>
      <c r="K209" s="28"/>
      <c r="L209" s="28"/>
      <c r="M209" s="28"/>
      <c r="N209" s="28"/>
      <c r="O209" s="28"/>
      <c r="P209" s="28"/>
      <c r="R209" s="62"/>
      <c r="S209" s="28"/>
    </row>
    <row r="210" spans="10:19" x14ac:dyDescent="0.2">
      <c r="J210" s="28"/>
      <c r="K210" s="28"/>
      <c r="L210" s="28"/>
      <c r="M210" s="28"/>
      <c r="N210" s="28"/>
      <c r="O210" s="28"/>
      <c r="P210" s="28"/>
      <c r="R210" s="62"/>
      <c r="S210" s="28"/>
    </row>
    <row r="211" spans="10:19" x14ac:dyDescent="0.2">
      <c r="J211" s="28"/>
      <c r="K211" s="28"/>
      <c r="L211" s="28"/>
      <c r="M211" s="28"/>
      <c r="N211" s="28"/>
      <c r="O211" s="28"/>
      <c r="P211" s="28"/>
      <c r="R211" s="62"/>
      <c r="S211" s="28"/>
    </row>
    <row r="212" spans="10:19" x14ac:dyDescent="0.2">
      <c r="J212" s="28"/>
      <c r="K212" s="28"/>
      <c r="L212" s="28"/>
      <c r="M212" s="28"/>
      <c r="N212" s="28"/>
      <c r="O212" s="28"/>
      <c r="P212" s="28"/>
      <c r="R212" s="62"/>
      <c r="S212" s="28"/>
    </row>
    <row r="213" spans="10:19" x14ac:dyDescent="0.2">
      <c r="J213" s="28"/>
      <c r="K213" s="28"/>
      <c r="L213" s="28"/>
      <c r="M213" s="28"/>
      <c r="N213" s="28"/>
      <c r="O213" s="28"/>
      <c r="P213" s="28"/>
      <c r="R213" s="62"/>
      <c r="S213" s="28"/>
    </row>
    <row r="214" spans="10:19" x14ac:dyDescent="0.2">
      <c r="J214" s="28"/>
      <c r="K214" s="28"/>
      <c r="L214" s="28"/>
      <c r="M214" s="28"/>
      <c r="N214" s="28"/>
      <c r="O214" s="28"/>
      <c r="P214" s="28"/>
      <c r="R214" s="62"/>
      <c r="S214" s="28"/>
    </row>
    <row r="215" spans="10:19" x14ac:dyDescent="0.2">
      <c r="J215" s="28"/>
      <c r="K215" s="28"/>
      <c r="L215" s="28"/>
      <c r="M215" s="28"/>
      <c r="N215" s="28"/>
      <c r="O215" s="28"/>
      <c r="P215" s="28"/>
      <c r="R215" s="62"/>
      <c r="S215" s="28"/>
    </row>
    <row r="216" spans="10:19" x14ac:dyDescent="0.2">
      <c r="J216" s="28"/>
      <c r="K216" s="28"/>
      <c r="L216" s="28"/>
      <c r="M216" s="28"/>
      <c r="N216" s="28"/>
      <c r="O216" s="28"/>
      <c r="P216" s="28"/>
      <c r="R216" s="62"/>
      <c r="S216" s="28"/>
    </row>
    <row r="217" spans="10:19" x14ac:dyDescent="0.2">
      <c r="J217" s="28"/>
      <c r="K217" s="28"/>
      <c r="L217" s="28"/>
      <c r="M217" s="28"/>
      <c r="N217" s="28"/>
      <c r="O217" s="28"/>
      <c r="P217" s="28"/>
      <c r="R217" s="62"/>
      <c r="S217" s="28"/>
    </row>
    <row r="218" spans="10:19" x14ac:dyDescent="0.2">
      <c r="J218" s="28"/>
      <c r="K218" s="28"/>
      <c r="L218" s="28"/>
      <c r="M218" s="28"/>
      <c r="N218" s="28"/>
      <c r="O218" s="28"/>
      <c r="P218" s="28"/>
      <c r="R218" s="62"/>
      <c r="S218" s="28"/>
    </row>
    <row r="219" spans="10:19" x14ac:dyDescent="0.2">
      <c r="J219" s="28"/>
      <c r="K219" s="28"/>
      <c r="L219" s="28"/>
      <c r="M219" s="28"/>
      <c r="N219" s="28"/>
      <c r="O219" s="28"/>
      <c r="P219" s="28"/>
      <c r="R219" s="62"/>
      <c r="S219" s="28"/>
    </row>
    <row r="220" spans="10:19" x14ac:dyDescent="0.2">
      <c r="J220" s="28"/>
      <c r="K220" s="28"/>
      <c r="L220" s="28"/>
      <c r="M220" s="28"/>
      <c r="N220" s="28"/>
      <c r="O220" s="28"/>
      <c r="P220" s="28"/>
      <c r="R220" s="62"/>
      <c r="S220" s="28"/>
    </row>
    <row r="221" spans="10:19" x14ac:dyDescent="0.2">
      <c r="J221" s="28"/>
      <c r="K221" s="28"/>
      <c r="L221" s="28"/>
      <c r="M221" s="28"/>
      <c r="N221" s="28"/>
      <c r="O221" s="28"/>
      <c r="P221" s="28"/>
      <c r="R221" s="62"/>
      <c r="S221" s="28"/>
    </row>
    <row r="222" spans="10:19" x14ac:dyDescent="0.2">
      <c r="J222" s="28"/>
      <c r="K222" s="28"/>
      <c r="L222" s="28"/>
      <c r="M222" s="28"/>
      <c r="N222" s="28"/>
      <c r="O222" s="28"/>
      <c r="P222" s="28"/>
      <c r="R222" s="62"/>
      <c r="S222" s="28"/>
    </row>
    <row r="223" spans="10:19" x14ac:dyDescent="0.2">
      <c r="J223" s="28"/>
      <c r="K223" s="28"/>
      <c r="L223" s="28"/>
      <c r="M223" s="28"/>
      <c r="N223" s="28"/>
      <c r="O223" s="28"/>
      <c r="P223" s="28"/>
      <c r="R223" s="62"/>
      <c r="S223" s="28"/>
    </row>
    <row r="224" spans="10:19" x14ac:dyDescent="0.2">
      <c r="J224" s="28"/>
      <c r="K224" s="28"/>
      <c r="L224" s="28"/>
      <c r="M224" s="28"/>
      <c r="N224" s="28"/>
      <c r="O224" s="28"/>
      <c r="P224" s="28"/>
      <c r="R224" s="62"/>
      <c r="S224" s="28"/>
    </row>
    <row r="225" spans="10:19" x14ac:dyDescent="0.2">
      <c r="J225" s="28"/>
      <c r="K225" s="28"/>
      <c r="L225" s="28"/>
      <c r="M225" s="28"/>
      <c r="N225" s="28"/>
      <c r="O225" s="28"/>
      <c r="P225" s="28"/>
      <c r="R225" s="62"/>
      <c r="S225" s="28"/>
    </row>
    <row r="226" spans="10:19" x14ac:dyDescent="0.2">
      <c r="J226" s="28"/>
      <c r="K226" s="28"/>
      <c r="L226" s="28"/>
      <c r="M226" s="28"/>
      <c r="N226" s="28"/>
      <c r="O226" s="28"/>
      <c r="P226" s="28"/>
      <c r="R226" s="62"/>
      <c r="S226" s="28"/>
    </row>
    <row r="227" spans="10:19" x14ac:dyDescent="0.2">
      <c r="J227" s="28"/>
      <c r="K227" s="28"/>
      <c r="L227" s="28"/>
      <c r="M227" s="28"/>
      <c r="N227" s="28"/>
      <c r="O227" s="28"/>
      <c r="P227" s="28"/>
      <c r="R227" s="62"/>
      <c r="S227" s="28"/>
    </row>
    <row r="228" spans="10:19" x14ac:dyDescent="0.2">
      <c r="J228" s="28"/>
      <c r="K228" s="28"/>
      <c r="L228" s="28"/>
      <c r="M228" s="28"/>
      <c r="N228" s="28"/>
      <c r="O228" s="28"/>
      <c r="P228" s="28"/>
      <c r="R228" s="62"/>
      <c r="S228" s="28"/>
    </row>
    <row r="229" spans="10:19" x14ac:dyDescent="0.2">
      <c r="J229" s="28"/>
      <c r="K229" s="28"/>
      <c r="L229" s="28"/>
      <c r="M229" s="28"/>
      <c r="N229" s="28"/>
      <c r="O229" s="28"/>
      <c r="P229" s="28"/>
      <c r="R229" s="62"/>
      <c r="S229" s="28"/>
    </row>
    <row r="230" spans="10:19" x14ac:dyDescent="0.2">
      <c r="J230" s="28"/>
      <c r="K230" s="28"/>
      <c r="L230" s="28"/>
      <c r="M230" s="28"/>
      <c r="N230" s="28"/>
      <c r="O230" s="28"/>
      <c r="P230" s="28"/>
      <c r="R230" s="62"/>
      <c r="S230" s="28"/>
    </row>
    <row r="231" spans="10:19" x14ac:dyDescent="0.2">
      <c r="J231" s="28"/>
      <c r="K231" s="28"/>
      <c r="L231" s="28"/>
      <c r="M231" s="28"/>
      <c r="N231" s="28"/>
      <c r="O231" s="28"/>
      <c r="P231" s="28"/>
      <c r="R231" s="62"/>
      <c r="S231" s="28"/>
    </row>
    <row r="232" spans="10:19" x14ac:dyDescent="0.2">
      <c r="J232" s="28"/>
      <c r="K232" s="28"/>
      <c r="L232" s="28"/>
      <c r="M232" s="28"/>
      <c r="N232" s="28"/>
      <c r="O232" s="28"/>
      <c r="P232" s="28"/>
      <c r="R232" s="62"/>
      <c r="S232" s="28"/>
    </row>
    <row r="233" spans="10:19" x14ac:dyDescent="0.2">
      <c r="J233" s="28"/>
      <c r="K233" s="28"/>
      <c r="L233" s="28"/>
      <c r="M233" s="28"/>
      <c r="N233" s="28"/>
      <c r="O233" s="28"/>
      <c r="P233" s="28"/>
      <c r="R233" s="62"/>
      <c r="S233" s="28"/>
    </row>
    <row r="234" spans="10:19" x14ac:dyDescent="0.2">
      <c r="J234" s="28"/>
      <c r="K234" s="28"/>
      <c r="L234" s="28"/>
      <c r="M234" s="28"/>
      <c r="N234" s="28"/>
      <c r="O234" s="28"/>
      <c r="P234" s="28"/>
      <c r="R234" s="62"/>
      <c r="S234" s="28"/>
    </row>
    <row r="235" spans="10:19" x14ac:dyDescent="0.2">
      <c r="J235" s="28"/>
      <c r="K235" s="28"/>
      <c r="L235" s="28"/>
      <c r="M235" s="28"/>
      <c r="N235" s="28"/>
      <c r="O235" s="28"/>
      <c r="P235" s="28"/>
      <c r="R235" s="62"/>
      <c r="S235" s="28"/>
    </row>
    <row r="236" spans="10:19" x14ac:dyDescent="0.2">
      <c r="J236" s="28"/>
      <c r="K236" s="28"/>
      <c r="L236" s="28"/>
      <c r="M236" s="28"/>
      <c r="N236" s="28"/>
      <c r="O236" s="28"/>
      <c r="P236" s="28"/>
      <c r="R236" s="62"/>
      <c r="S236" s="28"/>
    </row>
    <row r="237" spans="10:19" x14ac:dyDescent="0.2">
      <c r="J237" s="28"/>
      <c r="K237" s="28"/>
      <c r="L237" s="28"/>
      <c r="M237" s="28"/>
      <c r="N237" s="28"/>
      <c r="O237" s="28"/>
      <c r="P237" s="28"/>
      <c r="R237" s="62"/>
      <c r="S237" s="28"/>
    </row>
    <row r="238" spans="10:19" x14ac:dyDescent="0.2">
      <c r="J238" s="28"/>
      <c r="K238" s="28"/>
      <c r="L238" s="28"/>
      <c r="M238" s="28"/>
      <c r="N238" s="28"/>
      <c r="O238" s="28"/>
      <c r="P238" s="28"/>
      <c r="R238" s="62"/>
      <c r="S238" s="28"/>
    </row>
    <row r="239" spans="10:19" x14ac:dyDescent="0.2">
      <c r="J239" s="28"/>
      <c r="K239" s="28"/>
      <c r="L239" s="28"/>
      <c r="M239" s="28"/>
      <c r="N239" s="28"/>
      <c r="O239" s="28"/>
      <c r="P239" s="28"/>
      <c r="R239" s="62"/>
      <c r="S239" s="28"/>
    </row>
    <row r="240" spans="10:19" x14ac:dyDescent="0.2">
      <c r="J240" s="28"/>
      <c r="K240" s="28"/>
      <c r="L240" s="28"/>
      <c r="M240" s="28"/>
      <c r="N240" s="28"/>
      <c r="O240" s="28"/>
      <c r="P240" s="28"/>
      <c r="R240" s="62"/>
      <c r="S240" s="28"/>
    </row>
    <row r="241" spans="10:19" x14ac:dyDescent="0.2">
      <c r="J241" s="28"/>
      <c r="K241" s="28"/>
      <c r="L241" s="28"/>
      <c r="M241" s="28"/>
      <c r="N241" s="28"/>
      <c r="O241" s="28"/>
      <c r="P241" s="28"/>
      <c r="R241" s="62"/>
      <c r="S241" s="28"/>
    </row>
    <row r="242" spans="10:19" x14ac:dyDescent="0.2">
      <c r="J242" s="28"/>
      <c r="K242" s="28"/>
      <c r="L242" s="28"/>
      <c r="M242" s="28"/>
      <c r="N242" s="28"/>
      <c r="O242" s="28"/>
      <c r="P242" s="28"/>
      <c r="R242" s="62"/>
      <c r="S242" s="28"/>
    </row>
    <row r="243" spans="10:19" x14ac:dyDescent="0.2">
      <c r="J243" s="28"/>
      <c r="K243" s="28"/>
      <c r="L243" s="28"/>
      <c r="M243" s="28"/>
      <c r="N243" s="28"/>
      <c r="O243" s="28"/>
      <c r="P243" s="28"/>
      <c r="R243" s="62"/>
      <c r="S243" s="28"/>
    </row>
    <row r="244" spans="10:19" x14ac:dyDescent="0.2">
      <c r="J244" s="28"/>
      <c r="K244" s="28"/>
      <c r="L244" s="28"/>
      <c r="M244" s="28"/>
      <c r="N244" s="28"/>
      <c r="O244" s="28"/>
      <c r="P244" s="28"/>
      <c r="R244" s="62"/>
      <c r="S244" s="28"/>
    </row>
    <row r="245" spans="10:19" x14ac:dyDescent="0.2">
      <c r="J245" s="28"/>
      <c r="K245" s="28"/>
      <c r="L245" s="28"/>
      <c r="M245" s="28"/>
      <c r="N245" s="28"/>
      <c r="O245" s="28"/>
      <c r="P245" s="28"/>
      <c r="R245" s="62"/>
      <c r="S245" s="28"/>
    </row>
    <row r="246" spans="10:19" x14ac:dyDescent="0.2">
      <c r="J246" s="28"/>
      <c r="K246" s="28"/>
      <c r="L246" s="28"/>
      <c r="M246" s="28"/>
      <c r="N246" s="28"/>
      <c r="O246" s="28"/>
      <c r="P246" s="28"/>
      <c r="Q246" s="28"/>
      <c r="R246" s="59"/>
      <c r="S246" s="28"/>
    </row>
    <row r="247" spans="10:19" x14ac:dyDescent="0.2">
      <c r="J247" s="28"/>
      <c r="K247" s="28"/>
      <c r="L247" s="28"/>
      <c r="M247" s="28"/>
      <c r="N247" s="28"/>
      <c r="O247" s="28"/>
      <c r="P247" s="28"/>
      <c r="Q247" s="28"/>
      <c r="R247" s="59"/>
      <c r="S247" s="28"/>
    </row>
    <row r="248" spans="10:19" x14ac:dyDescent="0.2">
      <c r="J248" s="28"/>
      <c r="K248" s="28"/>
      <c r="L248" s="28"/>
      <c r="M248" s="28"/>
      <c r="N248" s="28"/>
      <c r="O248" s="28"/>
      <c r="P248" s="28"/>
      <c r="Q248" s="28"/>
      <c r="R248" s="59"/>
      <c r="S248" s="28"/>
    </row>
    <row r="249" spans="10:19" x14ac:dyDescent="0.2">
      <c r="J249" s="28"/>
      <c r="K249" s="28"/>
      <c r="L249" s="28"/>
      <c r="M249" s="28"/>
      <c r="N249" s="28"/>
      <c r="O249" s="28"/>
      <c r="P249" s="28"/>
      <c r="Q249" s="28"/>
      <c r="R249" s="59"/>
      <c r="S249" s="28"/>
    </row>
    <row r="250" spans="10:19" x14ac:dyDescent="0.2">
      <c r="J250" s="28"/>
      <c r="K250" s="28"/>
      <c r="L250" s="28"/>
      <c r="M250" s="28"/>
      <c r="N250" s="28"/>
      <c r="O250" s="28"/>
      <c r="P250" s="28"/>
      <c r="Q250" s="28"/>
      <c r="R250" s="59"/>
      <c r="S250" s="28"/>
    </row>
    <row r="251" spans="10:19" x14ac:dyDescent="0.2">
      <c r="J251" s="28"/>
      <c r="K251" s="28"/>
      <c r="L251" s="28"/>
      <c r="M251" s="28"/>
      <c r="N251" s="28"/>
      <c r="O251" s="28"/>
      <c r="P251" s="28"/>
      <c r="Q251" s="28"/>
      <c r="R251" s="59"/>
      <c r="S251" s="28"/>
    </row>
    <row r="252" spans="10:19" x14ac:dyDescent="0.2">
      <c r="J252" s="28"/>
      <c r="K252" s="28"/>
      <c r="L252" s="28"/>
      <c r="M252" s="28"/>
      <c r="N252" s="28"/>
      <c r="O252" s="28"/>
      <c r="P252" s="28"/>
      <c r="Q252" s="28"/>
      <c r="R252" s="59"/>
      <c r="S252" s="28"/>
    </row>
    <row r="253" spans="10:19" x14ac:dyDescent="0.2">
      <c r="J253" s="28"/>
      <c r="K253" s="28"/>
      <c r="L253" s="28"/>
      <c r="M253" s="28"/>
      <c r="N253" s="28"/>
      <c r="O253" s="28"/>
      <c r="P253" s="28"/>
      <c r="Q253" s="28"/>
      <c r="R253" s="28"/>
      <c r="S253" s="28"/>
    </row>
    <row r="254" spans="10:19" x14ac:dyDescent="0.2">
      <c r="J254" s="28"/>
      <c r="K254" s="28"/>
      <c r="L254" s="28"/>
      <c r="M254" s="28"/>
      <c r="N254" s="28"/>
      <c r="O254" s="28"/>
      <c r="P254" s="28"/>
      <c r="Q254" s="28"/>
      <c r="R254" s="28"/>
      <c r="S254" s="28"/>
    </row>
    <row r="255" spans="10:19" x14ac:dyDescent="0.2">
      <c r="J255" s="28"/>
      <c r="K255" s="28"/>
      <c r="L255" s="28"/>
      <c r="M255" s="28"/>
      <c r="N255" s="28"/>
      <c r="O255" s="28"/>
      <c r="P255" s="28"/>
      <c r="Q255" s="28"/>
      <c r="R255" s="28"/>
      <c r="S255" s="28"/>
    </row>
    <row r="256" spans="10:19" x14ac:dyDescent="0.2">
      <c r="J256" s="28"/>
      <c r="K256" s="28"/>
      <c r="L256" s="28"/>
      <c r="M256" s="28"/>
      <c r="N256" s="28"/>
      <c r="O256" s="28"/>
      <c r="P256" s="28"/>
      <c r="Q256" s="28"/>
      <c r="R256" s="28"/>
      <c r="S256" s="28"/>
    </row>
    <row r="257" spans="7:19" x14ac:dyDescent="0.2">
      <c r="J257" s="28"/>
      <c r="K257" s="28"/>
      <c r="L257" s="28"/>
      <c r="M257" s="28"/>
      <c r="N257" s="28"/>
      <c r="O257" s="28"/>
      <c r="P257" s="28"/>
      <c r="Q257" s="28"/>
      <c r="R257" s="28"/>
      <c r="S257" s="28"/>
    </row>
    <row r="258" spans="7:19" x14ac:dyDescent="0.2">
      <c r="J258" s="28"/>
      <c r="K258" s="28"/>
      <c r="L258" s="28"/>
      <c r="M258" s="28"/>
      <c r="N258" s="28"/>
      <c r="O258" s="28"/>
      <c r="P258" s="28"/>
      <c r="Q258" s="28"/>
      <c r="R258" s="28"/>
      <c r="S258" s="28"/>
    </row>
    <row r="259" spans="7:19" x14ac:dyDescent="0.2">
      <c r="J259" s="28"/>
      <c r="K259" s="28"/>
      <c r="L259" s="28"/>
      <c r="M259" s="28"/>
      <c r="N259" s="28"/>
      <c r="O259" s="28"/>
      <c r="P259" s="28"/>
      <c r="Q259" s="28"/>
      <c r="R259" s="28"/>
      <c r="S259" s="28"/>
    </row>
    <row r="260" spans="7:19" x14ac:dyDescent="0.2">
      <c r="J260" s="28"/>
    </row>
    <row r="261" spans="7:19" x14ac:dyDescent="0.2">
      <c r="J261" s="28"/>
    </row>
    <row r="262" spans="7:19" x14ac:dyDescent="0.2">
      <c r="J262" s="28"/>
    </row>
    <row r="263" spans="7:19" x14ac:dyDescent="0.2">
      <c r="J263" s="28"/>
    </row>
    <row r="264" spans="7:19" x14ac:dyDescent="0.2">
      <c r="J264" s="28"/>
    </row>
    <row r="265" spans="7:19" x14ac:dyDescent="0.2">
      <c r="I265" s="28"/>
      <c r="J265" s="28"/>
    </row>
    <row r="266" spans="7:19" x14ac:dyDescent="0.2">
      <c r="I266" s="28"/>
    </row>
    <row r="267" spans="7:19" x14ac:dyDescent="0.2">
      <c r="G267" s="28"/>
      <c r="I267" s="28"/>
    </row>
    <row r="268" spans="7:19" ht="15" x14ac:dyDescent="0.25">
      <c r="G268" s="28"/>
      <c r="J268" s="63"/>
    </row>
    <row r="269" spans="7:19" x14ac:dyDescent="0.2">
      <c r="G269" s="28"/>
      <c r="J269" s="28"/>
    </row>
    <row r="270" spans="7:19" x14ac:dyDescent="0.2">
      <c r="J270" s="28"/>
    </row>
    <row r="271" spans="7:19" x14ac:dyDescent="0.2">
      <c r="J271" s="28"/>
    </row>
    <row r="272" spans="7:19" x14ac:dyDescent="0.2">
      <c r="J272" s="28"/>
    </row>
    <row r="273" spans="5:10" x14ac:dyDescent="0.2">
      <c r="J273" s="28"/>
    </row>
    <row r="274" spans="5:10" x14ac:dyDescent="0.2">
      <c r="J274" s="28"/>
    </row>
    <row r="275" spans="5:10" x14ac:dyDescent="0.2">
      <c r="J275" s="28"/>
    </row>
    <row r="276" spans="5:10" x14ac:dyDescent="0.2">
      <c r="H276" s="28"/>
      <c r="J276" s="28"/>
    </row>
    <row r="277" spans="5:10" x14ac:dyDescent="0.2">
      <c r="E277" s="28"/>
      <c r="H277" s="28"/>
      <c r="J277" s="28"/>
    </row>
    <row r="278" spans="5:10" x14ac:dyDescent="0.2">
      <c r="H278" s="28"/>
      <c r="J278" s="28"/>
    </row>
    <row r="279" spans="5:10" x14ac:dyDescent="0.2">
      <c r="J279" s="28"/>
    </row>
    <row r="280" spans="5:10" x14ac:dyDescent="0.2">
      <c r="J280" s="28"/>
    </row>
    <row r="281" spans="5:10" x14ac:dyDescent="0.2">
      <c r="J281" s="28"/>
    </row>
    <row r="282" spans="5:10" x14ac:dyDescent="0.2">
      <c r="J282" s="28"/>
    </row>
    <row r="283" spans="5:10" x14ac:dyDescent="0.2">
      <c r="J283" s="28"/>
    </row>
    <row r="284" spans="5:10" x14ac:dyDescent="0.2">
      <c r="J284" s="28"/>
    </row>
    <row r="285" spans="5:10" x14ac:dyDescent="0.2">
      <c r="F285" s="28"/>
      <c r="G285" s="28"/>
      <c r="J285" s="28"/>
    </row>
    <row r="286" spans="5:10" x14ac:dyDescent="0.2">
      <c r="F286" s="28"/>
      <c r="J286" s="28"/>
    </row>
    <row r="287" spans="5:10" x14ac:dyDescent="0.2">
      <c r="F287" s="28"/>
      <c r="G287" s="28"/>
      <c r="I287" s="28"/>
      <c r="J287" s="28"/>
    </row>
    <row r="288" spans="5:10" x14ac:dyDescent="0.2">
      <c r="J288" s="28"/>
    </row>
    <row r="289" spans="5:10" x14ac:dyDescent="0.2">
      <c r="E289" s="28"/>
      <c r="I289" s="28"/>
      <c r="J289" s="28"/>
    </row>
    <row r="290" spans="5:10" x14ac:dyDescent="0.2">
      <c r="J290" s="28"/>
    </row>
    <row r="291" spans="5:10" x14ac:dyDescent="0.2">
      <c r="J291" s="28"/>
    </row>
    <row r="292" spans="5:10" x14ac:dyDescent="0.2">
      <c r="J292" s="28"/>
    </row>
    <row r="293" spans="5:10" x14ac:dyDescent="0.2">
      <c r="J293" s="28"/>
    </row>
    <row r="294" spans="5:10" x14ac:dyDescent="0.2">
      <c r="J294" s="28"/>
    </row>
    <row r="295" spans="5:10" x14ac:dyDescent="0.2">
      <c r="J295" s="28"/>
    </row>
    <row r="296" spans="5:10" x14ac:dyDescent="0.2">
      <c r="H296" s="28"/>
      <c r="J296" s="28"/>
    </row>
    <row r="297" spans="5:10" x14ac:dyDescent="0.2">
      <c r="J297" s="28"/>
    </row>
    <row r="298" spans="5:10" x14ac:dyDescent="0.2">
      <c r="F298" s="28"/>
      <c r="H298" s="28"/>
      <c r="J298" s="28"/>
    </row>
    <row r="299" spans="5:10" x14ac:dyDescent="0.2">
      <c r="J299" s="28"/>
    </row>
    <row r="300" spans="5:10" x14ac:dyDescent="0.2">
      <c r="F300" s="28"/>
      <c r="J300" s="28"/>
    </row>
    <row r="301" spans="5:10" x14ac:dyDescent="0.2">
      <c r="J301" s="28"/>
    </row>
    <row r="302" spans="5:10" x14ac:dyDescent="0.2">
      <c r="J302" s="28"/>
    </row>
    <row r="303" spans="5:10" x14ac:dyDescent="0.2">
      <c r="J303" s="28"/>
    </row>
    <row r="304" spans="5:10" x14ac:dyDescent="0.2">
      <c r="J304" s="28"/>
    </row>
    <row r="305" spans="5:10" x14ac:dyDescent="0.2">
      <c r="J305" s="28"/>
    </row>
    <row r="306" spans="5:10" x14ac:dyDescent="0.2">
      <c r="J306" s="28"/>
    </row>
    <row r="307" spans="5:10" x14ac:dyDescent="0.2">
      <c r="J307" s="28"/>
    </row>
    <row r="308" spans="5:10" x14ac:dyDescent="0.2">
      <c r="J308" s="28"/>
    </row>
    <row r="309" spans="5:10" ht="15" x14ac:dyDescent="0.25">
      <c r="G309" s="63"/>
      <c r="J309" s="28"/>
    </row>
    <row r="310" spans="5:10" ht="15" x14ac:dyDescent="0.25">
      <c r="E310" s="63"/>
      <c r="J310" s="28"/>
    </row>
    <row r="311" spans="5:10" x14ac:dyDescent="0.2">
      <c r="J311" s="28"/>
    </row>
    <row r="312" spans="5:10" x14ac:dyDescent="0.2">
      <c r="J312" s="28"/>
    </row>
    <row r="313" spans="5:10" ht="15" x14ac:dyDescent="0.25">
      <c r="I313" s="63"/>
      <c r="J313" s="28"/>
    </row>
    <row r="315" spans="5:10" ht="15" x14ac:dyDescent="0.25">
      <c r="J315" s="63"/>
    </row>
    <row r="316" spans="5:10" x14ac:dyDescent="0.2">
      <c r="J316" s="28"/>
    </row>
    <row r="317" spans="5:10" x14ac:dyDescent="0.2">
      <c r="J317" s="28"/>
    </row>
    <row r="318" spans="5:10" ht="15" x14ac:dyDescent="0.25">
      <c r="H318" s="63"/>
      <c r="J318" s="28"/>
    </row>
    <row r="319" spans="5:10" x14ac:dyDescent="0.2">
      <c r="J319" s="28"/>
    </row>
    <row r="320" spans="5:10" x14ac:dyDescent="0.2">
      <c r="J320" s="28"/>
    </row>
    <row r="321" spans="5:10" ht="15" x14ac:dyDescent="0.25">
      <c r="F321" s="63"/>
      <c r="J321" s="28"/>
    </row>
    <row r="322" spans="5:10" x14ac:dyDescent="0.2">
      <c r="J322" s="28"/>
    </row>
    <row r="323" spans="5:10" x14ac:dyDescent="0.2">
      <c r="J323" s="28"/>
    </row>
    <row r="324" spans="5:10" x14ac:dyDescent="0.2">
      <c r="J324" s="28"/>
    </row>
    <row r="325" spans="5:10" x14ac:dyDescent="0.2">
      <c r="J325" s="28"/>
    </row>
    <row r="326" spans="5:10" x14ac:dyDescent="0.2">
      <c r="J326" s="28"/>
    </row>
    <row r="327" spans="5:10" x14ac:dyDescent="0.2">
      <c r="J327" s="28"/>
    </row>
    <row r="328" spans="5:10" x14ac:dyDescent="0.2">
      <c r="J328" s="28"/>
    </row>
    <row r="329" spans="5:10" x14ac:dyDescent="0.2">
      <c r="J329" s="28"/>
    </row>
    <row r="330" spans="5:10" x14ac:dyDescent="0.2">
      <c r="J330" s="28"/>
    </row>
    <row r="331" spans="5:10" x14ac:dyDescent="0.2">
      <c r="J331" s="28"/>
    </row>
    <row r="332" spans="5:10" x14ac:dyDescent="0.2">
      <c r="J332" s="28"/>
    </row>
    <row r="333" spans="5:10" x14ac:dyDescent="0.2">
      <c r="J333" s="28"/>
    </row>
    <row r="334" spans="5:10" x14ac:dyDescent="0.2">
      <c r="J334" s="28"/>
    </row>
    <row r="335" spans="5:10" ht="15" x14ac:dyDescent="0.25">
      <c r="E335" s="63"/>
      <c r="J335" s="28"/>
    </row>
    <row r="336" spans="5:10" x14ac:dyDescent="0.2">
      <c r="J336" s="28"/>
    </row>
    <row r="337" spans="5:10" x14ac:dyDescent="0.2">
      <c r="J337" s="28"/>
    </row>
    <row r="338" spans="5:10" x14ac:dyDescent="0.2">
      <c r="J338" s="28"/>
    </row>
    <row r="339" spans="5:10" x14ac:dyDescent="0.2">
      <c r="J339" s="28"/>
    </row>
    <row r="340" spans="5:10" x14ac:dyDescent="0.2">
      <c r="J340" s="28"/>
    </row>
    <row r="341" spans="5:10" x14ac:dyDescent="0.2">
      <c r="I341" s="28"/>
      <c r="J341" s="28"/>
    </row>
    <row r="342" spans="5:10" x14ac:dyDescent="0.2">
      <c r="G342" s="28"/>
      <c r="J342" s="28"/>
    </row>
    <row r="343" spans="5:10" ht="15" x14ac:dyDescent="0.25">
      <c r="I343" s="63"/>
    </row>
    <row r="344" spans="5:10" ht="15" x14ac:dyDescent="0.25">
      <c r="G344" s="63"/>
    </row>
    <row r="346" spans="5:10" ht="15" x14ac:dyDescent="0.25">
      <c r="J346" s="63"/>
    </row>
    <row r="347" spans="5:10" x14ac:dyDescent="0.2">
      <c r="F347" s="28"/>
      <c r="H347" s="28"/>
      <c r="J347" s="28"/>
    </row>
    <row r="348" spans="5:10" x14ac:dyDescent="0.2">
      <c r="J348" s="28"/>
    </row>
    <row r="349" spans="5:10" ht="15" x14ac:dyDescent="0.25">
      <c r="F349" s="63"/>
      <c r="H349" s="63"/>
      <c r="J349" s="28"/>
    </row>
    <row r="350" spans="5:10" x14ac:dyDescent="0.2">
      <c r="J350" s="28"/>
    </row>
    <row r="351" spans="5:10" x14ac:dyDescent="0.2">
      <c r="J351" s="28"/>
    </row>
    <row r="352" spans="5:10" ht="15" x14ac:dyDescent="0.25">
      <c r="E352" s="63"/>
      <c r="J352" s="28"/>
    </row>
    <row r="353" spans="5:10" x14ac:dyDescent="0.2">
      <c r="J353" s="28"/>
    </row>
    <row r="354" spans="5:10" x14ac:dyDescent="0.2">
      <c r="J354" s="28"/>
    </row>
    <row r="355" spans="5:10" x14ac:dyDescent="0.2">
      <c r="J355" s="28"/>
    </row>
    <row r="356" spans="5:10" x14ac:dyDescent="0.2">
      <c r="J356" s="28"/>
    </row>
    <row r="357" spans="5:10" x14ac:dyDescent="0.2">
      <c r="J357" s="28"/>
    </row>
    <row r="358" spans="5:10" x14ac:dyDescent="0.2">
      <c r="J358" s="28"/>
    </row>
    <row r="359" spans="5:10" x14ac:dyDescent="0.2">
      <c r="J359" s="28"/>
    </row>
    <row r="360" spans="5:10" x14ac:dyDescent="0.2">
      <c r="J360" s="28"/>
    </row>
    <row r="361" spans="5:10" ht="15" x14ac:dyDescent="0.25">
      <c r="G361" s="63"/>
      <c r="J361" s="28"/>
    </row>
    <row r="362" spans="5:10" ht="15" x14ac:dyDescent="0.25">
      <c r="I362" s="63"/>
      <c r="J362" s="28"/>
    </row>
    <row r="363" spans="5:10" x14ac:dyDescent="0.2">
      <c r="J363" s="28"/>
    </row>
    <row r="364" spans="5:10" ht="15" x14ac:dyDescent="0.25">
      <c r="H364" s="63"/>
      <c r="J364" s="28"/>
    </row>
    <row r="365" spans="5:10" ht="15" x14ac:dyDescent="0.25">
      <c r="F365" s="63"/>
      <c r="J365" s="28"/>
    </row>
    <row r="366" spans="5:10" ht="15" x14ac:dyDescent="0.25">
      <c r="E366" s="63"/>
      <c r="J366" s="28"/>
    </row>
    <row r="368" spans="5:10" ht="15" x14ac:dyDescent="0.25">
      <c r="J368" s="63"/>
    </row>
    <row r="369" spans="5:10" x14ac:dyDescent="0.2">
      <c r="J369" s="28"/>
    </row>
    <row r="370" spans="5:10" x14ac:dyDescent="0.2">
      <c r="G370" s="28"/>
      <c r="I370" s="28"/>
      <c r="J370" s="28"/>
    </row>
    <row r="371" spans="5:10" x14ac:dyDescent="0.2">
      <c r="E371" s="28"/>
      <c r="H371" s="28"/>
      <c r="J371" s="28"/>
    </row>
    <row r="372" spans="5:10" ht="15" x14ac:dyDescent="0.25">
      <c r="G372" s="63"/>
      <c r="I372" s="63"/>
      <c r="J372" s="28"/>
    </row>
    <row r="373" spans="5:10" ht="15" x14ac:dyDescent="0.25">
      <c r="E373" s="63"/>
      <c r="H373" s="63"/>
      <c r="J373" s="28"/>
    </row>
    <row r="374" spans="5:10" x14ac:dyDescent="0.2">
      <c r="J374" s="28"/>
    </row>
    <row r="375" spans="5:10" x14ac:dyDescent="0.2">
      <c r="F375" s="28"/>
      <c r="J375" s="28"/>
    </row>
    <row r="376" spans="5:10" x14ac:dyDescent="0.2">
      <c r="J376" s="28"/>
    </row>
    <row r="377" spans="5:10" ht="15" x14ac:dyDescent="0.25">
      <c r="F377" s="63"/>
      <c r="H377" s="28"/>
    </row>
    <row r="378" spans="5:10" ht="15" x14ac:dyDescent="0.25">
      <c r="G378" s="28"/>
      <c r="I378" s="28"/>
      <c r="J378" s="63"/>
    </row>
    <row r="379" spans="5:10" ht="15" x14ac:dyDescent="0.25">
      <c r="F379" s="28"/>
      <c r="H379" s="63"/>
      <c r="J379" s="28"/>
    </row>
    <row r="380" spans="5:10" ht="15" x14ac:dyDescent="0.25">
      <c r="G380" s="63"/>
      <c r="I380" s="63"/>
      <c r="J380" s="28"/>
    </row>
    <row r="381" spans="5:10" ht="15" x14ac:dyDescent="0.25">
      <c r="F381" s="63"/>
      <c r="J381" s="28"/>
    </row>
    <row r="382" spans="5:10" x14ac:dyDescent="0.2">
      <c r="J382" s="28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6" manualBreakCount="6">
    <brk id="37" max="11" man="1"/>
    <brk id="57" max="11" man="1"/>
    <brk id="78" max="11" man="1"/>
    <brk id="103" max="11" man="1"/>
    <brk id="121" max="11" man="1"/>
    <brk id="140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TeamResults">
    <tabColor rgb="FF00B050"/>
  </sheetPr>
  <dimension ref="A1:AK168"/>
  <sheetViews>
    <sheetView topLeftCell="A16" workbookViewId="0">
      <pane xSplit="1" ySplit="3" topLeftCell="B91" activePane="bottomRight" state="frozen"/>
      <selection activeCell="A16" sqref="A16"/>
      <selection pane="topRight" activeCell="B16" sqref="B16"/>
      <selection pane="bottomLeft" activeCell="A19" sqref="A19"/>
      <selection pane="bottomRight" activeCell="AI16" sqref="AI16"/>
    </sheetView>
  </sheetViews>
  <sheetFormatPr defaultRowHeight="12.75" outlineLevelRow="1" x14ac:dyDescent="0.2"/>
  <cols>
    <col min="1" max="1" width="11.7109375" style="2" customWidth="1"/>
    <col min="2" max="2" width="10.140625" style="2" bestFit="1" customWidth="1"/>
    <col min="3" max="6" width="9.140625" style="2"/>
    <col min="7" max="7" width="9.85546875" style="2" customWidth="1"/>
    <col min="8" max="13" width="9.140625" style="2"/>
    <col min="14" max="17" width="9.7109375" style="2" customWidth="1"/>
    <col min="18" max="18" width="2.7109375" style="2" customWidth="1"/>
    <col min="19" max="35" width="9.7109375" style="2" customWidth="1"/>
    <col min="36" max="36" width="1.7109375" style="2" customWidth="1"/>
    <col min="37" max="16384" width="9.140625" style="2"/>
  </cols>
  <sheetData>
    <row r="1" spans="1:37" hidden="1" outlineLevel="1" x14ac:dyDescent="0.2">
      <c r="A1" s="42" t="s">
        <v>532</v>
      </c>
      <c r="B1" s="25">
        <f>B$42</f>
        <v>9</v>
      </c>
      <c r="C1" s="25">
        <f t="shared" ref="C1:Q1" si="0">C$42</f>
        <v>13</v>
      </c>
      <c r="D1" s="25">
        <f t="shared" si="0"/>
        <v>10</v>
      </c>
      <c r="E1" s="25">
        <f t="shared" si="0"/>
        <v>12</v>
      </c>
      <c r="F1" s="25">
        <f t="shared" si="0"/>
        <v>2</v>
      </c>
      <c r="G1" s="25">
        <f t="shared" si="0"/>
        <v>5</v>
      </c>
      <c r="H1" s="25">
        <f t="shared" si="0"/>
        <v>6</v>
      </c>
      <c r="I1" s="25">
        <f t="shared" si="0"/>
        <v>1</v>
      </c>
      <c r="J1" s="25">
        <f t="shared" si="0"/>
        <v>8</v>
      </c>
      <c r="K1" s="25">
        <f t="shared" si="0"/>
        <v>14</v>
      </c>
      <c r="L1" s="25">
        <f t="shared" si="0"/>
        <v>3</v>
      </c>
      <c r="M1" s="25">
        <f t="shared" si="0"/>
        <v>16</v>
      </c>
      <c r="N1" s="25">
        <f t="shared" si="0"/>
        <v>4</v>
      </c>
      <c r="O1" s="25">
        <f t="shared" si="0"/>
        <v>15</v>
      </c>
      <c r="P1" s="25">
        <f t="shared" si="0"/>
        <v>7</v>
      </c>
      <c r="Q1" s="25">
        <f t="shared" si="0"/>
        <v>11</v>
      </c>
      <c r="S1" s="65" t="str">
        <f>A1</f>
        <v>TeamFormula1</v>
      </c>
      <c r="T1" s="66">
        <f t="shared" ref="T1:AI1" si="1">T$42</f>
        <v>9</v>
      </c>
      <c r="U1" s="66">
        <f t="shared" si="1"/>
        <v>12</v>
      </c>
      <c r="V1" s="66">
        <f t="shared" si="1"/>
        <v>10</v>
      </c>
      <c r="W1" s="66" t="str">
        <f t="shared" si="1"/>
        <v xml:space="preserve">- </v>
      </c>
      <c r="X1" s="66">
        <f t="shared" si="1"/>
        <v>2</v>
      </c>
      <c r="Y1" s="66">
        <f t="shared" si="1"/>
        <v>5</v>
      </c>
      <c r="Z1" s="66">
        <f t="shared" si="1"/>
        <v>6</v>
      </c>
      <c r="AA1" s="66">
        <f t="shared" si="1"/>
        <v>1</v>
      </c>
      <c r="AB1" s="66">
        <f t="shared" si="1"/>
        <v>8</v>
      </c>
      <c r="AC1" s="66">
        <f t="shared" si="1"/>
        <v>13</v>
      </c>
      <c r="AD1" s="66">
        <f t="shared" si="1"/>
        <v>3</v>
      </c>
      <c r="AE1" s="66">
        <f t="shared" si="1"/>
        <v>15</v>
      </c>
      <c r="AF1" s="66">
        <f t="shared" si="1"/>
        <v>4</v>
      </c>
      <c r="AG1" s="66">
        <f t="shared" si="1"/>
        <v>14</v>
      </c>
      <c r="AH1" s="66">
        <f t="shared" si="1"/>
        <v>7</v>
      </c>
      <c r="AI1" s="66">
        <f t="shared" si="1"/>
        <v>11</v>
      </c>
      <c r="AK1" s="67" t="s">
        <v>533</v>
      </c>
    </row>
    <row r="2" spans="1:37" hidden="1" outlineLevel="1" x14ac:dyDescent="0.2"/>
    <row r="3" spans="1:37" hidden="1" outlineLevel="1" x14ac:dyDescent="0.2">
      <c r="A3" s="68"/>
      <c r="B3" s="69" t="s">
        <v>110</v>
      </c>
      <c r="C3" s="69" t="s">
        <v>88</v>
      </c>
      <c r="D3" s="69" t="s">
        <v>58</v>
      </c>
      <c r="E3" s="69" t="s">
        <v>24</v>
      </c>
      <c r="F3" s="69" t="s">
        <v>31</v>
      </c>
      <c r="G3" s="69" t="s">
        <v>37</v>
      </c>
      <c r="H3" s="69" t="s">
        <v>28</v>
      </c>
      <c r="I3" s="69" t="s">
        <v>44</v>
      </c>
      <c r="J3" s="69" t="s">
        <v>68</v>
      </c>
      <c r="K3" s="69" t="s">
        <v>19</v>
      </c>
      <c r="L3" s="69" t="s">
        <v>47</v>
      </c>
      <c r="M3" s="69" t="s">
        <v>133</v>
      </c>
      <c r="N3" s="69" t="s">
        <v>62</v>
      </c>
      <c r="O3" s="69" t="s">
        <v>121</v>
      </c>
      <c r="P3" s="69" t="s">
        <v>162</v>
      </c>
      <c r="Q3" s="69" t="s">
        <v>40</v>
      </c>
      <c r="R3" s="68"/>
      <c r="S3" s="68"/>
      <c r="T3" s="69" t="s">
        <v>110</v>
      </c>
      <c r="U3" s="69" t="s">
        <v>88</v>
      </c>
      <c r="V3" s="69" t="s">
        <v>58</v>
      </c>
      <c r="W3" s="69" t="s">
        <v>24</v>
      </c>
      <c r="X3" s="69" t="s">
        <v>31</v>
      </c>
      <c r="Y3" s="69" t="s">
        <v>37</v>
      </c>
      <c r="Z3" s="69" t="s">
        <v>28</v>
      </c>
      <c r="AA3" s="69" t="s">
        <v>44</v>
      </c>
      <c r="AB3" s="69" t="s">
        <v>68</v>
      </c>
      <c r="AC3" s="69" t="s">
        <v>19</v>
      </c>
      <c r="AD3" s="69" t="s">
        <v>47</v>
      </c>
      <c r="AE3" s="69" t="s">
        <v>133</v>
      </c>
      <c r="AF3" s="69" t="s">
        <v>62</v>
      </c>
      <c r="AG3" s="69" t="s">
        <v>121</v>
      </c>
      <c r="AH3" s="69" t="s">
        <v>162</v>
      </c>
      <c r="AI3" s="69" t="s">
        <v>40</v>
      </c>
    </row>
    <row r="4" spans="1:37" hidden="1" outlineLevel="1" x14ac:dyDescent="0.2">
      <c r="A4" s="1" t="s">
        <v>534</v>
      </c>
      <c r="B4" s="70" t="s">
        <v>657</v>
      </c>
      <c r="C4" s="70" t="s">
        <v>657</v>
      </c>
      <c r="D4" s="70" t="s">
        <v>657</v>
      </c>
      <c r="E4" s="70" t="s">
        <v>656</v>
      </c>
      <c r="F4" s="70" t="s">
        <v>657</v>
      </c>
      <c r="G4" s="70" t="s">
        <v>657</v>
      </c>
      <c r="H4" s="70" t="s">
        <v>657</v>
      </c>
      <c r="I4" s="70" t="s">
        <v>657</v>
      </c>
      <c r="J4" s="70" t="s">
        <v>657</v>
      </c>
      <c r="K4" s="70" t="s">
        <v>657</v>
      </c>
      <c r="L4" s="70" t="s">
        <v>657</v>
      </c>
      <c r="M4" s="70" t="s">
        <v>657</v>
      </c>
      <c r="N4" s="70" t="s">
        <v>657</v>
      </c>
      <c r="O4" s="70" t="s">
        <v>657</v>
      </c>
      <c r="P4" s="70" t="s">
        <v>657</v>
      </c>
      <c r="Q4" s="70" t="s">
        <v>657</v>
      </c>
      <c r="S4" s="1" t="s">
        <v>534</v>
      </c>
      <c r="T4" s="70" t="s">
        <v>657</v>
      </c>
      <c r="U4" s="70" t="s">
        <v>657</v>
      </c>
      <c r="V4" s="70" t="s">
        <v>657</v>
      </c>
      <c r="W4" s="70" t="s">
        <v>656</v>
      </c>
      <c r="X4" s="70" t="s">
        <v>657</v>
      </c>
      <c r="Y4" s="70" t="s">
        <v>657</v>
      </c>
      <c r="Z4" s="70" t="s">
        <v>657</v>
      </c>
      <c r="AA4" s="70" t="s">
        <v>657</v>
      </c>
      <c r="AB4" s="70" t="s">
        <v>657</v>
      </c>
      <c r="AC4" s="70" t="s">
        <v>657</v>
      </c>
      <c r="AD4" s="70" t="s">
        <v>657</v>
      </c>
      <c r="AE4" s="70" t="s">
        <v>657</v>
      </c>
      <c r="AF4" s="70" t="s">
        <v>657</v>
      </c>
      <c r="AG4" s="70">
        <v>0</v>
      </c>
      <c r="AH4" s="70" t="s">
        <v>657</v>
      </c>
      <c r="AI4" s="70" t="s">
        <v>657</v>
      </c>
      <c r="AJ4" s="68"/>
    </row>
    <row r="5" spans="1:37" hidden="1" outlineLevel="1" x14ac:dyDescent="0.2">
      <c r="A5" s="68"/>
      <c r="B5" s="30">
        <f>A5+1</f>
        <v>1</v>
      </c>
      <c r="C5" s="30">
        <f>B5+1</f>
        <v>2</v>
      </c>
      <c r="D5" s="30">
        <f>C5+1</f>
        <v>3</v>
      </c>
      <c r="E5" s="30" t="e">
        <f>#REF!+1</f>
        <v>#REF!</v>
      </c>
      <c r="F5" s="30" t="e">
        <f t="shared" ref="F5:P5" si="2">E5+1</f>
        <v>#REF!</v>
      </c>
      <c r="G5" s="30" t="e">
        <f t="shared" si="2"/>
        <v>#REF!</v>
      </c>
      <c r="H5" s="30" t="e">
        <f t="shared" si="2"/>
        <v>#REF!</v>
      </c>
      <c r="I5" s="30" t="e">
        <f t="shared" si="2"/>
        <v>#REF!</v>
      </c>
      <c r="J5" s="30" t="e">
        <f t="shared" si="2"/>
        <v>#REF!</v>
      </c>
      <c r="K5" s="30" t="e">
        <f t="shared" si="2"/>
        <v>#REF!</v>
      </c>
      <c r="L5" s="30" t="e">
        <f t="shared" si="2"/>
        <v>#REF!</v>
      </c>
      <c r="M5" s="30" t="e">
        <f t="shared" si="2"/>
        <v>#REF!</v>
      </c>
      <c r="N5" s="30" t="e">
        <f t="shared" si="2"/>
        <v>#REF!</v>
      </c>
      <c r="O5" s="30" t="e">
        <f t="shared" si="2"/>
        <v>#REF!</v>
      </c>
      <c r="P5" s="30" t="e">
        <f t="shared" si="2"/>
        <v>#REF!</v>
      </c>
      <c r="Q5" s="30" t="e">
        <f>#REF!+1</f>
        <v>#REF!</v>
      </c>
      <c r="S5" s="68"/>
      <c r="T5" s="30">
        <f>S5+1</f>
        <v>1</v>
      </c>
      <c r="U5" s="30">
        <f>T5+1</f>
        <v>2</v>
      </c>
      <c r="V5" s="30">
        <f>U5+1</f>
        <v>3</v>
      </c>
      <c r="W5" s="30" t="e">
        <f>#REF!+1</f>
        <v>#REF!</v>
      </c>
      <c r="X5" s="30" t="e">
        <f t="shared" ref="X5:AC5" si="3">W5+1</f>
        <v>#REF!</v>
      </c>
      <c r="Y5" s="30" t="e">
        <f t="shared" si="3"/>
        <v>#REF!</v>
      </c>
      <c r="Z5" s="30" t="e">
        <f t="shared" si="3"/>
        <v>#REF!</v>
      </c>
      <c r="AA5" s="30" t="e">
        <f t="shared" si="3"/>
        <v>#REF!</v>
      </c>
      <c r="AB5" s="30" t="e">
        <f t="shared" si="3"/>
        <v>#REF!</v>
      </c>
      <c r="AC5" s="30" t="e">
        <f t="shared" si="3"/>
        <v>#REF!</v>
      </c>
      <c r="AD5" s="30" t="e">
        <f>AC5+1</f>
        <v>#REF!</v>
      </c>
      <c r="AE5" s="30" t="e">
        <f>AD5+1</f>
        <v>#REF!</v>
      </c>
      <c r="AF5" s="30" t="e">
        <f>AE5+1</f>
        <v>#REF!</v>
      </c>
      <c r="AG5" s="30" t="e">
        <f>AF5+1</f>
        <v>#REF!</v>
      </c>
      <c r="AH5" s="30" t="e">
        <f>AG5+1</f>
        <v>#REF!</v>
      </c>
      <c r="AI5" s="30" t="e">
        <f>#REF!+1</f>
        <v>#REF!</v>
      </c>
    </row>
    <row r="6" spans="1:37" hidden="1" outlineLevel="1" x14ac:dyDescent="0.2">
      <c r="A6" s="1" t="s">
        <v>535</v>
      </c>
      <c r="B6" s="71">
        <f>B40</f>
        <v>3797</v>
      </c>
      <c r="C6" s="71">
        <f t="shared" ref="C6:Q6" si="4">C40</f>
        <v>4301</v>
      </c>
      <c r="D6" s="71">
        <f>D40</f>
        <v>3831</v>
      </c>
      <c r="E6" s="71">
        <f t="shared" si="4"/>
        <v>4111</v>
      </c>
      <c r="F6" s="71">
        <f t="shared" si="4"/>
        <v>2241</v>
      </c>
      <c r="G6" s="71">
        <f t="shared" si="4"/>
        <v>2686</v>
      </c>
      <c r="H6" s="71">
        <f t="shared" si="4"/>
        <v>3089</v>
      </c>
      <c r="I6" s="71">
        <f t="shared" si="4"/>
        <v>2199</v>
      </c>
      <c r="J6" s="71">
        <f t="shared" si="4"/>
        <v>3395</v>
      </c>
      <c r="K6" s="71">
        <f t="shared" si="4"/>
        <v>4536</v>
      </c>
      <c r="L6" s="71">
        <f t="shared" si="4"/>
        <v>2330</v>
      </c>
      <c r="M6" s="71">
        <f t="shared" si="4"/>
        <v>5147</v>
      </c>
      <c r="N6" s="71">
        <f t="shared" si="4"/>
        <v>2389</v>
      </c>
      <c r="O6" s="71">
        <f t="shared" si="4"/>
        <v>4927</v>
      </c>
      <c r="P6" s="71">
        <f t="shared" si="4"/>
        <v>3265</v>
      </c>
      <c r="Q6" s="71">
        <f t="shared" si="4"/>
        <v>3927</v>
      </c>
      <c r="S6" s="1" t="s">
        <v>535</v>
      </c>
      <c r="T6" s="71">
        <f>T40</f>
        <v>3797</v>
      </c>
      <c r="U6" s="71">
        <f>U40</f>
        <v>4301</v>
      </c>
      <c r="V6" s="71">
        <f>V40</f>
        <v>3831</v>
      </c>
      <c r="W6" s="71" t="str">
        <f>IF(W$4="N","-",W40)</f>
        <v>-</v>
      </c>
      <c r="X6" s="71">
        <f t="shared" ref="X6:AI6" si="5">X40</f>
        <v>2241</v>
      </c>
      <c r="Y6" s="71">
        <f t="shared" si="5"/>
        <v>2686</v>
      </c>
      <c r="Z6" s="71">
        <f t="shared" si="5"/>
        <v>3089</v>
      </c>
      <c r="AA6" s="71">
        <f t="shared" si="5"/>
        <v>2199</v>
      </c>
      <c r="AB6" s="71">
        <f t="shared" si="5"/>
        <v>3395</v>
      </c>
      <c r="AC6" s="71">
        <f t="shared" si="5"/>
        <v>4536</v>
      </c>
      <c r="AD6" s="71">
        <f t="shared" si="5"/>
        <v>2330</v>
      </c>
      <c r="AE6" s="71">
        <f t="shared" si="5"/>
        <v>5147</v>
      </c>
      <c r="AF6" s="71">
        <f t="shared" si="5"/>
        <v>2389</v>
      </c>
      <c r="AG6" s="71">
        <f t="shared" si="5"/>
        <v>4927</v>
      </c>
      <c r="AH6" s="71">
        <f t="shared" si="5"/>
        <v>3265</v>
      </c>
      <c r="AI6" s="71">
        <f t="shared" si="5"/>
        <v>3927</v>
      </c>
    </row>
    <row r="7" spans="1:37" hidden="1" outlineLevel="1" x14ac:dyDescent="0.2">
      <c r="A7" s="1" t="s">
        <v>536</v>
      </c>
      <c r="B7" s="72">
        <f t="shared" ref="B7:Q7" si="6">IF(SUM($A6:$R6)=0,0,COUNTIF($A6:$R6,"&lt;"&amp;B6)+1)</f>
        <v>9</v>
      </c>
      <c r="C7" s="72">
        <f t="shared" si="6"/>
        <v>13</v>
      </c>
      <c r="D7" s="72">
        <f t="shared" si="6"/>
        <v>10</v>
      </c>
      <c r="E7" s="72">
        <f t="shared" si="6"/>
        <v>12</v>
      </c>
      <c r="F7" s="72">
        <f t="shared" si="6"/>
        <v>2</v>
      </c>
      <c r="G7" s="72">
        <f t="shared" si="6"/>
        <v>5</v>
      </c>
      <c r="H7" s="72">
        <f t="shared" si="6"/>
        <v>6</v>
      </c>
      <c r="I7" s="72">
        <f t="shared" si="6"/>
        <v>1</v>
      </c>
      <c r="J7" s="72">
        <f t="shared" si="6"/>
        <v>8</v>
      </c>
      <c r="K7" s="72">
        <f t="shared" si="6"/>
        <v>14</v>
      </c>
      <c r="L7" s="72">
        <f t="shared" si="6"/>
        <v>3</v>
      </c>
      <c r="M7" s="72">
        <f t="shared" si="6"/>
        <v>16</v>
      </c>
      <c r="N7" s="72">
        <f t="shared" si="6"/>
        <v>4</v>
      </c>
      <c r="O7" s="72">
        <f t="shared" si="6"/>
        <v>15</v>
      </c>
      <c r="P7" s="72">
        <f t="shared" si="6"/>
        <v>7</v>
      </c>
      <c r="Q7" s="72">
        <f t="shared" si="6"/>
        <v>11</v>
      </c>
      <c r="S7" s="1" t="s">
        <v>536</v>
      </c>
      <c r="T7" s="72">
        <f t="shared" ref="T7:AI7" si="7">IF(SUM($S6:$AJ6)=0,0,IF(T$4="N","-",COUNTIF($S6:$AJ6,"&lt;"&amp;T6)+1))</f>
        <v>9</v>
      </c>
      <c r="U7" s="72">
        <f t="shared" si="7"/>
        <v>12</v>
      </c>
      <c r="V7" s="72">
        <f t="shared" si="7"/>
        <v>10</v>
      </c>
      <c r="W7" s="72" t="str">
        <f t="shared" si="7"/>
        <v>-</v>
      </c>
      <c r="X7" s="72">
        <f t="shared" si="7"/>
        <v>2</v>
      </c>
      <c r="Y7" s="72">
        <f t="shared" si="7"/>
        <v>5</v>
      </c>
      <c r="Z7" s="72">
        <f t="shared" si="7"/>
        <v>6</v>
      </c>
      <c r="AA7" s="72">
        <f t="shared" si="7"/>
        <v>1</v>
      </c>
      <c r="AB7" s="72">
        <f t="shared" si="7"/>
        <v>8</v>
      </c>
      <c r="AC7" s="72">
        <f t="shared" si="7"/>
        <v>13</v>
      </c>
      <c r="AD7" s="72">
        <f t="shared" si="7"/>
        <v>3</v>
      </c>
      <c r="AE7" s="72">
        <f t="shared" si="7"/>
        <v>15</v>
      </c>
      <c r="AF7" s="72">
        <f t="shared" si="7"/>
        <v>4</v>
      </c>
      <c r="AG7" s="72">
        <f t="shared" si="7"/>
        <v>14</v>
      </c>
      <c r="AH7" s="72">
        <f t="shared" si="7"/>
        <v>7</v>
      </c>
      <c r="AI7" s="72">
        <f t="shared" si="7"/>
        <v>11</v>
      </c>
    </row>
    <row r="8" spans="1:37" hidden="1" outlineLevel="1" x14ac:dyDescent="0.2">
      <c r="A8" s="1" t="s">
        <v>5</v>
      </c>
      <c r="B8" s="71">
        <f t="shared" ref="B8:Q8" si="8">B7-B42</f>
        <v>0</v>
      </c>
      <c r="C8" s="71">
        <f t="shared" si="8"/>
        <v>0</v>
      </c>
      <c r="D8" s="71">
        <f>D7-D42</f>
        <v>0</v>
      </c>
      <c r="E8" s="71">
        <f t="shared" si="8"/>
        <v>0</v>
      </c>
      <c r="F8" s="71">
        <f t="shared" si="8"/>
        <v>0</v>
      </c>
      <c r="G8" s="71">
        <f t="shared" si="8"/>
        <v>0</v>
      </c>
      <c r="H8" s="71">
        <f t="shared" si="8"/>
        <v>0</v>
      </c>
      <c r="I8" s="71">
        <f t="shared" si="8"/>
        <v>0</v>
      </c>
      <c r="J8" s="71">
        <f t="shared" si="8"/>
        <v>0</v>
      </c>
      <c r="K8" s="71">
        <f t="shared" si="8"/>
        <v>0</v>
      </c>
      <c r="L8" s="71">
        <f t="shared" si="8"/>
        <v>0</v>
      </c>
      <c r="M8" s="71">
        <f t="shared" si="8"/>
        <v>0</v>
      </c>
      <c r="N8" s="71">
        <f t="shared" si="8"/>
        <v>0</v>
      </c>
      <c r="O8" s="71">
        <f t="shared" si="8"/>
        <v>0</v>
      </c>
      <c r="P8" s="71">
        <f t="shared" si="8"/>
        <v>0</v>
      </c>
      <c r="Q8" s="71">
        <f t="shared" si="8"/>
        <v>0</v>
      </c>
      <c r="S8" s="1" t="s">
        <v>5</v>
      </c>
      <c r="T8" s="71">
        <f t="shared" ref="T8:AI8" si="9">IF(T$4="N",0,T7-T42)</f>
        <v>0</v>
      </c>
      <c r="U8" s="71">
        <f t="shared" si="9"/>
        <v>0</v>
      </c>
      <c r="V8" s="71">
        <f>IF(V$4="N",0,V7-V42)</f>
        <v>0</v>
      </c>
      <c r="W8" s="71">
        <f t="shared" si="9"/>
        <v>0</v>
      </c>
      <c r="X8" s="71">
        <f t="shared" si="9"/>
        <v>0</v>
      </c>
      <c r="Y8" s="71">
        <f t="shared" si="9"/>
        <v>0</v>
      </c>
      <c r="Z8" s="71">
        <f t="shared" si="9"/>
        <v>0</v>
      </c>
      <c r="AA8" s="71">
        <f t="shared" si="9"/>
        <v>0</v>
      </c>
      <c r="AB8" s="71">
        <f t="shared" si="9"/>
        <v>0</v>
      </c>
      <c r="AC8" s="71">
        <f t="shared" si="9"/>
        <v>0</v>
      </c>
      <c r="AD8" s="71">
        <f t="shared" si="9"/>
        <v>0</v>
      </c>
      <c r="AE8" s="71">
        <f t="shared" si="9"/>
        <v>0</v>
      </c>
      <c r="AF8" s="71">
        <f t="shared" si="9"/>
        <v>0</v>
      </c>
      <c r="AG8" s="71">
        <f t="shared" si="9"/>
        <v>0</v>
      </c>
      <c r="AH8" s="71">
        <f t="shared" si="9"/>
        <v>0</v>
      </c>
      <c r="AI8" s="71">
        <f t="shared" si="9"/>
        <v>0</v>
      </c>
    </row>
    <row r="9" spans="1:37" ht="13.5" hidden="1" outlineLevel="1" thickBot="1" x14ac:dyDescent="0.25">
      <c r="A9" s="73" t="s">
        <v>5</v>
      </c>
      <c r="B9" s="74">
        <f>SUM(A8:AJ8)</f>
        <v>0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S9" s="1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</row>
    <row r="10" spans="1:37" hidden="1" outlineLevel="1" x14ac:dyDescent="0.2">
      <c r="A10" s="1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S10" s="1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</row>
    <row r="11" spans="1:37" hidden="1" outlineLevel="1" x14ac:dyDescent="0.2">
      <c r="A11" s="1" t="s">
        <v>535</v>
      </c>
      <c r="B11" s="71">
        <f ca="1">B56</f>
        <v>9</v>
      </c>
      <c r="C11" s="71">
        <f t="shared" ref="C11:Q11" ca="1" si="10">C56</f>
        <v>13</v>
      </c>
      <c r="D11" s="71">
        <f ca="1">D56</f>
        <v>10</v>
      </c>
      <c r="E11" s="71">
        <f t="shared" ca="1" si="10"/>
        <v>12</v>
      </c>
      <c r="F11" s="71">
        <f t="shared" ca="1" si="10"/>
        <v>2</v>
      </c>
      <c r="G11" s="71">
        <f t="shared" ca="1" si="10"/>
        <v>5</v>
      </c>
      <c r="H11" s="71">
        <f t="shared" ca="1" si="10"/>
        <v>6</v>
      </c>
      <c r="I11" s="71">
        <f t="shared" ca="1" si="10"/>
        <v>1</v>
      </c>
      <c r="J11" s="71">
        <f t="shared" ca="1" si="10"/>
        <v>8</v>
      </c>
      <c r="K11" s="71">
        <f t="shared" ca="1" si="10"/>
        <v>14</v>
      </c>
      <c r="L11" s="71">
        <f t="shared" ca="1" si="10"/>
        <v>3</v>
      </c>
      <c r="M11" s="71">
        <f t="shared" ca="1" si="10"/>
        <v>16</v>
      </c>
      <c r="N11" s="71">
        <f t="shared" ca="1" si="10"/>
        <v>4</v>
      </c>
      <c r="O11" s="71">
        <f t="shared" ca="1" si="10"/>
        <v>15</v>
      </c>
      <c r="P11" s="71">
        <f t="shared" ca="1" si="10"/>
        <v>7</v>
      </c>
      <c r="Q11" s="71">
        <f t="shared" ca="1" si="10"/>
        <v>11</v>
      </c>
      <c r="S11" s="1" t="s">
        <v>535</v>
      </c>
      <c r="T11" s="77">
        <f t="shared" ref="T11:AI11" ca="1" si="11">IF(T$4="N","-",T56)</f>
        <v>9</v>
      </c>
      <c r="U11" s="77">
        <f t="shared" ca="1" si="11"/>
        <v>12</v>
      </c>
      <c r="V11" s="77">
        <f ca="1">IF(V$4="N","-",V56)</f>
        <v>10</v>
      </c>
      <c r="W11" s="77" t="str">
        <f t="shared" si="11"/>
        <v>-</v>
      </c>
      <c r="X11" s="77">
        <f t="shared" ca="1" si="11"/>
        <v>2</v>
      </c>
      <c r="Y11" s="77">
        <f t="shared" ca="1" si="11"/>
        <v>5</v>
      </c>
      <c r="Z11" s="77">
        <f t="shared" ca="1" si="11"/>
        <v>6</v>
      </c>
      <c r="AA11" s="77">
        <f t="shared" ca="1" si="11"/>
        <v>1</v>
      </c>
      <c r="AB11" s="77">
        <f t="shared" ca="1" si="11"/>
        <v>8</v>
      </c>
      <c r="AC11" s="77">
        <f t="shared" ca="1" si="11"/>
        <v>13</v>
      </c>
      <c r="AD11" s="77">
        <f t="shared" ca="1" si="11"/>
        <v>3</v>
      </c>
      <c r="AE11" s="77">
        <f t="shared" ca="1" si="11"/>
        <v>15</v>
      </c>
      <c r="AF11" s="77">
        <f t="shared" ca="1" si="11"/>
        <v>4</v>
      </c>
      <c r="AG11" s="77">
        <f t="shared" ca="1" si="11"/>
        <v>14</v>
      </c>
      <c r="AH11" s="77">
        <f t="shared" ca="1" si="11"/>
        <v>7</v>
      </c>
      <c r="AI11" s="77">
        <f t="shared" ca="1" si="11"/>
        <v>11</v>
      </c>
      <c r="AJ11" s="78"/>
    </row>
    <row r="12" spans="1:37" hidden="1" outlineLevel="1" x14ac:dyDescent="0.2">
      <c r="A12" s="1" t="s">
        <v>536</v>
      </c>
      <c r="B12" s="72">
        <f t="shared" ref="B12:Q12" ca="1" si="12">COUNTIF($A11:$R11,"&lt;"&amp;B11)+1</f>
        <v>9</v>
      </c>
      <c r="C12" s="72">
        <f t="shared" ca="1" si="12"/>
        <v>13</v>
      </c>
      <c r="D12" s="72">
        <f t="shared" ca="1" si="12"/>
        <v>10</v>
      </c>
      <c r="E12" s="72">
        <f t="shared" ca="1" si="12"/>
        <v>12</v>
      </c>
      <c r="F12" s="72">
        <f t="shared" ca="1" si="12"/>
        <v>2</v>
      </c>
      <c r="G12" s="72">
        <f t="shared" ca="1" si="12"/>
        <v>5</v>
      </c>
      <c r="H12" s="72">
        <f t="shared" ca="1" si="12"/>
        <v>6</v>
      </c>
      <c r="I12" s="72">
        <f t="shared" ca="1" si="12"/>
        <v>1</v>
      </c>
      <c r="J12" s="72">
        <f t="shared" ca="1" si="12"/>
        <v>8</v>
      </c>
      <c r="K12" s="72">
        <f t="shared" ca="1" si="12"/>
        <v>14</v>
      </c>
      <c r="L12" s="72">
        <f t="shared" ca="1" si="12"/>
        <v>3</v>
      </c>
      <c r="M12" s="72">
        <f t="shared" ca="1" si="12"/>
        <v>16</v>
      </c>
      <c r="N12" s="72">
        <f t="shared" ca="1" si="12"/>
        <v>4</v>
      </c>
      <c r="O12" s="72">
        <f t="shared" ca="1" si="12"/>
        <v>15</v>
      </c>
      <c r="P12" s="72">
        <f t="shared" ca="1" si="12"/>
        <v>7</v>
      </c>
      <c r="Q12" s="72">
        <f t="shared" ca="1" si="12"/>
        <v>11</v>
      </c>
      <c r="S12" s="1" t="s">
        <v>536</v>
      </c>
      <c r="T12" s="72">
        <f t="shared" ref="T12:AI12" ca="1" si="13">IF(T$4="N","-",COUNTIF($S11:$AJ11,"&lt;"&amp;T11)+1)</f>
        <v>9</v>
      </c>
      <c r="U12" s="72">
        <f t="shared" ca="1" si="13"/>
        <v>12</v>
      </c>
      <c r="V12" s="72">
        <f t="shared" ca="1" si="13"/>
        <v>10</v>
      </c>
      <c r="W12" s="72" t="str">
        <f t="shared" si="13"/>
        <v>-</v>
      </c>
      <c r="X12" s="72">
        <f t="shared" ca="1" si="13"/>
        <v>2</v>
      </c>
      <c r="Y12" s="72">
        <f t="shared" ca="1" si="13"/>
        <v>5</v>
      </c>
      <c r="Z12" s="72">
        <f t="shared" ca="1" si="13"/>
        <v>6</v>
      </c>
      <c r="AA12" s="72">
        <f t="shared" ca="1" si="13"/>
        <v>1</v>
      </c>
      <c r="AB12" s="72">
        <f t="shared" ca="1" si="13"/>
        <v>8</v>
      </c>
      <c r="AC12" s="72">
        <f t="shared" ca="1" si="13"/>
        <v>13</v>
      </c>
      <c r="AD12" s="72">
        <f t="shared" ca="1" si="13"/>
        <v>3</v>
      </c>
      <c r="AE12" s="72">
        <f t="shared" ca="1" si="13"/>
        <v>15</v>
      </c>
      <c r="AF12" s="72">
        <f t="shared" ca="1" si="13"/>
        <v>4</v>
      </c>
      <c r="AG12" s="72">
        <f t="shared" ca="1" si="13"/>
        <v>14</v>
      </c>
      <c r="AH12" s="72">
        <f t="shared" ca="1" si="13"/>
        <v>7</v>
      </c>
      <c r="AI12" s="72">
        <f t="shared" ca="1" si="13"/>
        <v>11</v>
      </c>
    </row>
    <row r="13" spans="1:37" hidden="1" outlineLevel="1" x14ac:dyDescent="0.2">
      <c r="A13" s="1" t="s">
        <v>5</v>
      </c>
      <c r="B13" s="79">
        <f t="shared" ref="B13:Q13" ca="1" si="14">B12-B57</f>
        <v>0</v>
      </c>
      <c r="C13" s="79">
        <f t="shared" ca="1" si="14"/>
        <v>0</v>
      </c>
      <c r="D13" s="79">
        <f ca="1">D12-D57</f>
        <v>0</v>
      </c>
      <c r="E13" s="79">
        <f t="shared" ca="1" si="14"/>
        <v>0</v>
      </c>
      <c r="F13" s="79">
        <f t="shared" ca="1" si="14"/>
        <v>0</v>
      </c>
      <c r="G13" s="79">
        <f t="shared" ca="1" si="14"/>
        <v>0</v>
      </c>
      <c r="H13" s="79">
        <f t="shared" ca="1" si="14"/>
        <v>0</v>
      </c>
      <c r="I13" s="79">
        <f t="shared" ca="1" si="14"/>
        <v>0</v>
      </c>
      <c r="J13" s="79">
        <f t="shared" ca="1" si="14"/>
        <v>0</v>
      </c>
      <c r="K13" s="79">
        <f t="shared" ca="1" si="14"/>
        <v>0</v>
      </c>
      <c r="L13" s="79">
        <f t="shared" ca="1" si="14"/>
        <v>0</v>
      </c>
      <c r="M13" s="79">
        <f t="shared" ca="1" si="14"/>
        <v>0</v>
      </c>
      <c r="N13" s="79">
        <f t="shared" ca="1" si="14"/>
        <v>0</v>
      </c>
      <c r="O13" s="79">
        <f t="shared" ca="1" si="14"/>
        <v>0</v>
      </c>
      <c r="P13" s="79">
        <f t="shared" ca="1" si="14"/>
        <v>0</v>
      </c>
      <c r="Q13" s="79">
        <f t="shared" ca="1" si="14"/>
        <v>0</v>
      </c>
      <c r="S13" s="1" t="s">
        <v>5</v>
      </c>
      <c r="T13" s="71">
        <f ca="1">IF(T$4="N",0,T12-T57)</f>
        <v>0</v>
      </c>
      <c r="U13" s="71">
        <f t="shared" ref="U13:AI13" ca="1" si="15">IF(U$4="N",0,U12-U57)</f>
        <v>0</v>
      </c>
      <c r="V13" s="71">
        <f ca="1">IF(V$4="N",0,V12-V57)</f>
        <v>0</v>
      </c>
      <c r="W13" s="71">
        <f t="shared" si="15"/>
        <v>0</v>
      </c>
      <c r="X13" s="71">
        <f t="shared" ca="1" si="15"/>
        <v>0</v>
      </c>
      <c r="Y13" s="71">
        <f t="shared" ca="1" si="15"/>
        <v>0</v>
      </c>
      <c r="Z13" s="71">
        <f t="shared" ca="1" si="15"/>
        <v>0</v>
      </c>
      <c r="AA13" s="71">
        <f t="shared" ca="1" si="15"/>
        <v>0</v>
      </c>
      <c r="AB13" s="71">
        <f t="shared" ca="1" si="15"/>
        <v>0</v>
      </c>
      <c r="AC13" s="71">
        <f t="shared" ca="1" si="15"/>
        <v>0</v>
      </c>
      <c r="AD13" s="71">
        <f t="shared" ca="1" si="15"/>
        <v>0</v>
      </c>
      <c r="AE13" s="71">
        <f t="shared" ca="1" si="15"/>
        <v>0</v>
      </c>
      <c r="AF13" s="71">
        <f t="shared" ca="1" si="15"/>
        <v>0</v>
      </c>
      <c r="AG13" s="71">
        <f t="shared" ca="1" si="15"/>
        <v>0</v>
      </c>
      <c r="AH13" s="71">
        <f t="shared" ca="1" si="15"/>
        <v>0</v>
      </c>
      <c r="AI13" s="71">
        <f t="shared" ca="1" si="15"/>
        <v>0</v>
      </c>
    </row>
    <row r="14" spans="1:37" ht="13.5" hidden="1" outlineLevel="1" thickBot="1" x14ac:dyDescent="0.25">
      <c r="A14" s="73" t="s">
        <v>5</v>
      </c>
      <c r="B14" s="74">
        <f ca="1">SUM(A13:AJ13)</f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S14" s="1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</row>
    <row r="15" spans="1:37" hidden="1" outlineLevel="1" x14ac:dyDescent="0.2">
      <c r="A15" s="80" t="s">
        <v>664</v>
      </c>
      <c r="B15" s="8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S15" s="80" t="s">
        <v>664</v>
      </c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0"/>
      <c r="AI15" s="76"/>
    </row>
    <row r="16" spans="1:37" ht="26.25" collapsed="1" x14ac:dyDescent="0.4">
      <c r="A16" s="15" t="s">
        <v>647</v>
      </c>
      <c r="B16" s="15"/>
      <c r="C16" s="15"/>
      <c r="D16" s="15"/>
      <c r="E16" s="15"/>
      <c r="F16" s="15"/>
      <c r="G16" s="15"/>
      <c r="H16" s="15"/>
      <c r="I16" s="15"/>
      <c r="J16" s="15"/>
      <c r="K16" s="81"/>
      <c r="L16" s="81"/>
      <c r="M16" s="82"/>
      <c r="N16" s="83"/>
      <c r="O16" s="83"/>
      <c r="Q16" s="84" t="s">
        <v>665</v>
      </c>
      <c r="S16" s="15" t="s">
        <v>647</v>
      </c>
      <c r="T16" s="15"/>
      <c r="U16" s="15"/>
      <c r="V16" s="15"/>
      <c r="W16" s="15"/>
      <c r="X16" s="15"/>
      <c r="Y16" s="15"/>
      <c r="Z16" s="15"/>
      <c r="AA16" s="15"/>
      <c r="AB16" s="15"/>
      <c r="AC16" s="81"/>
      <c r="AD16" s="18"/>
      <c r="AE16" s="18"/>
      <c r="AF16" s="83"/>
      <c r="AG16" s="83"/>
      <c r="AH16" s="83"/>
      <c r="AI16" s="84" t="s">
        <v>665</v>
      </c>
    </row>
    <row r="17" spans="1:35" x14ac:dyDescent="0.2">
      <c r="A17" s="27" t="str">
        <f>"ALL CLUBS: "&amp;COUNTA(A3:R3)&amp;" TEAMS (note awards are based on table excluding non East Sussex Clubs)"</f>
        <v>ALL CLUBS: 16 TEAMS (note awards are based on table excluding non East Sussex Clubs)</v>
      </c>
      <c r="S17" s="27" t="str">
        <f>"EAST SUSSEX CLUBS: "&amp;COUNTIF(S4:AJ4,"Y")&amp;" TEAMS (Only East Sussex Teams qualify for awards: awards are awarded as per this table)"</f>
        <v>EAST SUSSEX CLUBS: 14 TEAMS (Only East Sussex Teams qualify for awards: awards are awarded as per this table)</v>
      </c>
    </row>
    <row r="18" spans="1:35" x14ac:dyDescent="0.2">
      <c r="A18" s="51" t="s">
        <v>537</v>
      </c>
      <c r="B18" s="51" t="str">
        <f>B$3</f>
        <v>A80</v>
      </c>
      <c r="C18" s="51" t="str">
        <f t="shared" ref="C18:Q18" si="16">C$3</f>
        <v>BEX</v>
      </c>
      <c r="D18" s="51" t="str">
        <f t="shared" si="16"/>
        <v>FRONTR</v>
      </c>
      <c r="E18" s="51" t="str">
        <f t="shared" si="16"/>
        <v>CPA</v>
      </c>
      <c r="F18" s="51" t="str">
        <f t="shared" si="16"/>
        <v>CROW</v>
      </c>
      <c r="G18" s="51" t="str">
        <f t="shared" si="16"/>
        <v>EAST/BDY</v>
      </c>
      <c r="H18" s="51" t="str">
        <f t="shared" si="16"/>
        <v>HAIL</v>
      </c>
      <c r="I18" s="51" t="str">
        <f t="shared" si="16"/>
        <v>HR/HAC</v>
      </c>
      <c r="J18" s="51" t="str">
        <f t="shared" si="16"/>
        <v>HTH/UCK</v>
      </c>
      <c r="K18" s="51" t="str">
        <f t="shared" si="16"/>
        <v>HYR</v>
      </c>
      <c r="L18" s="51" t="str">
        <f t="shared" si="16"/>
        <v>LEW</v>
      </c>
      <c r="M18" s="51" t="str">
        <f t="shared" si="16"/>
        <v>MEAD</v>
      </c>
      <c r="N18" s="51" t="str">
        <f t="shared" si="16"/>
        <v>PSST</v>
      </c>
      <c r="O18" s="51" t="str">
        <f t="shared" si="16"/>
        <v>HEDGE</v>
      </c>
      <c r="P18" s="51" t="str">
        <f t="shared" si="16"/>
        <v>RUNW</v>
      </c>
      <c r="Q18" s="51" t="str">
        <f t="shared" si="16"/>
        <v>WAD</v>
      </c>
      <c r="S18" s="51" t="s">
        <v>537</v>
      </c>
      <c r="T18" s="51" t="str">
        <f>T$3</f>
        <v>A80</v>
      </c>
      <c r="U18" s="51" t="str">
        <f t="shared" ref="U18:AI18" si="17">U$3</f>
        <v>BEX</v>
      </c>
      <c r="V18" s="51" t="str">
        <f t="shared" si="17"/>
        <v>FRONTR</v>
      </c>
      <c r="W18" s="51" t="str">
        <f t="shared" si="17"/>
        <v>CPA</v>
      </c>
      <c r="X18" s="51" t="str">
        <f t="shared" si="17"/>
        <v>CROW</v>
      </c>
      <c r="Y18" s="51" t="str">
        <f t="shared" si="17"/>
        <v>EAST/BDY</v>
      </c>
      <c r="Z18" s="51" t="str">
        <f t="shared" si="17"/>
        <v>HAIL</v>
      </c>
      <c r="AA18" s="51" t="str">
        <f t="shared" si="17"/>
        <v>HR/HAC</v>
      </c>
      <c r="AB18" s="51" t="str">
        <f t="shared" si="17"/>
        <v>HTH/UCK</v>
      </c>
      <c r="AC18" s="51" t="str">
        <f t="shared" si="17"/>
        <v>HYR</v>
      </c>
      <c r="AD18" s="51" t="str">
        <f t="shared" si="17"/>
        <v>LEW</v>
      </c>
      <c r="AE18" s="51" t="str">
        <f t="shared" si="17"/>
        <v>MEAD</v>
      </c>
      <c r="AF18" s="51" t="str">
        <f t="shared" si="17"/>
        <v>PSST</v>
      </c>
      <c r="AG18" s="51" t="str">
        <f t="shared" si="17"/>
        <v>HEDGE</v>
      </c>
      <c r="AH18" s="51" t="str">
        <f t="shared" si="17"/>
        <v>RUNW</v>
      </c>
      <c r="AI18" s="51" t="str">
        <f t="shared" si="17"/>
        <v>WAD</v>
      </c>
    </row>
    <row r="19" spans="1:35" x14ac:dyDescent="0.2">
      <c r="A19" s="51" t="s">
        <v>21</v>
      </c>
      <c r="B19" s="35">
        <v>296</v>
      </c>
      <c r="C19" s="33">
        <v>98</v>
      </c>
      <c r="D19" s="33">
        <v>49</v>
      </c>
      <c r="E19" s="33">
        <v>2</v>
      </c>
      <c r="F19" s="33">
        <v>11</v>
      </c>
      <c r="G19" s="33">
        <v>5</v>
      </c>
      <c r="H19" s="33">
        <v>3</v>
      </c>
      <c r="I19" s="33">
        <v>7</v>
      </c>
      <c r="J19" s="33">
        <v>115</v>
      </c>
      <c r="K19" s="33">
        <v>1</v>
      </c>
      <c r="L19" s="33">
        <v>8</v>
      </c>
      <c r="M19" s="33">
        <v>296</v>
      </c>
      <c r="N19" s="33">
        <v>13</v>
      </c>
      <c r="O19" s="33">
        <v>106</v>
      </c>
      <c r="P19" s="33">
        <v>92</v>
      </c>
      <c r="Q19" s="33">
        <v>74</v>
      </c>
      <c r="S19" s="51" t="s">
        <v>21</v>
      </c>
      <c r="T19" s="35">
        <f t="shared" ref="T19:AI38" si="18">IF(T$4="N",0,B19)</f>
        <v>296</v>
      </c>
      <c r="U19" s="35">
        <f t="shared" si="18"/>
        <v>98</v>
      </c>
      <c r="V19" s="35">
        <f t="shared" si="18"/>
        <v>49</v>
      </c>
      <c r="W19" s="35">
        <f t="shared" si="18"/>
        <v>0</v>
      </c>
      <c r="X19" s="35">
        <f t="shared" si="18"/>
        <v>11</v>
      </c>
      <c r="Y19" s="35">
        <f t="shared" si="18"/>
        <v>5</v>
      </c>
      <c r="Z19" s="35">
        <f t="shared" si="18"/>
        <v>3</v>
      </c>
      <c r="AA19" s="35">
        <f t="shared" si="18"/>
        <v>7</v>
      </c>
      <c r="AB19" s="35">
        <f t="shared" si="18"/>
        <v>115</v>
      </c>
      <c r="AC19" s="35">
        <f t="shared" si="18"/>
        <v>1</v>
      </c>
      <c r="AD19" s="35">
        <f t="shared" si="18"/>
        <v>8</v>
      </c>
      <c r="AE19" s="35">
        <f t="shared" si="18"/>
        <v>296</v>
      </c>
      <c r="AF19" s="35">
        <f t="shared" si="18"/>
        <v>13</v>
      </c>
      <c r="AG19" s="35">
        <f t="shared" si="18"/>
        <v>106</v>
      </c>
      <c r="AH19" s="35">
        <f t="shared" si="18"/>
        <v>92</v>
      </c>
      <c r="AI19" s="35">
        <f t="shared" si="18"/>
        <v>74</v>
      </c>
    </row>
    <row r="20" spans="1:35" x14ac:dyDescent="0.2">
      <c r="A20" s="51" t="s">
        <v>54</v>
      </c>
      <c r="B20" s="35">
        <v>296</v>
      </c>
      <c r="C20" s="33">
        <v>275</v>
      </c>
      <c r="D20" s="33">
        <v>79</v>
      </c>
      <c r="E20" s="33">
        <v>155</v>
      </c>
      <c r="F20" s="33">
        <v>17</v>
      </c>
      <c r="G20" s="33">
        <v>31</v>
      </c>
      <c r="H20" s="33">
        <v>43</v>
      </c>
      <c r="I20" s="33">
        <v>22</v>
      </c>
      <c r="J20" s="33">
        <v>121</v>
      </c>
      <c r="K20" s="33">
        <v>118</v>
      </c>
      <c r="L20" s="33">
        <v>10</v>
      </c>
      <c r="M20" s="33">
        <v>296</v>
      </c>
      <c r="N20" s="33">
        <v>14</v>
      </c>
      <c r="O20" s="33">
        <v>296</v>
      </c>
      <c r="P20" s="33">
        <v>116</v>
      </c>
      <c r="Q20" s="33">
        <v>244</v>
      </c>
      <c r="S20" s="51" t="s">
        <v>54</v>
      </c>
      <c r="T20" s="35">
        <f t="shared" si="18"/>
        <v>296</v>
      </c>
      <c r="U20" s="35">
        <f t="shared" si="18"/>
        <v>275</v>
      </c>
      <c r="V20" s="35">
        <f t="shared" si="18"/>
        <v>79</v>
      </c>
      <c r="W20" s="35">
        <f t="shared" si="18"/>
        <v>0</v>
      </c>
      <c r="X20" s="35">
        <f t="shared" si="18"/>
        <v>17</v>
      </c>
      <c r="Y20" s="35">
        <f t="shared" si="18"/>
        <v>31</v>
      </c>
      <c r="Z20" s="35">
        <f t="shared" si="18"/>
        <v>43</v>
      </c>
      <c r="AA20" s="35">
        <f t="shared" si="18"/>
        <v>22</v>
      </c>
      <c r="AB20" s="35">
        <f t="shared" si="18"/>
        <v>121</v>
      </c>
      <c r="AC20" s="35">
        <f t="shared" si="18"/>
        <v>118</v>
      </c>
      <c r="AD20" s="35">
        <f t="shared" si="18"/>
        <v>10</v>
      </c>
      <c r="AE20" s="35">
        <f t="shared" si="18"/>
        <v>296</v>
      </c>
      <c r="AF20" s="35">
        <f t="shared" si="18"/>
        <v>14</v>
      </c>
      <c r="AG20" s="35">
        <f t="shared" si="18"/>
        <v>296</v>
      </c>
      <c r="AH20" s="35">
        <f t="shared" si="18"/>
        <v>116</v>
      </c>
      <c r="AI20" s="35">
        <f t="shared" si="18"/>
        <v>244</v>
      </c>
    </row>
    <row r="21" spans="1:35" x14ac:dyDescent="0.2">
      <c r="A21" s="51" t="s">
        <v>81</v>
      </c>
      <c r="B21" s="35">
        <v>296</v>
      </c>
      <c r="C21" s="33">
        <v>292</v>
      </c>
      <c r="D21" s="33">
        <v>105</v>
      </c>
      <c r="E21" s="33">
        <v>294</v>
      </c>
      <c r="F21" s="33">
        <v>24</v>
      </c>
      <c r="G21" s="33">
        <v>44</v>
      </c>
      <c r="H21" s="33">
        <v>75</v>
      </c>
      <c r="I21" s="33">
        <v>109</v>
      </c>
      <c r="J21" s="33">
        <v>129</v>
      </c>
      <c r="K21" s="33">
        <v>296</v>
      </c>
      <c r="L21" s="33">
        <v>23</v>
      </c>
      <c r="M21" s="33">
        <v>296</v>
      </c>
      <c r="N21" s="33">
        <v>41</v>
      </c>
      <c r="O21" s="33">
        <v>296</v>
      </c>
      <c r="P21" s="33">
        <v>225</v>
      </c>
      <c r="Q21" s="33">
        <v>259</v>
      </c>
      <c r="S21" s="51" t="s">
        <v>81</v>
      </c>
      <c r="T21" s="35">
        <f t="shared" si="18"/>
        <v>296</v>
      </c>
      <c r="U21" s="35">
        <f t="shared" si="18"/>
        <v>292</v>
      </c>
      <c r="V21" s="35">
        <f t="shared" si="18"/>
        <v>105</v>
      </c>
      <c r="W21" s="35">
        <f t="shared" si="18"/>
        <v>0</v>
      </c>
      <c r="X21" s="35">
        <f t="shared" si="18"/>
        <v>24</v>
      </c>
      <c r="Y21" s="35">
        <f t="shared" si="18"/>
        <v>44</v>
      </c>
      <c r="Z21" s="35">
        <f t="shared" si="18"/>
        <v>75</v>
      </c>
      <c r="AA21" s="35">
        <f t="shared" si="18"/>
        <v>109</v>
      </c>
      <c r="AB21" s="35">
        <f t="shared" si="18"/>
        <v>129</v>
      </c>
      <c r="AC21" s="35">
        <f t="shared" si="18"/>
        <v>296</v>
      </c>
      <c r="AD21" s="35">
        <f t="shared" si="18"/>
        <v>23</v>
      </c>
      <c r="AE21" s="35">
        <f t="shared" si="18"/>
        <v>296</v>
      </c>
      <c r="AF21" s="35">
        <f t="shared" si="18"/>
        <v>41</v>
      </c>
      <c r="AG21" s="35">
        <f t="shared" si="18"/>
        <v>296</v>
      </c>
      <c r="AH21" s="35">
        <f t="shared" si="18"/>
        <v>225</v>
      </c>
      <c r="AI21" s="35">
        <f t="shared" si="18"/>
        <v>259</v>
      </c>
    </row>
    <row r="22" spans="1:35" x14ac:dyDescent="0.2">
      <c r="A22" s="51" t="s">
        <v>91</v>
      </c>
      <c r="B22" s="35">
        <v>296</v>
      </c>
      <c r="C22" s="33">
        <v>296</v>
      </c>
      <c r="D22" s="33">
        <v>196</v>
      </c>
      <c r="E22" s="33">
        <v>296</v>
      </c>
      <c r="F22" s="33">
        <v>28</v>
      </c>
      <c r="G22" s="33">
        <v>61</v>
      </c>
      <c r="H22" s="33">
        <v>146</v>
      </c>
      <c r="I22" s="33">
        <v>143</v>
      </c>
      <c r="J22" s="33">
        <v>131</v>
      </c>
      <c r="K22" s="33">
        <v>296</v>
      </c>
      <c r="L22" s="33">
        <v>30</v>
      </c>
      <c r="M22" s="33">
        <v>296</v>
      </c>
      <c r="N22" s="33">
        <v>141</v>
      </c>
      <c r="O22" s="33">
        <v>296</v>
      </c>
      <c r="P22" s="33">
        <v>296</v>
      </c>
      <c r="Q22" s="33">
        <v>260</v>
      </c>
      <c r="S22" s="51" t="s">
        <v>91</v>
      </c>
      <c r="T22" s="35">
        <f t="shared" si="18"/>
        <v>296</v>
      </c>
      <c r="U22" s="35">
        <f t="shared" si="18"/>
        <v>296</v>
      </c>
      <c r="V22" s="35">
        <f t="shared" si="18"/>
        <v>196</v>
      </c>
      <c r="W22" s="35">
        <f t="shared" si="18"/>
        <v>0</v>
      </c>
      <c r="X22" s="35">
        <f t="shared" si="18"/>
        <v>28</v>
      </c>
      <c r="Y22" s="35">
        <f t="shared" si="18"/>
        <v>61</v>
      </c>
      <c r="Z22" s="35">
        <f t="shared" si="18"/>
        <v>146</v>
      </c>
      <c r="AA22" s="35">
        <f t="shared" si="18"/>
        <v>143</v>
      </c>
      <c r="AB22" s="35">
        <f t="shared" si="18"/>
        <v>131</v>
      </c>
      <c r="AC22" s="35">
        <f t="shared" si="18"/>
        <v>296</v>
      </c>
      <c r="AD22" s="35">
        <f t="shared" si="18"/>
        <v>30</v>
      </c>
      <c r="AE22" s="35">
        <f t="shared" si="18"/>
        <v>296</v>
      </c>
      <c r="AF22" s="35">
        <f t="shared" si="18"/>
        <v>141</v>
      </c>
      <c r="AG22" s="35">
        <f t="shared" si="18"/>
        <v>296</v>
      </c>
      <c r="AH22" s="35">
        <f t="shared" si="18"/>
        <v>296</v>
      </c>
      <c r="AI22" s="35">
        <f t="shared" si="18"/>
        <v>260</v>
      </c>
    </row>
    <row r="23" spans="1:35" x14ac:dyDescent="0.2">
      <c r="A23" s="51" t="s">
        <v>33</v>
      </c>
      <c r="B23" s="35">
        <v>45</v>
      </c>
      <c r="C23" s="33">
        <v>117</v>
      </c>
      <c r="D23" s="33">
        <v>12</v>
      </c>
      <c r="E23" s="33">
        <v>256</v>
      </c>
      <c r="F23" s="33">
        <v>4</v>
      </c>
      <c r="G23" s="33">
        <v>33</v>
      </c>
      <c r="H23" s="33">
        <v>15</v>
      </c>
      <c r="I23" s="33">
        <v>27</v>
      </c>
      <c r="J23" s="33">
        <v>66</v>
      </c>
      <c r="K23" s="33">
        <v>20</v>
      </c>
      <c r="L23" s="33">
        <v>56</v>
      </c>
      <c r="M23" s="33">
        <v>52</v>
      </c>
      <c r="N23" s="33">
        <v>50</v>
      </c>
      <c r="O23" s="33">
        <v>64</v>
      </c>
      <c r="P23" s="33">
        <v>112</v>
      </c>
      <c r="Q23" s="33">
        <v>6</v>
      </c>
      <c r="S23" s="51" t="s">
        <v>33</v>
      </c>
      <c r="T23" s="35">
        <f t="shared" si="18"/>
        <v>45</v>
      </c>
      <c r="U23" s="35">
        <f t="shared" si="18"/>
        <v>117</v>
      </c>
      <c r="V23" s="35">
        <f t="shared" si="18"/>
        <v>12</v>
      </c>
      <c r="W23" s="35">
        <f t="shared" si="18"/>
        <v>0</v>
      </c>
      <c r="X23" s="35">
        <f t="shared" si="18"/>
        <v>4</v>
      </c>
      <c r="Y23" s="35">
        <f t="shared" si="18"/>
        <v>33</v>
      </c>
      <c r="Z23" s="35">
        <f t="shared" si="18"/>
        <v>15</v>
      </c>
      <c r="AA23" s="35">
        <f t="shared" si="18"/>
        <v>27</v>
      </c>
      <c r="AB23" s="35">
        <f t="shared" si="18"/>
        <v>66</v>
      </c>
      <c r="AC23" s="35">
        <f t="shared" si="18"/>
        <v>20</v>
      </c>
      <c r="AD23" s="35">
        <f t="shared" si="18"/>
        <v>56</v>
      </c>
      <c r="AE23" s="35">
        <f t="shared" si="18"/>
        <v>52</v>
      </c>
      <c r="AF23" s="35">
        <f t="shared" si="18"/>
        <v>50</v>
      </c>
      <c r="AG23" s="35">
        <f t="shared" si="18"/>
        <v>64</v>
      </c>
      <c r="AH23" s="35">
        <f t="shared" si="18"/>
        <v>112</v>
      </c>
      <c r="AI23" s="35">
        <f t="shared" si="18"/>
        <v>6</v>
      </c>
    </row>
    <row r="24" spans="1:35" x14ac:dyDescent="0.2">
      <c r="A24" s="51" t="s">
        <v>50</v>
      </c>
      <c r="B24" s="35">
        <v>90</v>
      </c>
      <c r="C24" s="33">
        <v>166</v>
      </c>
      <c r="D24" s="33">
        <v>36</v>
      </c>
      <c r="E24" s="33">
        <v>268</v>
      </c>
      <c r="F24" s="33">
        <v>9</v>
      </c>
      <c r="G24" s="33">
        <v>48</v>
      </c>
      <c r="H24" s="33">
        <v>29</v>
      </c>
      <c r="I24" s="33">
        <v>94</v>
      </c>
      <c r="J24" s="33">
        <v>67</v>
      </c>
      <c r="K24" s="33">
        <v>35</v>
      </c>
      <c r="L24" s="33">
        <v>68</v>
      </c>
      <c r="M24" s="33">
        <v>296</v>
      </c>
      <c r="N24" s="33">
        <v>123</v>
      </c>
      <c r="O24" s="33">
        <v>296</v>
      </c>
      <c r="P24" s="33">
        <v>181</v>
      </c>
      <c r="Q24" s="33">
        <v>229</v>
      </c>
      <c r="S24" s="51" t="s">
        <v>50</v>
      </c>
      <c r="T24" s="35">
        <f t="shared" si="18"/>
        <v>90</v>
      </c>
      <c r="U24" s="35">
        <f t="shared" si="18"/>
        <v>166</v>
      </c>
      <c r="V24" s="35">
        <f t="shared" si="18"/>
        <v>36</v>
      </c>
      <c r="W24" s="35">
        <f t="shared" si="18"/>
        <v>0</v>
      </c>
      <c r="X24" s="35">
        <f t="shared" si="18"/>
        <v>9</v>
      </c>
      <c r="Y24" s="35">
        <f t="shared" si="18"/>
        <v>48</v>
      </c>
      <c r="Z24" s="35">
        <f t="shared" si="18"/>
        <v>29</v>
      </c>
      <c r="AA24" s="35">
        <f t="shared" si="18"/>
        <v>94</v>
      </c>
      <c r="AB24" s="35">
        <f t="shared" si="18"/>
        <v>67</v>
      </c>
      <c r="AC24" s="35">
        <f t="shared" si="18"/>
        <v>35</v>
      </c>
      <c r="AD24" s="35">
        <f t="shared" si="18"/>
        <v>68</v>
      </c>
      <c r="AE24" s="35">
        <f t="shared" si="18"/>
        <v>296</v>
      </c>
      <c r="AF24" s="35">
        <f t="shared" si="18"/>
        <v>123</v>
      </c>
      <c r="AG24" s="35">
        <f t="shared" si="18"/>
        <v>296</v>
      </c>
      <c r="AH24" s="35">
        <f t="shared" si="18"/>
        <v>181</v>
      </c>
      <c r="AI24" s="35">
        <f t="shared" si="18"/>
        <v>229</v>
      </c>
    </row>
    <row r="25" spans="1:35" x14ac:dyDescent="0.2">
      <c r="A25" s="51" t="s">
        <v>74</v>
      </c>
      <c r="B25" s="35">
        <v>168</v>
      </c>
      <c r="C25" s="33">
        <v>218</v>
      </c>
      <c r="D25" s="33">
        <v>95</v>
      </c>
      <c r="E25" s="33">
        <v>272</v>
      </c>
      <c r="F25" s="33">
        <v>19</v>
      </c>
      <c r="G25" s="33">
        <v>224</v>
      </c>
      <c r="H25" s="33">
        <v>58</v>
      </c>
      <c r="I25" s="33">
        <v>103</v>
      </c>
      <c r="J25" s="33">
        <v>83</v>
      </c>
      <c r="K25" s="33">
        <v>137</v>
      </c>
      <c r="L25" s="33">
        <v>138</v>
      </c>
      <c r="M25" s="33">
        <v>296</v>
      </c>
      <c r="N25" s="33">
        <v>140</v>
      </c>
      <c r="O25" s="33">
        <v>296</v>
      </c>
      <c r="P25" s="33">
        <v>210</v>
      </c>
      <c r="Q25" s="33">
        <v>243</v>
      </c>
      <c r="S25" s="51" t="s">
        <v>74</v>
      </c>
      <c r="T25" s="35">
        <f t="shared" si="18"/>
        <v>168</v>
      </c>
      <c r="U25" s="35">
        <f t="shared" si="18"/>
        <v>218</v>
      </c>
      <c r="V25" s="35">
        <f t="shared" si="18"/>
        <v>95</v>
      </c>
      <c r="W25" s="35">
        <f t="shared" si="18"/>
        <v>0</v>
      </c>
      <c r="X25" s="35">
        <f t="shared" si="18"/>
        <v>19</v>
      </c>
      <c r="Y25" s="35">
        <f t="shared" si="18"/>
        <v>224</v>
      </c>
      <c r="Z25" s="35">
        <f t="shared" si="18"/>
        <v>58</v>
      </c>
      <c r="AA25" s="35">
        <f t="shared" si="18"/>
        <v>103</v>
      </c>
      <c r="AB25" s="35">
        <f t="shared" si="18"/>
        <v>83</v>
      </c>
      <c r="AC25" s="35">
        <f t="shared" si="18"/>
        <v>137</v>
      </c>
      <c r="AD25" s="35">
        <f t="shared" si="18"/>
        <v>138</v>
      </c>
      <c r="AE25" s="35">
        <f t="shared" si="18"/>
        <v>296</v>
      </c>
      <c r="AF25" s="35">
        <f t="shared" si="18"/>
        <v>140</v>
      </c>
      <c r="AG25" s="35">
        <f t="shared" si="18"/>
        <v>296</v>
      </c>
      <c r="AH25" s="35">
        <f t="shared" si="18"/>
        <v>210</v>
      </c>
      <c r="AI25" s="35">
        <f t="shared" si="18"/>
        <v>243</v>
      </c>
    </row>
    <row r="26" spans="1:35" x14ac:dyDescent="0.2">
      <c r="A26" s="51" t="s">
        <v>70</v>
      </c>
      <c r="B26" s="35">
        <v>40</v>
      </c>
      <c r="C26" s="33">
        <v>26</v>
      </c>
      <c r="D26" s="33">
        <v>84</v>
      </c>
      <c r="E26" s="33">
        <v>99</v>
      </c>
      <c r="F26" s="33">
        <v>18</v>
      </c>
      <c r="G26" s="33">
        <v>46</v>
      </c>
      <c r="H26" s="33">
        <v>175</v>
      </c>
      <c r="I26" s="33">
        <v>34</v>
      </c>
      <c r="J26" s="33">
        <v>16</v>
      </c>
      <c r="K26" s="33">
        <v>296</v>
      </c>
      <c r="L26" s="33">
        <v>69</v>
      </c>
      <c r="M26" s="33">
        <v>81</v>
      </c>
      <c r="N26" s="33">
        <v>21</v>
      </c>
      <c r="O26" s="33">
        <v>296</v>
      </c>
      <c r="P26" s="33">
        <v>89</v>
      </c>
      <c r="Q26" s="33">
        <v>39</v>
      </c>
      <c r="S26" s="51" t="s">
        <v>70</v>
      </c>
      <c r="T26" s="35">
        <f t="shared" si="18"/>
        <v>40</v>
      </c>
      <c r="U26" s="35">
        <f t="shared" si="18"/>
        <v>26</v>
      </c>
      <c r="V26" s="35">
        <f t="shared" si="18"/>
        <v>84</v>
      </c>
      <c r="W26" s="35">
        <f t="shared" si="18"/>
        <v>0</v>
      </c>
      <c r="X26" s="35">
        <f t="shared" si="18"/>
        <v>18</v>
      </c>
      <c r="Y26" s="35">
        <f t="shared" si="18"/>
        <v>46</v>
      </c>
      <c r="Z26" s="35">
        <f t="shared" si="18"/>
        <v>175</v>
      </c>
      <c r="AA26" s="35">
        <f t="shared" si="18"/>
        <v>34</v>
      </c>
      <c r="AB26" s="35">
        <f t="shared" si="18"/>
        <v>16</v>
      </c>
      <c r="AC26" s="35">
        <f t="shared" si="18"/>
        <v>296</v>
      </c>
      <c r="AD26" s="35">
        <f t="shared" si="18"/>
        <v>69</v>
      </c>
      <c r="AE26" s="35">
        <f t="shared" si="18"/>
        <v>81</v>
      </c>
      <c r="AF26" s="35">
        <f t="shared" si="18"/>
        <v>21</v>
      </c>
      <c r="AG26" s="35">
        <f t="shared" si="18"/>
        <v>296</v>
      </c>
      <c r="AH26" s="35">
        <f t="shared" si="18"/>
        <v>89</v>
      </c>
      <c r="AI26" s="35">
        <f t="shared" si="18"/>
        <v>39</v>
      </c>
    </row>
    <row r="27" spans="1:35" x14ac:dyDescent="0.2">
      <c r="A27" s="51" t="s">
        <v>130</v>
      </c>
      <c r="B27" s="35">
        <v>62</v>
      </c>
      <c r="C27" s="33">
        <v>113</v>
      </c>
      <c r="D27" s="33">
        <v>252</v>
      </c>
      <c r="E27" s="33">
        <v>124</v>
      </c>
      <c r="F27" s="33">
        <v>51</v>
      </c>
      <c r="G27" s="33">
        <v>53</v>
      </c>
      <c r="H27" s="33">
        <v>295</v>
      </c>
      <c r="I27" s="33">
        <v>78</v>
      </c>
      <c r="J27" s="33">
        <v>60</v>
      </c>
      <c r="K27" s="33">
        <v>296</v>
      </c>
      <c r="L27" s="33">
        <v>120</v>
      </c>
      <c r="M27" s="33">
        <v>296</v>
      </c>
      <c r="N27" s="33">
        <v>119</v>
      </c>
      <c r="O27" s="33">
        <v>296</v>
      </c>
      <c r="P27" s="33">
        <v>114</v>
      </c>
      <c r="Q27" s="33">
        <v>200</v>
      </c>
      <c r="S27" s="51" t="s">
        <v>130</v>
      </c>
      <c r="T27" s="35">
        <f t="shared" si="18"/>
        <v>62</v>
      </c>
      <c r="U27" s="35">
        <f t="shared" si="18"/>
        <v>113</v>
      </c>
      <c r="V27" s="35">
        <f t="shared" si="18"/>
        <v>252</v>
      </c>
      <c r="W27" s="35">
        <f t="shared" si="18"/>
        <v>0</v>
      </c>
      <c r="X27" s="35">
        <f t="shared" si="18"/>
        <v>51</v>
      </c>
      <c r="Y27" s="35">
        <f t="shared" si="18"/>
        <v>53</v>
      </c>
      <c r="Z27" s="35">
        <f t="shared" si="18"/>
        <v>295</v>
      </c>
      <c r="AA27" s="35">
        <f t="shared" si="18"/>
        <v>78</v>
      </c>
      <c r="AB27" s="35">
        <f t="shared" si="18"/>
        <v>60</v>
      </c>
      <c r="AC27" s="35">
        <f t="shared" si="18"/>
        <v>296</v>
      </c>
      <c r="AD27" s="35">
        <f t="shared" si="18"/>
        <v>120</v>
      </c>
      <c r="AE27" s="35">
        <f t="shared" si="18"/>
        <v>296</v>
      </c>
      <c r="AF27" s="35">
        <f t="shared" si="18"/>
        <v>119</v>
      </c>
      <c r="AG27" s="35">
        <f t="shared" si="18"/>
        <v>296</v>
      </c>
      <c r="AH27" s="35">
        <f t="shared" si="18"/>
        <v>114</v>
      </c>
      <c r="AI27" s="35">
        <f t="shared" si="18"/>
        <v>200</v>
      </c>
    </row>
    <row r="28" spans="1:35" x14ac:dyDescent="0.2">
      <c r="A28" s="51" t="s">
        <v>166</v>
      </c>
      <c r="B28" s="35">
        <v>77</v>
      </c>
      <c r="C28" s="33">
        <v>165</v>
      </c>
      <c r="D28" s="33">
        <v>296</v>
      </c>
      <c r="E28" s="33">
        <v>250</v>
      </c>
      <c r="F28" s="33">
        <v>296</v>
      </c>
      <c r="G28" s="33">
        <v>193</v>
      </c>
      <c r="H28" s="33">
        <v>296</v>
      </c>
      <c r="I28" s="33">
        <v>85</v>
      </c>
      <c r="J28" s="33">
        <v>72</v>
      </c>
      <c r="K28" s="33">
        <v>296</v>
      </c>
      <c r="L28" s="33">
        <v>127</v>
      </c>
      <c r="M28" s="33">
        <v>296</v>
      </c>
      <c r="N28" s="33">
        <v>134</v>
      </c>
      <c r="O28" s="33">
        <v>296</v>
      </c>
      <c r="P28" s="33">
        <v>152</v>
      </c>
      <c r="Q28" s="33">
        <v>226</v>
      </c>
      <c r="S28" s="51" t="s">
        <v>166</v>
      </c>
      <c r="T28" s="35">
        <f t="shared" si="18"/>
        <v>77</v>
      </c>
      <c r="U28" s="35">
        <f t="shared" si="18"/>
        <v>165</v>
      </c>
      <c r="V28" s="35">
        <f t="shared" si="18"/>
        <v>296</v>
      </c>
      <c r="W28" s="35">
        <f t="shared" si="18"/>
        <v>0</v>
      </c>
      <c r="X28" s="35">
        <f t="shared" si="18"/>
        <v>296</v>
      </c>
      <c r="Y28" s="35">
        <f t="shared" si="18"/>
        <v>193</v>
      </c>
      <c r="Z28" s="35">
        <f t="shared" si="18"/>
        <v>296</v>
      </c>
      <c r="AA28" s="35">
        <f t="shared" si="18"/>
        <v>85</v>
      </c>
      <c r="AB28" s="35">
        <f t="shared" si="18"/>
        <v>72</v>
      </c>
      <c r="AC28" s="35">
        <f t="shared" si="18"/>
        <v>296</v>
      </c>
      <c r="AD28" s="35">
        <f t="shared" si="18"/>
        <v>127</v>
      </c>
      <c r="AE28" s="35">
        <f t="shared" si="18"/>
        <v>296</v>
      </c>
      <c r="AF28" s="35">
        <f t="shared" si="18"/>
        <v>134</v>
      </c>
      <c r="AG28" s="35">
        <f t="shared" si="18"/>
        <v>296</v>
      </c>
      <c r="AH28" s="35">
        <f t="shared" si="18"/>
        <v>152</v>
      </c>
      <c r="AI28" s="35">
        <f t="shared" si="18"/>
        <v>226</v>
      </c>
    </row>
    <row r="29" spans="1:35" x14ac:dyDescent="0.2">
      <c r="A29" s="51" t="s">
        <v>85</v>
      </c>
      <c r="B29" s="35">
        <v>188</v>
      </c>
      <c r="C29" s="33">
        <v>91</v>
      </c>
      <c r="D29" s="33">
        <v>227</v>
      </c>
      <c r="E29" s="33">
        <v>54</v>
      </c>
      <c r="F29" s="33">
        <v>76</v>
      </c>
      <c r="G29" s="33">
        <v>150</v>
      </c>
      <c r="H29" s="33">
        <v>247</v>
      </c>
      <c r="I29" s="33">
        <v>42</v>
      </c>
      <c r="J29" s="33">
        <v>241</v>
      </c>
      <c r="K29" s="33">
        <v>296</v>
      </c>
      <c r="L29" s="33">
        <v>25</v>
      </c>
      <c r="M29" s="33">
        <v>205</v>
      </c>
      <c r="N29" s="33">
        <v>102</v>
      </c>
      <c r="O29" s="33">
        <v>128</v>
      </c>
      <c r="P29" s="33">
        <v>97</v>
      </c>
      <c r="Q29" s="33">
        <v>110</v>
      </c>
      <c r="S29" s="51" t="s">
        <v>85</v>
      </c>
      <c r="T29" s="35">
        <f t="shared" si="18"/>
        <v>188</v>
      </c>
      <c r="U29" s="35">
        <f t="shared" si="18"/>
        <v>91</v>
      </c>
      <c r="V29" s="35">
        <f t="shared" si="18"/>
        <v>227</v>
      </c>
      <c r="W29" s="35">
        <f t="shared" si="18"/>
        <v>0</v>
      </c>
      <c r="X29" s="35">
        <f t="shared" si="18"/>
        <v>76</v>
      </c>
      <c r="Y29" s="35">
        <f t="shared" si="18"/>
        <v>150</v>
      </c>
      <c r="Z29" s="35">
        <f t="shared" si="18"/>
        <v>247</v>
      </c>
      <c r="AA29" s="35">
        <f t="shared" si="18"/>
        <v>42</v>
      </c>
      <c r="AB29" s="35">
        <f t="shared" si="18"/>
        <v>241</v>
      </c>
      <c r="AC29" s="35">
        <f t="shared" si="18"/>
        <v>296</v>
      </c>
      <c r="AD29" s="35">
        <f t="shared" si="18"/>
        <v>25</v>
      </c>
      <c r="AE29" s="35">
        <f t="shared" si="18"/>
        <v>205</v>
      </c>
      <c r="AF29" s="35">
        <f t="shared" si="18"/>
        <v>102</v>
      </c>
      <c r="AG29" s="35">
        <f t="shared" si="18"/>
        <v>128</v>
      </c>
      <c r="AH29" s="35">
        <f t="shared" si="18"/>
        <v>97</v>
      </c>
      <c r="AI29" s="35">
        <f t="shared" si="18"/>
        <v>110</v>
      </c>
    </row>
    <row r="30" spans="1:35" x14ac:dyDescent="0.2">
      <c r="A30" s="51" t="s">
        <v>137</v>
      </c>
      <c r="B30" s="35">
        <v>296</v>
      </c>
      <c r="C30" s="33">
        <v>290</v>
      </c>
      <c r="D30" s="33">
        <v>263</v>
      </c>
      <c r="E30" s="33">
        <v>208</v>
      </c>
      <c r="F30" s="33">
        <v>101</v>
      </c>
      <c r="G30" s="33">
        <v>162</v>
      </c>
      <c r="H30" s="33">
        <v>296</v>
      </c>
      <c r="I30" s="33">
        <v>55</v>
      </c>
      <c r="J30" s="33">
        <v>296</v>
      </c>
      <c r="K30" s="33">
        <v>296</v>
      </c>
      <c r="L30" s="33">
        <v>86</v>
      </c>
      <c r="M30" s="33">
        <v>296</v>
      </c>
      <c r="N30" s="33">
        <v>104</v>
      </c>
      <c r="O30" s="33">
        <v>296</v>
      </c>
      <c r="P30" s="33">
        <v>126</v>
      </c>
      <c r="Q30" s="33">
        <v>133</v>
      </c>
      <c r="S30" s="51" t="s">
        <v>137</v>
      </c>
      <c r="T30" s="35">
        <f t="shared" si="18"/>
        <v>296</v>
      </c>
      <c r="U30" s="35">
        <f t="shared" si="18"/>
        <v>290</v>
      </c>
      <c r="V30" s="35">
        <f t="shared" si="18"/>
        <v>263</v>
      </c>
      <c r="W30" s="35">
        <f t="shared" si="18"/>
        <v>0</v>
      </c>
      <c r="X30" s="35">
        <f t="shared" si="18"/>
        <v>101</v>
      </c>
      <c r="Y30" s="35">
        <f t="shared" si="18"/>
        <v>162</v>
      </c>
      <c r="Z30" s="35">
        <f t="shared" si="18"/>
        <v>296</v>
      </c>
      <c r="AA30" s="35">
        <f t="shared" si="18"/>
        <v>55</v>
      </c>
      <c r="AB30" s="35">
        <f t="shared" si="18"/>
        <v>296</v>
      </c>
      <c r="AC30" s="35">
        <f t="shared" si="18"/>
        <v>296</v>
      </c>
      <c r="AD30" s="35">
        <f t="shared" si="18"/>
        <v>86</v>
      </c>
      <c r="AE30" s="35">
        <f t="shared" si="18"/>
        <v>296</v>
      </c>
      <c r="AF30" s="35">
        <f t="shared" si="18"/>
        <v>104</v>
      </c>
      <c r="AG30" s="35">
        <f t="shared" si="18"/>
        <v>296</v>
      </c>
      <c r="AH30" s="35">
        <f t="shared" si="18"/>
        <v>126</v>
      </c>
      <c r="AI30" s="35">
        <f t="shared" si="18"/>
        <v>133</v>
      </c>
    </row>
    <row r="31" spans="1:35" x14ac:dyDescent="0.2">
      <c r="A31" s="51" t="s">
        <v>97</v>
      </c>
      <c r="B31" s="35">
        <v>179</v>
      </c>
      <c r="C31" s="33">
        <v>296</v>
      </c>
      <c r="D31" s="33">
        <v>125</v>
      </c>
      <c r="E31" s="33">
        <v>296</v>
      </c>
      <c r="F31" s="33">
        <v>153</v>
      </c>
      <c r="G31" s="33">
        <v>57</v>
      </c>
      <c r="H31" s="33">
        <v>38</v>
      </c>
      <c r="I31" s="33">
        <v>32</v>
      </c>
      <c r="J31" s="33">
        <v>240</v>
      </c>
      <c r="K31" s="33">
        <v>180</v>
      </c>
      <c r="L31" s="33">
        <v>135</v>
      </c>
      <c r="M31" s="33">
        <v>73</v>
      </c>
      <c r="N31" s="33">
        <v>122</v>
      </c>
      <c r="O31" s="33">
        <v>296</v>
      </c>
      <c r="P31" s="33">
        <v>154</v>
      </c>
      <c r="Q31" s="33">
        <v>285</v>
      </c>
      <c r="S31" s="51" t="s">
        <v>97</v>
      </c>
      <c r="T31" s="35">
        <f t="shared" si="18"/>
        <v>179</v>
      </c>
      <c r="U31" s="35">
        <f t="shared" si="18"/>
        <v>296</v>
      </c>
      <c r="V31" s="35">
        <f t="shared" si="18"/>
        <v>125</v>
      </c>
      <c r="W31" s="35">
        <f t="shared" si="18"/>
        <v>0</v>
      </c>
      <c r="X31" s="35">
        <f t="shared" si="18"/>
        <v>153</v>
      </c>
      <c r="Y31" s="35">
        <f t="shared" si="18"/>
        <v>57</v>
      </c>
      <c r="Z31" s="35">
        <f t="shared" si="18"/>
        <v>38</v>
      </c>
      <c r="AA31" s="35">
        <f t="shared" si="18"/>
        <v>32</v>
      </c>
      <c r="AB31" s="35">
        <f t="shared" si="18"/>
        <v>240</v>
      </c>
      <c r="AC31" s="35">
        <f t="shared" si="18"/>
        <v>180</v>
      </c>
      <c r="AD31" s="35">
        <f t="shared" si="18"/>
        <v>135</v>
      </c>
      <c r="AE31" s="35">
        <f t="shared" si="18"/>
        <v>73</v>
      </c>
      <c r="AF31" s="35">
        <f t="shared" si="18"/>
        <v>122</v>
      </c>
      <c r="AG31" s="35">
        <f t="shared" si="18"/>
        <v>296</v>
      </c>
      <c r="AH31" s="35">
        <f t="shared" si="18"/>
        <v>154</v>
      </c>
      <c r="AI31" s="35">
        <f t="shared" si="18"/>
        <v>285</v>
      </c>
    </row>
    <row r="32" spans="1:35" x14ac:dyDescent="0.2">
      <c r="A32" s="51" t="s">
        <v>159</v>
      </c>
      <c r="B32" s="35">
        <v>296</v>
      </c>
      <c r="C32" s="33">
        <v>296</v>
      </c>
      <c r="D32" s="33">
        <v>296</v>
      </c>
      <c r="E32" s="33">
        <v>296</v>
      </c>
      <c r="F32" s="33">
        <v>156</v>
      </c>
      <c r="G32" s="33">
        <v>296</v>
      </c>
      <c r="H32" s="33">
        <v>70</v>
      </c>
      <c r="I32" s="33">
        <v>267</v>
      </c>
      <c r="J32" s="33">
        <v>284</v>
      </c>
      <c r="K32" s="33">
        <v>296</v>
      </c>
      <c r="L32" s="33">
        <v>192</v>
      </c>
      <c r="M32" s="33">
        <v>296</v>
      </c>
      <c r="N32" s="33">
        <v>130</v>
      </c>
      <c r="O32" s="33">
        <v>296</v>
      </c>
      <c r="P32" s="33">
        <v>199</v>
      </c>
      <c r="Q32" s="33">
        <v>296</v>
      </c>
      <c r="S32" s="51" t="s">
        <v>159</v>
      </c>
      <c r="T32" s="35">
        <f t="shared" si="18"/>
        <v>296</v>
      </c>
      <c r="U32" s="35">
        <f t="shared" si="18"/>
        <v>296</v>
      </c>
      <c r="V32" s="35">
        <f t="shared" si="18"/>
        <v>296</v>
      </c>
      <c r="W32" s="35">
        <f t="shared" si="18"/>
        <v>0</v>
      </c>
      <c r="X32" s="35">
        <f t="shared" si="18"/>
        <v>156</v>
      </c>
      <c r="Y32" s="35">
        <f t="shared" si="18"/>
        <v>296</v>
      </c>
      <c r="Z32" s="35">
        <f t="shared" si="18"/>
        <v>70</v>
      </c>
      <c r="AA32" s="35">
        <f t="shared" si="18"/>
        <v>267</v>
      </c>
      <c r="AB32" s="35">
        <f t="shared" si="18"/>
        <v>284</v>
      </c>
      <c r="AC32" s="35">
        <f t="shared" si="18"/>
        <v>296</v>
      </c>
      <c r="AD32" s="35">
        <f t="shared" si="18"/>
        <v>192</v>
      </c>
      <c r="AE32" s="35">
        <f t="shared" si="18"/>
        <v>296</v>
      </c>
      <c r="AF32" s="35">
        <f t="shared" si="18"/>
        <v>130</v>
      </c>
      <c r="AG32" s="35">
        <f t="shared" si="18"/>
        <v>296</v>
      </c>
      <c r="AH32" s="35">
        <f t="shared" si="18"/>
        <v>199</v>
      </c>
      <c r="AI32" s="35">
        <f t="shared" si="18"/>
        <v>296</v>
      </c>
    </row>
    <row r="33" spans="1:35" x14ac:dyDescent="0.2">
      <c r="A33" s="51" t="s">
        <v>164</v>
      </c>
      <c r="B33" s="35">
        <v>147</v>
      </c>
      <c r="C33" s="33">
        <v>271</v>
      </c>
      <c r="D33" s="33">
        <v>236</v>
      </c>
      <c r="E33" s="33">
        <v>107</v>
      </c>
      <c r="F33" s="33">
        <v>176</v>
      </c>
      <c r="G33" s="33">
        <v>163</v>
      </c>
      <c r="H33" s="33">
        <v>82</v>
      </c>
      <c r="I33" s="33">
        <v>96</v>
      </c>
      <c r="J33" s="33">
        <v>277</v>
      </c>
      <c r="K33" s="33">
        <v>296</v>
      </c>
      <c r="L33" s="33">
        <v>108</v>
      </c>
      <c r="M33" s="33">
        <v>296</v>
      </c>
      <c r="N33" s="33">
        <v>88</v>
      </c>
      <c r="O33" s="33">
        <v>216</v>
      </c>
      <c r="P33" s="33">
        <v>71</v>
      </c>
      <c r="Q33" s="33">
        <v>228</v>
      </c>
      <c r="S33" s="51" t="s">
        <v>164</v>
      </c>
      <c r="T33" s="35">
        <f t="shared" si="18"/>
        <v>147</v>
      </c>
      <c r="U33" s="35">
        <f t="shared" si="18"/>
        <v>271</v>
      </c>
      <c r="V33" s="35">
        <f t="shared" si="18"/>
        <v>236</v>
      </c>
      <c r="W33" s="35">
        <f t="shared" si="18"/>
        <v>0</v>
      </c>
      <c r="X33" s="35">
        <f t="shared" si="18"/>
        <v>176</v>
      </c>
      <c r="Y33" s="35">
        <f t="shared" si="18"/>
        <v>163</v>
      </c>
      <c r="Z33" s="35">
        <f t="shared" si="18"/>
        <v>82</v>
      </c>
      <c r="AA33" s="35">
        <f t="shared" si="18"/>
        <v>96</v>
      </c>
      <c r="AB33" s="35">
        <f t="shared" si="18"/>
        <v>277</v>
      </c>
      <c r="AC33" s="35">
        <f t="shared" si="18"/>
        <v>296</v>
      </c>
      <c r="AD33" s="35">
        <f t="shared" si="18"/>
        <v>108</v>
      </c>
      <c r="AE33" s="35">
        <f t="shared" si="18"/>
        <v>296</v>
      </c>
      <c r="AF33" s="35">
        <f t="shared" si="18"/>
        <v>88</v>
      </c>
      <c r="AG33" s="35">
        <f t="shared" si="18"/>
        <v>216</v>
      </c>
      <c r="AH33" s="35">
        <f t="shared" si="18"/>
        <v>71</v>
      </c>
      <c r="AI33" s="35">
        <f t="shared" si="18"/>
        <v>228</v>
      </c>
    </row>
    <row r="34" spans="1:35" x14ac:dyDescent="0.2">
      <c r="A34" s="51" t="s">
        <v>253</v>
      </c>
      <c r="B34" s="35">
        <v>296</v>
      </c>
      <c r="C34" s="33">
        <v>296</v>
      </c>
      <c r="D34" s="33">
        <v>296</v>
      </c>
      <c r="E34" s="33">
        <v>296</v>
      </c>
      <c r="F34" s="33">
        <v>197</v>
      </c>
      <c r="G34" s="33">
        <v>296</v>
      </c>
      <c r="H34" s="33">
        <v>253</v>
      </c>
      <c r="I34" s="33">
        <v>194</v>
      </c>
      <c r="J34" s="33">
        <v>278</v>
      </c>
      <c r="K34" s="33">
        <v>296</v>
      </c>
      <c r="L34" s="33">
        <v>145</v>
      </c>
      <c r="M34" s="33">
        <v>296</v>
      </c>
      <c r="N34" s="33">
        <v>151</v>
      </c>
      <c r="O34" s="33">
        <v>296</v>
      </c>
      <c r="P34" s="33">
        <v>164</v>
      </c>
      <c r="Q34" s="33">
        <v>279</v>
      </c>
      <c r="S34" s="51" t="s">
        <v>253</v>
      </c>
      <c r="T34" s="35">
        <f t="shared" si="18"/>
        <v>296</v>
      </c>
      <c r="U34" s="35">
        <f t="shared" si="18"/>
        <v>296</v>
      </c>
      <c r="V34" s="35">
        <f t="shared" si="18"/>
        <v>296</v>
      </c>
      <c r="W34" s="35">
        <f t="shared" si="18"/>
        <v>0</v>
      </c>
      <c r="X34" s="35">
        <f t="shared" si="18"/>
        <v>197</v>
      </c>
      <c r="Y34" s="35">
        <f t="shared" si="18"/>
        <v>296</v>
      </c>
      <c r="Z34" s="35">
        <f t="shared" si="18"/>
        <v>253</v>
      </c>
      <c r="AA34" s="35">
        <f t="shared" si="18"/>
        <v>194</v>
      </c>
      <c r="AB34" s="35">
        <f t="shared" si="18"/>
        <v>278</v>
      </c>
      <c r="AC34" s="35">
        <f t="shared" si="18"/>
        <v>296</v>
      </c>
      <c r="AD34" s="35">
        <f t="shared" si="18"/>
        <v>145</v>
      </c>
      <c r="AE34" s="35">
        <f t="shared" si="18"/>
        <v>296</v>
      </c>
      <c r="AF34" s="35">
        <f t="shared" si="18"/>
        <v>151</v>
      </c>
      <c r="AG34" s="35">
        <f t="shared" si="18"/>
        <v>296</v>
      </c>
      <c r="AH34" s="35">
        <f t="shared" si="18"/>
        <v>164</v>
      </c>
      <c r="AI34" s="35">
        <f t="shared" ref="AI34:AI53" si="19">IF(AI$4="N",0,Q34)</f>
        <v>279</v>
      </c>
    </row>
    <row r="35" spans="1:35" x14ac:dyDescent="0.2">
      <c r="A35" s="51" t="s">
        <v>191</v>
      </c>
      <c r="B35" s="35">
        <v>170</v>
      </c>
      <c r="C35" s="33">
        <v>191</v>
      </c>
      <c r="D35" s="33">
        <v>296</v>
      </c>
      <c r="E35" s="33">
        <v>142</v>
      </c>
      <c r="F35" s="33">
        <v>171</v>
      </c>
      <c r="G35" s="33">
        <v>100</v>
      </c>
      <c r="H35" s="33">
        <v>203</v>
      </c>
      <c r="I35" s="33">
        <v>182</v>
      </c>
      <c r="J35" s="33">
        <v>167</v>
      </c>
      <c r="K35" s="33">
        <v>213</v>
      </c>
      <c r="L35" s="33">
        <v>159</v>
      </c>
      <c r="M35" s="33">
        <v>296</v>
      </c>
      <c r="N35" s="33">
        <v>93</v>
      </c>
      <c r="O35" s="33">
        <v>257</v>
      </c>
      <c r="P35" s="33">
        <v>198</v>
      </c>
      <c r="Q35" s="33">
        <v>136</v>
      </c>
      <c r="S35" s="51" t="s">
        <v>191</v>
      </c>
      <c r="T35" s="35">
        <f t="shared" ref="T35:AH54" si="20">IF(T$4="N",0,B35)</f>
        <v>170</v>
      </c>
      <c r="U35" s="35">
        <f t="shared" si="20"/>
        <v>191</v>
      </c>
      <c r="V35" s="35">
        <f t="shared" si="20"/>
        <v>296</v>
      </c>
      <c r="W35" s="35">
        <f t="shared" si="20"/>
        <v>0</v>
      </c>
      <c r="X35" s="35">
        <f t="shared" si="20"/>
        <v>171</v>
      </c>
      <c r="Y35" s="35">
        <f t="shared" si="20"/>
        <v>100</v>
      </c>
      <c r="Z35" s="35">
        <f t="shared" si="20"/>
        <v>203</v>
      </c>
      <c r="AA35" s="35">
        <f t="shared" si="20"/>
        <v>182</v>
      </c>
      <c r="AB35" s="35">
        <f t="shared" si="20"/>
        <v>167</v>
      </c>
      <c r="AC35" s="35">
        <f t="shared" si="20"/>
        <v>213</v>
      </c>
      <c r="AD35" s="35">
        <f t="shared" si="20"/>
        <v>159</v>
      </c>
      <c r="AE35" s="35">
        <f t="shared" si="20"/>
        <v>296</v>
      </c>
      <c r="AF35" s="35">
        <f t="shared" si="20"/>
        <v>93</v>
      </c>
      <c r="AG35" s="35">
        <f t="shared" si="20"/>
        <v>257</v>
      </c>
      <c r="AH35" s="35">
        <f t="shared" si="20"/>
        <v>198</v>
      </c>
      <c r="AI35" s="35">
        <f t="shared" si="19"/>
        <v>136</v>
      </c>
    </row>
    <row r="36" spans="1:35" x14ac:dyDescent="0.2">
      <c r="A36" s="51" t="s">
        <v>236</v>
      </c>
      <c r="B36" s="35">
        <v>296</v>
      </c>
      <c r="C36" s="33">
        <v>219</v>
      </c>
      <c r="D36" s="33">
        <v>296</v>
      </c>
      <c r="E36" s="33">
        <v>173</v>
      </c>
      <c r="F36" s="33">
        <v>172</v>
      </c>
      <c r="G36" s="33">
        <v>132</v>
      </c>
      <c r="H36" s="33">
        <v>246</v>
      </c>
      <c r="I36" s="33">
        <v>184</v>
      </c>
      <c r="J36" s="33">
        <v>248</v>
      </c>
      <c r="K36" s="33">
        <v>296</v>
      </c>
      <c r="L36" s="33">
        <v>239</v>
      </c>
      <c r="M36" s="33">
        <v>296</v>
      </c>
      <c r="N36" s="33">
        <v>230</v>
      </c>
      <c r="O36" s="33">
        <v>296</v>
      </c>
      <c r="P36" s="33">
        <v>220</v>
      </c>
      <c r="Q36" s="33">
        <v>202</v>
      </c>
      <c r="S36" s="51" t="s">
        <v>236</v>
      </c>
      <c r="T36" s="35">
        <f t="shared" si="20"/>
        <v>296</v>
      </c>
      <c r="U36" s="35">
        <f t="shared" si="20"/>
        <v>219</v>
      </c>
      <c r="V36" s="35">
        <f t="shared" si="20"/>
        <v>296</v>
      </c>
      <c r="W36" s="35">
        <f t="shared" si="20"/>
        <v>0</v>
      </c>
      <c r="X36" s="35">
        <f t="shared" si="20"/>
        <v>172</v>
      </c>
      <c r="Y36" s="35">
        <f t="shared" si="20"/>
        <v>132</v>
      </c>
      <c r="Z36" s="35">
        <f t="shared" si="20"/>
        <v>246</v>
      </c>
      <c r="AA36" s="35">
        <f t="shared" si="20"/>
        <v>184</v>
      </c>
      <c r="AB36" s="35">
        <f t="shared" si="20"/>
        <v>248</v>
      </c>
      <c r="AC36" s="35">
        <f t="shared" si="20"/>
        <v>296</v>
      </c>
      <c r="AD36" s="35">
        <f t="shared" si="20"/>
        <v>239</v>
      </c>
      <c r="AE36" s="35">
        <f t="shared" si="20"/>
        <v>296</v>
      </c>
      <c r="AF36" s="35">
        <f t="shared" si="20"/>
        <v>230</v>
      </c>
      <c r="AG36" s="35">
        <f t="shared" si="20"/>
        <v>296</v>
      </c>
      <c r="AH36" s="35">
        <f t="shared" si="20"/>
        <v>220</v>
      </c>
      <c r="AI36" s="35">
        <f t="shared" si="19"/>
        <v>202</v>
      </c>
    </row>
    <row r="37" spans="1:35" x14ac:dyDescent="0.2">
      <c r="A37" s="51" t="s">
        <v>123</v>
      </c>
      <c r="B37" s="35">
        <v>80</v>
      </c>
      <c r="C37" s="33">
        <v>289</v>
      </c>
      <c r="D37" s="33">
        <v>296</v>
      </c>
      <c r="E37" s="33">
        <v>249</v>
      </c>
      <c r="F37" s="33">
        <v>266</v>
      </c>
      <c r="G37" s="33">
        <v>296</v>
      </c>
      <c r="H37" s="33">
        <v>223</v>
      </c>
      <c r="I37" s="33">
        <v>190</v>
      </c>
      <c r="J37" s="33">
        <v>234</v>
      </c>
      <c r="K37" s="33">
        <v>280</v>
      </c>
      <c r="L37" s="33">
        <v>296</v>
      </c>
      <c r="M37" s="33">
        <v>296</v>
      </c>
      <c r="N37" s="33">
        <v>286</v>
      </c>
      <c r="O37" s="33">
        <v>47</v>
      </c>
      <c r="P37" s="33">
        <v>204</v>
      </c>
      <c r="Q37" s="33">
        <v>214</v>
      </c>
      <c r="S37" s="51" t="s">
        <v>123</v>
      </c>
      <c r="T37" s="35">
        <f t="shared" si="20"/>
        <v>80</v>
      </c>
      <c r="U37" s="35">
        <f t="shared" si="20"/>
        <v>289</v>
      </c>
      <c r="V37" s="35">
        <f t="shared" si="20"/>
        <v>296</v>
      </c>
      <c r="W37" s="35">
        <f t="shared" si="20"/>
        <v>0</v>
      </c>
      <c r="X37" s="35">
        <f t="shared" si="20"/>
        <v>266</v>
      </c>
      <c r="Y37" s="35">
        <f t="shared" si="20"/>
        <v>296</v>
      </c>
      <c r="Z37" s="35">
        <f t="shared" si="20"/>
        <v>223</v>
      </c>
      <c r="AA37" s="35">
        <f t="shared" si="20"/>
        <v>190</v>
      </c>
      <c r="AB37" s="35">
        <f t="shared" si="20"/>
        <v>234</v>
      </c>
      <c r="AC37" s="35">
        <f t="shared" si="20"/>
        <v>280</v>
      </c>
      <c r="AD37" s="35">
        <f t="shared" si="20"/>
        <v>296</v>
      </c>
      <c r="AE37" s="35">
        <f t="shared" si="20"/>
        <v>296</v>
      </c>
      <c r="AF37" s="35">
        <f t="shared" si="20"/>
        <v>286</v>
      </c>
      <c r="AG37" s="35">
        <f t="shared" si="20"/>
        <v>47</v>
      </c>
      <c r="AH37" s="35">
        <f t="shared" si="20"/>
        <v>204</v>
      </c>
      <c r="AI37" s="35">
        <f t="shared" si="19"/>
        <v>214</v>
      </c>
    </row>
    <row r="38" spans="1:35" x14ac:dyDescent="0.2">
      <c r="A38" s="51" t="s">
        <v>298</v>
      </c>
      <c r="B38" s="35">
        <v>183</v>
      </c>
      <c r="C38" s="33">
        <v>296</v>
      </c>
      <c r="D38" s="33">
        <v>296</v>
      </c>
      <c r="E38" s="33">
        <v>274</v>
      </c>
      <c r="F38" s="33">
        <v>296</v>
      </c>
      <c r="G38" s="33">
        <v>296</v>
      </c>
      <c r="H38" s="33">
        <v>296</v>
      </c>
      <c r="I38" s="33">
        <v>255</v>
      </c>
      <c r="J38" s="33">
        <v>270</v>
      </c>
      <c r="K38" s="33">
        <v>296</v>
      </c>
      <c r="L38" s="33">
        <v>296</v>
      </c>
      <c r="M38" s="33">
        <v>296</v>
      </c>
      <c r="N38" s="33">
        <v>287</v>
      </c>
      <c r="O38" s="33">
        <v>261</v>
      </c>
      <c r="P38" s="33">
        <v>245</v>
      </c>
      <c r="Q38" s="33">
        <v>264</v>
      </c>
      <c r="S38" s="51" t="s">
        <v>298</v>
      </c>
      <c r="T38" s="35">
        <f t="shared" si="20"/>
        <v>183</v>
      </c>
      <c r="U38" s="35">
        <f t="shared" si="20"/>
        <v>296</v>
      </c>
      <c r="V38" s="35">
        <f t="shared" si="20"/>
        <v>296</v>
      </c>
      <c r="W38" s="35">
        <f t="shared" si="20"/>
        <v>0</v>
      </c>
      <c r="X38" s="35">
        <f t="shared" si="20"/>
        <v>296</v>
      </c>
      <c r="Y38" s="35">
        <f t="shared" si="20"/>
        <v>296</v>
      </c>
      <c r="Z38" s="35">
        <f t="shared" si="20"/>
        <v>296</v>
      </c>
      <c r="AA38" s="35">
        <f t="shared" si="20"/>
        <v>255</v>
      </c>
      <c r="AB38" s="35">
        <f t="shared" si="20"/>
        <v>270</v>
      </c>
      <c r="AC38" s="35">
        <f t="shared" si="20"/>
        <v>296</v>
      </c>
      <c r="AD38" s="35">
        <f t="shared" si="20"/>
        <v>296</v>
      </c>
      <c r="AE38" s="35">
        <f t="shared" si="20"/>
        <v>296</v>
      </c>
      <c r="AF38" s="35">
        <f t="shared" si="20"/>
        <v>287</v>
      </c>
      <c r="AG38" s="35">
        <f t="shared" si="20"/>
        <v>261</v>
      </c>
      <c r="AH38" s="35">
        <f t="shared" si="20"/>
        <v>245</v>
      </c>
      <c r="AI38" s="35">
        <f t="shared" si="19"/>
        <v>264</v>
      </c>
    </row>
    <row r="39" spans="1:35" x14ac:dyDescent="0.2">
      <c r="A39" s="51"/>
      <c r="B39" s="85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S39" s="51"/>
      <c r="T39" s="51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</row>
    <row r="40" spans="1:35" x14ac:dyDescent="0.2">
      <c r="A40" s="51" t="s">
        <v>473</v>
      </c>
      <c r="B40" s="33">
        <f t="shared" ref="B40:Q40" si="21">SUM(B19:B39)</f>
        <v>3797</v>
      </c>
      <c r="C40" s="33">
        <f t="shared" si="21"/>
        <v>4301</v>
      </c>
      <c r="D40" s="33">
        <f>SUM(D19:D39)</f>
        <v>3831</v>
      </c>
      <c r="E40" s="33">
        <f t="shared" si="21"/>
        <v>4111</v>
      </c>
      <c r="F40" s="33">
        <f t="shared" si="21"/>
        <v>2241</v>
      </c>
      <c r="G40" s="33">
        <f t="shared" si="21"/>
        <v>2686</v>
      </c>
      <c r="H40" s="33">
        <f t="shared" si="21"/>
        <v>3089</v>
      </c>
      <c r="I40" s="33">
        <f t="shared" si="21"/>
        <v>2199</v>
      </c>
      <c r="J40" s="33">
        <f t="shared" si="21"/>
        <v>3395</v>
      </c>
      <c r="K40" s="33">
        <f t="shared" si="21"/>
        <v>4536</v>
      </c>
      <c r="L40" s="33">
        <f>SUM(L19:L39)</f>
        <v>2330</v>
      </c>
      <c r="M40" s="33">
        <f t="shared" si="21"/>
        <v>5147</v>
      </c>
      <c r="N40" s="33">
        <f t="shared" si="21"/>
        <v>2389</v>
      </c>
      <c r="O40" s="33">
        <f t="shared" si="21"/>
        <v>4927</v>
      </c>
      <c r="P40" s="33">
        <f t="shared" si="21"/>
        <v>3265</v>
      </c>
      <c r="Q40" s="33">
        <f t="shared" si="21"/>
        <v>3927</v>
      </c>
      <c r="S40" s="51" t="s">
        <v>473</v>
      </c>
      <c r="T40" s="33">
        <f>IF(T$4="N","- ",SUM(T19:T39))</f>
        <v>3797</v>
      </c>
      <c r="U40" s="33">
        <f>IF(U$4="N","- ",SUM(U19:U39))</f>
        <v>4301</v>
      </c>
      <c r="V40" s="33">
        <f>IF(V$4="N","- ",SUM(V19:V39))</f>
        <v>3831</v>
      </c>
      <c r="W40" s="33" t="str">
        <f>IF(W$4="N","- ",SUM(W19:W39))</f>
        <v xml:space="preserve">- </v>
      </c>
      <c r="X40" s="33">
        <f t="shared" ref="X40:AI40" si="22">IF(X$4="N","- ",SUM(X19:X39))</f>
        <v>2241</v>
      </c>
      <c r="Y40" s="33">
        <f t="shared" si="22"/>
        <v>2686</v>
      </c>
      <c r="Z40" s="33">
        <f t="shared" si="22"/>
        <v>3089</v>
      </c>
      <c r="AA40" s="33">
        <f t="shared" si="22"/>
        <v>2199</v>
      </c>
      <c r="AB40" s="33">
        <f t="shared" si="22"/>
        <v>3395</v>
      </c>
      <c r="AC40" s="33">
        <f t="shared" si="22"/>
        <v>4536</v>
      </c>
      <c r="AD40" s="33">
        <f t="shared" si="22"/>
        <v>2330</v>
      </c>
      <c r="AE40" s="33">
        <f t="shared" si="22"/>
        <v>5147</v>
      </c>
      <c r="AF40" s="33">
        <f t="shared" si="22"/>
        <v>2389</v>
      </c>
      <c r="AG40" s="33">
        <f t="shared" si="22"/>
        <v>4927</v>
      </c>
      <c r="AH40" s="33">
        <f t="shared" si="22"/>
        <v>3265</v>
      </c>
      <c r="AI40" s="33">
        <f t="shared" si="22"/>
        <v>3927</v>
      </c>
    </row>
    <row r="41" spans="1:35" x14ac:dyDescent="0.2">
      <c r="A41" s="51"/>
      <c r="B41" s="85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S41" s="51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</row>
    <row r="42" spans="1:35" x14ac:dyDescent="0.2">
      <c r="A42" s="51" t="s">
        <v>463</v>
      </c>
      <c r="B42" s="72">
        <f t="shared" ref="B42:Q42" si="23">IF(SUM($A40:$R40)=0,0,COUNTIF($A40:$R40,"&lt;"&amp;B40)+1)</f>
        <v>9</v>
      </c>
      <c r="C42" s="72">
        <f t="shared" si="23"/>
        <v>13</v>
      </c>
      <c r="D42" s="72">
        <f t="shared" si="23"/>
        <v>10</v>
      </c>
      <c r="E42" s="72">
        <f t="shared" si="23"/>
        <v>12</v>
      </c>
      <c r="F42" s="72">
        <f t="shared" si="23"/>
        <v>2</v>
      </c>
      <c r="G42" s="72">
        <f t="shared" si="23"/>
        <v>5</v>
      </c>
      <c r="H42" s="72">
        <f t="shared" si="23"/>
        <v>6</v>
      </c>
      <c r="I42" s="72">
        <f t="shared" si="23"/>
        <v>1</v>
      </c>
      <c r="J42" s="72">
        <f t="shared" si="23"/>
        <v>8</v>
      </c>
      <c r="K42" s="72">
        <f t="shared" si="23"/>
        <v>14</v>
      </c>
      <c r="L42" s="72">
        <f t="shared" si="23"/>
        <v>3</v>
      </c>
      <c r="M42" s="72">
        <f t="shared" si="23"/>
        <v>16</v>
      </c>
      <c r="N42" s="72">
        <f t="shared" si="23"/>
        <v>4</v>
      </c>
      <c r="O42" s="72">
        <f t="shared" si="23"/>
        <v>15</v>
      </c>
      <c r="P42" s="72">
        <f t="shared" si="23"/>
        <v>7</v>
      </c>
      <c r="Q42" s="72">
        <f t="shared" si="23"/>
        <v>11</v>
      </c>
      <c r="S42" s="51" t="s">
        <v>463</v>
      </c>
      <c r="T42" s="72">
        <f t="shared" ref="T42:AI42" si="24">IF(SUM($S40:$AJ40)=0,0,IF(T$4="N","- ",COUNTIF($S40:$AJ40,"&lt;"&amp;T40)+1))</f>
        <v>9</v>
      </c>
      <c r="U42" s="72">
        <f t="shared" si="24"/>
        <v>12</v>
      </c>
      <c r="V42" s="72">
        <f t="shared" si="24"/>
        <v>10</v>
      </c>
      <c r="W42" s="72" t="str">
        <f t="shared" si="24"/>
        <v xml:space="preserve">- </v>
      </c>
      <c r="X42" s="72">
        <f t="shared" si="24"/>
        <v>2</v>
      </c>
      <c r="Y42" s="72">
        <f t="shared" si="24"/>
        <v>5</v>
      </c>
      <c r="Z42" s="72">
        <f t="shared" si="24"/>
        <v>6</v>
      </c>
      <c r="AA42" s="72">
        <f t="shared" si="24"/>
        <v>1</v>
      </c>
      <c r="AB42" s="72">
        <f t="shared" si="24"/>
        <v>8</v>
      </c>
      <c r="AC42" s="72">
        <f t="shared" si="24"/>
        <v>13</v>
      </c>
      <c r="AD42" s="72">
        <f t="shared" si="24"/>
        <v>3</v>
      </c>
      <c r="AE42" s="72">
        <f t="shared" si="24"/>
        <v>15</v>
      </c>
      <c r="AF42" s="72">
        <f t="shared" si="24"/>
        <v>4</v>
      </c>
      <c r="AG42" s="72">
        <f t="shared" si="24"/>
        <v>14</v>
      </c>
      <c r="AH42" s="72">
        <f t="shared" si="24"/>
        <v>7</v>
      </c>
      <c r="AI42" s="72">
        <f t="shared" si="24"/>
        <v>11</v>
      </c>
    </row>
    <row r="43" spans="1:35" x14ac:dyDescent="0.2">
      <c r="A43" s="51"/>
      <c r="B43" s="85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S43" s="51"/>
      <c r="T43" s="85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</row>
    <row r="44" spans="1:35" x14ac:dyDescent="0.2">
      <c r="A44" s="51" t="s">
        <v>105</v>
      </c>
      <c r="B44" s="85"/>
      <c r="C44" s="33"/>
      <c r="D44" s="33">
        <v>221</v>
      </c>
      <c r="E44" s="33"/>
      <c r="F44" s="33">
        <v>37</v>
      </c>
      <c r="G44" s="33"/>
      <c r="H44" s="33"/>
      <c r="I44" s="33">
        <v>158</v>
      </c>
      <c r="J44" s="33">
        <v>157</v>
      </c>
      <c r="K44" s="33"/>
      <c r="L44" s="33">
        <v>59</v>
      </c>
      <c r="M44" s="33"/>
      <c r="N44" s="33">
        <v>144</v>
      </c>
      <c r="O44" s="33"/>
      <c r="P44" s="33"/>
      <c r="Q44" s="33">
        <v>262</v>
      </c>
      <c r="S44" s="51" t="s">
        <v>105</v>
      </c>
      <c r="T44" s="35">
        <f t="shared" ref="T44:AI53" si="25">IF(T$4="N",0,B44)</f>
        <v>0</v>
      </c>
      <c r="U44" s="35">
        <f t="shared" si="25"/>
        <v>0</v>
      </c>
      <c r="V44" s="35">
        <f t="shared" si="25"/>
        <v>221</v>
      </c>
      <c r="W44" s="35">
        <f t="shared" si="25"/>
        <v>0</v>
      </c>
      <c r="X44" s="35">
        <f t="shared" si="25"/>
        <v>37</v>
      </c>
      <c r="Y44" s="35">
        <f t="shared" si="25"/>
        <v>0</v>
      </c>
      <c r="Z44" s="35">
        <f t="shared" si="25"/>
        <v>0</v>
      </c>
      <c r="AA44" s="35">
        <f t="shared" si="25"/>
        <v>158</v>
      </c>
      <c r="AB44" s="35">
        <f t="shared" si="25"/>
        <v>157</v>
      </c>
      <c r="AC44" s="35">
        <f t="shared" si="25"/>
        <v>0</v>
      </c>
      <c r="AD44" s="35">
        <f t="shared" si="25"/>
        <v>59</v>
      </c>
      <c r="AE44" s="35">
        <f t="shared" si="25"/>
        <v>0</v>
      </c>
      <c r="AF44" s="35">
        <f t="shared" si="25"/>
        <v>144</v>
      </c>
      <c r="AG44" s="35">
        <f t="shared" si="25"/>
        <v>0</v>
      </c>
      <c r="AH44" s="35">
        <f t="shared" si="25"/>
        <v>0</v>
      </c>
      <c r="AI44" s="35">
        <f t="shared" si="25"/>
        <v>262</v>
      </c>
    </row>
    <row r="45" spans="1:35" x14ac:dyDescent="0.2">
      <c r="A45" s="51" t="s">
        <v>147</v>
      </c>
      <c r="B45" s="85"/>
      <c r="C45" s="33"/>
      <c r="D45" s="33"/>
      <c r="E45" s="33"/>
      <c r="F45" s="33">
        <v>63</v>
      </c>
      <c r="G45" s="33"/>
      <c r="H45" s="33"/>
      <c r="I45" s="33">
        <v>177</v>
      </c>
      <c r="J45" s="33">
        <v>161</v>
      </c>
      <c r="K45" s="33"/>
      <c r="L45" s="33">
        <v>160</v>
      </c>
      <c r="M45" s="33"/>
      <c r="N45" s="33">
        <v>148</v>
      </c>
      <c r="O45" s="33"/>
      <c r="P45" s="33"/>
      <c r="Q45" s="33"/>
      <c r="S45" s="51" t="s">
        <v>147</v>
      </c>
      <c r="T45" s="35">
        <f t="shared" si="25"/>
        <v>0</v>
      </c>
      <c r="U45" s="35">
        <f t="shared" si="25"/>
        <v>0</v>
      </c>
      <c r="V45" s="35">
        <f t="shared" si="25"/>
        <v>0</v>
      </c>
      <c r="W45" s="35">
        <f t="shared" si="25"/>
        <v>0</v>
      </c>
      <c r="X45" s="35">
        <f t="shared" si="25"/>
        <v>63</v>
      </c>
      <c r="Y45" s="35">
        <f t="shared" si="25"/>
        <v>0</v>
      </c>
      <c r="Z45" s="35">
        <f t="shared" si="25"/>
        <v>0</v>
      </c>
      <c r="AA45" s="35">
        <f t="shared" si="25"/>
        <v>177</v>
      </c>
      <c r="AB45" s="35">
        <f t="shared" si="25"/>
        <v>161</v>
      </c>
      <c r="AC45" s="35">
        <f t="shared" si="25"/>
        <v>0</v>
      </c>
      <c r="AD45" s="35">
        <f t="shared" si="25"/>
        <v>160</v>
      </c>
      <c r="AE45" s="35">
        <f t="shared" si="25"/>
        <v>0</v>
      </c>
      <c r="AF45" s="35">
        <f t="shared" si="25"/>
        <v>148</v>
      </c>
      <c r="AG45" s="35">
        <f t="shared" si="25"/>
        <v>0</v>
      </c>
      <c r="AH45" s="35">
        <f t="shared" si="25"/>
        <v>0</v>
      </c>
      <c r="AI45" s="35">
        <f t="shared" si="25"/>
        <v>0</v>
      </c>
    </row>
    <row r="46" spans="1:35" x14ac:dyDescent="0.2">
      <c r="A46" s="51" t="s">
        <v>150</v>
      </c>
      <c r="B46" s="85"/>
      <c r="C46" s="33"/>
      <c r="D46" s="33"/>
      <c r="E46" s="33"/>
      <c r="F46" s="33">
        <v>65</v>
      </c>
      <c r="G46" s="33"/>
      <c r="H46" s="33"/>
      <c r="I46" s="33">
        <v>187</v>
      </c>
      <c r="J46" s="33">
        <v>178</v>
      </c>
      <c r="K46" s="33"/>
      <c r="L46" s="33">
        <v>189</v>
      </c>
      <c r="M46" s="33"/>
      <c r="N46" s="33">
        <v>149</v>
      </c>
      <c r="O46" s="33"/>
      <c r="P46" s="33"/>
      <c r="Q46" s="33"/>
      <c r="S46" s="51" t="s">
        <v>150</v>
      </c>
      <c r="T46" s="35">
        <f t="shared" si="25"/>
        <v>0</v>
      </c>
      <c r="U46" s="35">
        <f t="shared" si="25"/>
        <v>0</v>
      </c>
      <c r="V46" s="35">
        <f t="shared" si="25"/>
        <v>0</v>
      </c>
      <c r="W46" s="35">
        <f t="shared" si="25"/>
        <v>0</v>
      </c>
      <c r="X46" s="35">
        <f t="shared" si="25"/>
        <v>65</v>
      </c>
      <c r="Y46" s="35">
        <f t="shared" si="25"/>
        <v>0</v>
      </c>
      <c r="Z46" s="35">
        <f t="shared" si="25"/>
        <v>0</v>
      </c>
      <c r="AA46" s="35">
        <f t="shared" si="25"/>
        <v>187</v>
      </c>
      <c r="AB46" s="35">
        <f t="shared" si="25"/>
        <v>178</v>
      </c>
      <c r="AC46" s="35">
        <f t="shared" si="25"/>
        <v>0</v>
      </c>
      <c r="AD46" s="35">
        <f t="shared" si="25"/>
        <v>189</v>
      </c>
      <c r="AE46" s="35">
        <f t="shared" si="25"/>
        <v>0</v>
      </c>
      <c r="AF46" s="35">
        <f t="shared" si="25"/>
        <v>149</v>
      </c>
      <c r="AG46" s="35">
        <f t="shared" si="25"/>
        <v>0</v>
      </c>
      <c r="AH46" s="35">
        <f t="shared" si="25"/>
        <v>0</v>
      </c>
      <c r="AI46" s="35">
        <f t="shared" si="25"/>
        <v>0</v>
      </c>
    </row>
    <row r="47" spans="1:35" x14ac:dyDescent="0.2">
      <c r="A47" s="51" t="s">
        <v>182</v>
      </c>
      <c r="B47" s="85"/>
      <c r="C47" s="33"/>
      <c r="D47" s="33"/>
      <c r="E47" s="33"/>
      <c r="F47" s="33">
        <v>87</v>
      </c>
      <c r="G47" s="33"/>
      <c r="H47" s="33"/>
      <c r="I47" s="33">
        <v>222</v>
      </c>
      <c r="J47" s="33">
        <v>195</v>
      </c>
      <c r="K47" s="33"/>
      <c r="L47" s="33">
        <v>238</v>
      </c>
      <c r="M47" s="33"/>
      <c r="N47" s="33">
        <v>169</v>
      </c>
      <c r="O47" s="33"/>
      <c r="P47" s="33"/>
      <c r="Q47" s="33"/>
      <c r="S47" s="51" t="s">
        <v>182</v>
      </c>
      <c r="T47" s="35">
        <f t="shared" si="25"/>
        <v>0</v>
      </c>
      <c r="U47" s="35">
        <f t="shared" si="25"/>
        <v>0</v>
      </c>
      <c r="V47" s="35">
        <f t="shared" si="25"/>
        <v>0</v>
      </c>
      <c r="W47" s="35">
        <f t="shared" si="25"/>
        <v>0</v>
      </c>
      <c r="X47" s="35">
        <f t="shared" si="25"/>
        <v>87</v>
      </c>
      <c r="Y47" s="35">
        <f t="shared" si="25"/>
        <v>0</v>
      </c>
      <c r="Z47" s="35">
        <f t="shared" si="25"/>
        <v>0</v>
      </c>
      <c r="AA47" s="35">
        <f t="shared" si="25"/>
        <v>222</v>
      </c>
      <c r="AB47" s="35">
        <f t="shared" si="25"/>
        <v>195</v>
      </c>
      <c r="AC47" s="35">
        <f t="shared" si="25"/>
        <v>0</v>
      </c>
      <c r="AD47" s="35">
        <f t="shared" si="25"/>
        <v>238</v>
      </c>
      <c r="AE47" s="35">
        <f t="shared" si="25"/>
        <v>0</v>
      </c>
      <c r="AF47" s="35">
        <f t="shared" si="25"/>
        <v>169</v>
      </c>
      <c r="AG47" s="35">
        <f t="shared" si="25"/>
        <v>0</v>
      </c>
      <c r="AH47" s="35">
        <f t="shared" si="25"/>
        <v>0</v>
      </c>
      <c r="AI47" s="35">
        <f t="shared" si="25"/>
        <v>0</v>
      </c>
    </row>
    <row r="48" spans="1:35" x14ac:dyDescent="0.2">
      <c r="A48" s="51" t="s">
        <v>213</v>
      </c>
      <c r="B48" s="85"/>
      <c r="C48" s="33"/>
      <c r="D48" s="33"/>
      <c r="E48" s="33"/>
      <c r="F48" s="33">
        <v>111</v>
      </c>
      <c r="G48" s="33"/>
      <c r="H48" s="33"/>
      <c r="I48" s="33">
        <v>265</v>
      </c>
      <c r="J48" s="33">
        <v>206</v>
      </c>
      <c r="K48" s="33"/>
      <c r="L48" s="33">
        <v>269</v>
      </c>
      <c r="M48" s="33"/>
      <c r="N48" s="33">
        <v>174</v>
      </c>
      <c r="O48" s="33"/>
      <c r="P48" s="33"/>
      <c r="Q48" s="33"/>
      <c r="S48" s="51" t="s">
        <v>213</v>
      </c>
      <c r="T48" s="35">
        <f t="shared" si="25"/>
        <v>0</v>
      </c>
      <c r="U48" s="35">
        <f t="shared" si="25"/>
        <v>0</v>
      </c>
      <c r="V48" s="35">
        <f t="shared" si="25"/>
        <v>0</v>
      </c>
      <c r="W48" s="35">
        <f t="shared" si="25"/>
        <v>0</v>
      </c>
      <c r="X48" s="35">
        <f t="shared" si="25"/>
        <v>111</v>
      </c>
      <c r="Y48" s="35">
        <f t="shared" si="25"/>
        <v>0</v>
      </c>
      <c r="Z48" s="35">
        <f t="shared" si="25"/>
        <v>0</v>
      </c>
      <c r="AA48" s="35">
        <f t="shared" si="25"/>
        <v>265</v>
      </c>
      <c r="AB48" s="35">
        <f t="shared" si="25"/>
        <v>206</v>
      </c>
      <c r="AC48" s="35">
        <f t="shared" si="25"/>
        <v>0</v>
      </c>
      <c r="AD48" s="35">
        <f t="shared" si="25"/>
        <v>269</v>
      </c>
      <c r="AE48" s="35">
        <f t="shared" si="25"/>
        <v>0</v>
      </c>
      <c r="AF48" s="35">
        <f t="shared" si="25"/>
        <v>174</v>
      </c>
      <c r="AG48" s="35">
        <f t="shared" si="25"/>
        <v>0</v>
      </c>
      <c r="AH48" s="35">
        <f t="shared" si="25"/>
        <v>0</v>
      </c>
      <c r="AI48" s="35">
        <f t="shared" si="25"/>
        <v>0</v>
      </c>
    </row>
    <row r="49" spans="1:37" x14ac:dyDescent="0.2">
      <c r="A49" s="51" t="s">
        <v>301</v>
      </c>
      <c r="B49" s="85"/>
      <c r="C49" s="33"/>
      <c r="D49" s="33"/>
      <c r="E49" s="33"/>
      <c r="F49" s="33"/>
      <c r="G49" s="33"/>
      <c r="H49" s="33"/>
      <c r="I49" s="33"/>
      <c r="J49" s="33">
        <v>209</v>
      </c>
      <c r="K49" s="33"/>
      <c r="L49" s="33">
        <v>273</v>
      </c>
      <c r="M49" s="33"/>
      <c r="N49" s="33">
        <v>185</v>
      </c>
      <c r="O49" s="33"/>
      <c r="P49" s="33"/>
      <c r="Q49" s="33"/>
      <c r="S49" s="51" t="s">
        <v>301</v>
      </c>
      <c r="T49" s="35">
        <f t="shared" si="25"/>
        <v>0</v>
      </c>
      <c r="U49" s="35">
        <f t="shared" si="25"/>
        <v>0</v>
      </c>
      <c r="V49" s="35">
        <f t="shared" si="25"/>
        <v>0</v>
      </c>
      <c r="W49" s="35">
        <f t="shared" si="25"/>
        <v>0</v>
      </c>
      <c r="X49" s="35">
        <f t="shared" si="25"/>
        <v>0</v>
      </c>
      <c r="Y49" s="35">
        <f t="shared" si="25"/>
        <v>0</v>
      </c>
      <c r="Z49" s="35">
        <f t="shared" si="25"/>
        <v>0</v>
      </c>
      <c r="AA49" s="35">
        <f t="shared" si="25"/>
        <v>0</v>
      </c>
      <c r="AB49" s="35">
        <f t="shared" si="25"/>
        <v>209</v>
      </c>
      <c r="AC49" s="35">
        <f t="shared" si="25"/>
        <v>0</v>
      </c>
      <c r="AD49" s="35">
        <f t="shared" si="25"/>
        <v>273</v>
      </c>
      <c r="AE49" s="35">
        <f t="shared" si="25"/>
        <v>0</v>
      </c>
      <c r="AF49" s="35">
        <f t="shared" si="25"/>
        <v>185</v>
      </c>
      <c r="AG49" s="35">
        <f t="shared" si="25"/>
        <v>0</v>
      </c>
      <c r="AH49" s="35">
        <f t="shared" si="25"/>
        <v>0</v>
      </c>
      <c r="AI49" s="35">
        <f t="shared" si="25"/>
        <v>0</v>
      </c>
    </row>
    <row r="50" spans="1:37" x14ac:dyDescent="0.2">
      <c r="A50" s="51" t="s">
        <v>246</v>
      </c>
      <c r="B50" s="85"/>
      <c r="C50" s="33"/>
      <c r="D50" s="33"/>
      <c r="E50" s="33"/>
      <c r="F50" s="33">
        <v>207</v>
      </c>
      <c r="G50" s="33"/>
      <c r="H50" s="33">
        <v>139</v>
      </c>
      <c r="I50" s="33">
        <v>276</v>
      </c>
      <c r="J50" s="33">
        <v>288</v>
      </c>
      <c r="K50" s="33"/>
      <c r="L50" s="33">
        <v>201</v>
      </c>
      <c r="M50" s="33"/>
      <c r="N50" s="33">
        <v>231</v>
      </c>
      <c r="O50" s="33"/>
      <c r="P50" s="33">
        <v>211</v>
      </c>
      <c r="Q50" s="33"/>
      <c r="S50" s="51" t="s">
        <v>246</v>
      </c>
      <c r="T50" s="35">
        <f t="shared" si="25"/>
        <v>0</v>
      </c>
      <c r="U50" s="35">
        <f t="shared" si="25"/>
        <v>0</v>
      </c>
      <c r="V50" s="35">
        <f t="shared" si="25"/>
        <v>0</v>
      </c>
      <c r="W50" s="35">
        <f t="shared" si="25"/>
        <v>0</v>
      </c>
      <c r="X50" s="35">
        <f t="shared" si="25"/>
        <v>207</v>
      </c>
      <c r="Y50" s="35">
        <f t="shared" si="25"/>
        <v>0</v>
      </c>
      <c r="Z50" s="35">
        <f t="shared" si="25"/>
        <v>139</v>
      </c>
      <c r="AA50" s="35">
        <f t="shared" si="25"/>
        <v>276</v>
      </c>
      <c r="AB50" s="35">
        <f t="shared" si="25"/>
        <v>288</v>
      </c>
      <c r="AC50" s="35">
        <f t="shared" si="25"/>
        <v>0</v>
      </c>
      <c r="AD50" s="35">
        <f t="shared" si="25"/>
        <v>201</v>
      </c>
      <c r="AE50" s="35">
        <f t="shared" si="25"/>
        <v>0</v>
      </c>
      <c r="AF50" s="35">
        <f t="shared" si="25"/>
        <v>231</v>
      </c>
      <c r="AG50" s="35">
        <f t="shared" si="25"/>
        <v>0</v>
      </c>
      <c r="AH50" s="35">
        <f t="shared" si="25"/>
        <v>211</v>
      </c>
      <c r="AI50" s="35">
        <f t="shared" si="25"/>
        <v>0</v>
      </c>
    </row>
    <row r="51" spans="1:37" x14ac:dyDescent="0.2">
      <c r="A51" s="51" t="s">
        <v>303</v>
      </c>
      <c r="B51" s="85"/>
      <c r="C51" s="33"/>
      <c r="D51" s="33"/>
      <c r="E51" s="33"/>
      <c r="F51" s="33"/>
      <c r="G51" s="33"/>
      <c r="H51" s="33">
        <v>186</v>
      </c>
      <c r="I51" s="33">
        <v>281</v>
      </c>
      <c r="J51" s="33">
        <v>291</v>
      </c>
      <c r="K51" s="33"/>
      <c r="L51" s="33">
        <v>212</v>
      </c>
      <c r="M51" s="33"/>
      <c r="N51" s="33">
        <v>232</v>
      </c>
      <c r="O51" s="33"/>
      <c r="P51" s="33">
        <v>217</v>
      </c>
      <c r="Q51" s="33"/>
      <c r="S51" s="51" t="s">
        <v>303</v>
      </c>
      <c r="T51" s="35">
        <f t="shared" si="25"/>
        <v>0</v>
      </c>
      <c r="U51" s="35">
        <f t="shared" si="25"/>
        <v>0</v>
      </c>
      <c r="V51" s="35">
        <f t="shared" si="25"/>
        <v>0</v>
      </c>
      <c r="W51" s="35">
        <f t="shared" si="25"/>
        <v>0</v>
      </c>
      <c r="X51" s="35">
        <f t="shared" si="25"/>
        <v>0</v>
      </c>
      <c r="Y51" s="35">
        <f t="shared" si="25"/>
        <v>0</v>
      </c>
      <c r="Z51" s="35">
        <f t="shared" si="25"/>
        <v>186</v>
      </c>
      <c r="AA51" s="35">
        <f t="shared" si="25"/>
        <v>281</v>
      </c>
      <c r="AB51" s="35">
        <f t="shared" si="25"/>
        <v>291</v>
      </c>
      <c r="AC51" s="35">
        <f t="shared" si="25"/>
        <v>0</v>
      </c>
      <c r="AD51" s="35">
        <f t="shared" si="25"/>
        <v>212</v>
      </c>
      <c r="AE51" s="35">
        <f t="shared" si="25"/>
        <v>0</v>
      </c>
      <c r="AF51" s="35">
        <f t="shared" si="25"/>
        <v>232</v>
      </c>
      <c r="AG51" s="35">
        <f t="shared" si="25"/>
        <v>0</v>
      </c>
      <c r="AH51" s="35">
        <f t="shared" si="25"/>
        <v>217</v>
      </c>
      <c r="AI51" s="35">
        <f t="shared" si="25"/>
        <v>0</v>
      </c>
    </row>
    <row r="52" spans="1:37" x14ac:dyDescent="0.2">
      <c r="A52" s="51" t="s">
        <v>337</v>
      </c>
      <c r="B52" s="85"/>
      <c r="C52" s="33"/>
      <c r="D52" s="33"/>
      <c r="E52" s="33"/>
      <c r="F52" s="33"/>
      <c r="G52" s="33"/>
      <c r="H52" s="33">
        <v>254</v>
      </c>
      <c r="I52" s="33">
        <v>282</v>
      </c>
      <c r="J52" s="33">
        <v>293</v>
      </c>
      <c r="K52" s="33"/>
      <c r="L52" s="33">
        <v>215</v>
      </c>
      <c r="M52" s="33"/>
      <c r="N52" s="33">
        <v>235</v>
      </c>
      <c r="O52" s="33"/>
      <c r="P52" s="33">
        <v>233</v>
      </c>
      <c r="Q52" s="33"/>
      <c r="S52" s="51" t="s">
        <v>337</v>
      </c>
      <c r="T52" s="35">
        <f t="shared" si="25"/>
        <v>0</v>
      </c>
      <c r="U52" s="35">
        <f t="shared" si="25"/>
        <v>0</v>
      </c>
      <c r="V52" s="35">
        <f t="shared" si="25"/>
        <v>0</v>
      </c>
      <c r="W52" s="35">
        <f t="shared" si="25"/>
        <v>0</v>
      </c>
      <c r="X52" s="35">
        <f t="shared" si="25"/>
        <v>0</v>
      </c>
      <c r="Y52" s="35">
        <f t="shared" si="25"/>
        <v>0</v>
      </c>
      <c r="Z52" s="35">
        <f t="shared" si="25"/>
        <v>254</v>
      </c>
      <c r="AA52" s="35">
        <f t="shared" si="25"/>
        <v>282</v>
      </c>
      <c r="AB52" s="35">
        <f t="shared" si="25"/>
        <v>293</v>
      </c>
      <c r="AC52" s="35">
        <f t="shared" si="25"/>
        <v>0</v>
      </c>
      <c r="AD52" s="35">
        <f t="shared" si="25"/>
        <v>215</v>
      </c>
      <c r="AE52" s="35">
        <f t="shared" si="25"/>
        <v>0</v>
      </c>
      <c r="AF52" s="35">
        <f t="shared" si="25"/>
        <v>235</v>
      </c>
      <c r="AG52" s="35">
        <f t="shared" si="25"/>
        <v>0</v>
      </c>
      <c r="AH52" s="35">
        <f t="shared" si="25"/>
        <v>233</v>
      </c>
      <c r="AI52" s="35">
        <f t="shared" si="25"/>
        <v>0</v>
      </c>
    </row>
    <row r="53" spans="1:37" x14ac:dyDescent="0.2">
      <c r="A53" s="51" t="s">
        <v>362</v>
      </c>
      <c r="B53" s="85"/>
      <c r="C53" s="33"/>
      <c r="D53" s="33"/>
      <c r="E53" s="33"/>
      <c r="F53" s="33"/>
      <c r="G53" s="33"/>
      <c r="H53" s="33">
        <v>258</v>
      </c>
      <c r="I53" s="33">
        <v>283</v>
      </c>
      <c r="J53" s="33"/>
      <c r="K53" s="33"/>
      <c r="L53" s="33">
        <v>251</v>
      </c>
      <c r="M53" s="33"/>
      <c r="N53" s="33">
        <v>237</v>
      </c>
      <c r="O53" s="33"/>
      <c r="P53" s="33">
        <v>242</v>
      </c>
      <c r="Q53" s="33"/>
      <c r="S53" s="51" t="s">
        <v>362</v>
      </c>
      <c r="T53" s="35">
        <f t="shared" si="25"/>
        <v>0</v>
      </c>
      <c r="U53" s="35">
        <f t="shared" si="25"/>
        <v>0</v>
      </c>
      <c r="V53" s="35">
        <f t="shared" si="25"/>
        <v>0</v>
      </c>
      <c r="W53" s="35">
        <f t="shared" si="25"/>
        <v>0</v>
      </c>
      <c r="X53" s="35">
        <f t="shared" si="25"/>
        <v>0</v>
      </c>
      <c r="Y53" s="35">
        <f t="shared" si="25"/>
        <v>0</v>
      </c>
      <c r="Z53" s="35">
        <f t="shared" si="25"/>
        <v>258</v>
      </c>
      <c r="AA53" s="35">
        <f t="shared" si="25"/>
        <v>283</v>
      </c>
      <c r="AB53" s="35">
        <f t="shared" si="25"/>
        <v>0</v>
      </c>
      <c r="AC53" s="35">
        <f t="shared" si="25"/>
        <v>0</v>
      </c>
      <c r="AD53" s="35">
        <f t="shared" si="25"/>
        <v>251</v>
      </c>
      <c r="AE53" s="35">
        <f t="shared" si="25"/>
        <v>0</v>
      </c>
      <c r="AF53" s="35">
        <f t="shared" si="25"/>
        <v>237</v>
      </c>
      <c r="AG53" s="35">
        <f t="shared" si="25"/>
        <v>0</v>
      </c>
      <c r="AH53" s="35">
        <f t="shared" si="25"/>
        <v>242</v>
      </c>
      <c r="AI53" s="35">
        <f t="shared" si="25"/>
        <v>0</v>
      </c>
    </row>
    <row r="54" spans="1:37" x14ac:dyDescent="0.2">
      <c r="A54" s="51"/>
      <c r="B54" s="85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S54" s="51"/>
      <c r="T54" s="85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</row>
    <row r="55" spans="1:37" ht="15" x14ac:dyDescent="0.25">
      <c r="A55" s="86" t="s">
        <v>538</v>
      </c>
      <c r="B55" s="33">
        <f t="shared" ref="B55:Q55" ca="1" si="26">OFFSET(B106,ROW(B56)-ROW(B16)+1,0)</f>
        <v>0</v>
      </c>
      <c r="C55" s="33">
        <f t="shared" ca="1" si="26"/>
        <v>0</v>
      </c>
      <c r="D55" s="33">
        <f t="shared" ca="1" si="26"/>
        <v>0</v>
      </c>
      <c r="E55" s="33">
        <f t="shared" ca="1" si="26"/>
        <v>0</v>
      </c>
      <c r="F55" s="33">
        <f t="shared" ca="1" si="26"/>
        <v>0</v>
      </c>
      <c r="G55" s="33">
        <f t="shared" ca="1" si="26"/>
        <v>0</v>
      </c>
      <c r="H55" s="33">
        <f t="shared" ca="1" si="26"/>
        <v>0</v>
      </c>
      <c r="I55" s="33">
        <f t="shared" ca="1" si="26"/>
        <v>0</v>
      </c>
      <c r="J55" s="33">
        <f t="shared" ca="1" si="26"/>
        <v>0</v>
      </c>
      <c r="K55" s="33">
        <f t="shared" ca="1" si="26"/>
        <v>0</v>
      </c>
      <c r="L55" s="33">
        <f t="shared" ca="1" si="26"/>
        <v>0</v>
      </c>
      <c r="M55" s="33">
        <f t="shared" ca="1" si="26"/>
        <v>0</v>
      </c>
      <c r="N55" s="33">
        <f t="shared" ca="1" si="26"/>
        <v>0</v>
      </c>
      <c r="O55" s="33">
        <f t="shared" ca="1" si="26"/>
        <v>0</v>
      </c>
      <c r="P55" s="33">
        <f t="shared" ca="1" si="26"/>
        <v>0</v>
      </c>
      <c r="Q55" s="33">
        <f t="shared" ca="1" si="26"/>
        <v>0</v>
      </c>
      <c r="R55" s="28"/>
      <c r="S55" s="86" t="s">
        <v>538</v>
      </c>
      <c r="T55" s="33">
        <f t="shared" ref="T55:AI55" ca="1" si="27">OFFSET(T106,ROW(T56)-ROW(T16)+1,0)</f>
        <v>0</v>
      </c>
      <c r="U55" s="33">
        <f t="shared" ca="1" si="27"/>
        <v>0</v>
      </c>
      <c r="V55" s="33">
        <f t="shared" ca="1" si="27"/>
        <v>0</v>
      </c>
      <c r="W55" s="33">
        <f t="shared" ca="1" si="27"/>
        <v>0</v>
      </c>
      <c r="X55" s="33">
        <f t="shared" ca="1" si="27"/>
        <v>0</v>
      </c>
      <c r="Y55" s="33">
        <f t="shared" ca="1" si="27"/>
        <v>0</v>
      </c>
      <c r="Z55" s="33">
        <f t="shared" ca="1" si="27"/>
        <v>0</v>
      </c>
      <c r="AA55" s="33">
        <f t="shared" ca="1" si="27"/>
        <v>0</v>
      </c>
      <c r="AB55" s="33">
        <f t="shared" ca="1" si="27"/>
        <v>0</v>
      </c>
      <c r="AC55" s="33">
        <f t="shared" ca="1" si="27"/>
        <v>0</v>
      </c>
      <c r="AD55" s="33">
        <f t="shared" ca="1" si="27"/>
        <v>0</v>
      </c>
      <c r="AE55" s="33">
        <f t="shared" ca="1" si="27"/>
        <v>0</v>
      </c>
      <c r="AF55" s="33">
        <f t="shared" ca="1" si="27"/>
        <v>0</v>
      </c>
      <c r="AG55" s="33">
        <f t="shared" ca="1" si="27"/>
        <v>0</v>
      </c>
      <c r="AH55" s="33">
        <f t="shared" ca="1" si="27"/>
        <v>0</v>
      </c>
      <c r="AI55" s="33">
        <f t="shared" ca="1" si="27"/>
        <v>0</v>
      </c>
    </row>
    <row r="56" spans="1:37" x14ac:dyDescent="0.2">
      <c r="A56" s="51" t="s">
        <v>539</v>
      </c>
      <c r="B56" s="33">
        <f ca="1">B42+B55</f>
        <v>9</v>
      </c>
      <c r="C56" s="33">
        <f t="shared" ref="C56:Q56" ca="1" si="28">C42+C55</f>
        <v>13</v>
      </c>
      <c r="D56" s="33">
        <f ca="1">D42+D55</f>
        <v>10</v>
      </c>
      <c r="E56" s="33">
        <f t="shared" ca="1" si="28"/>
        <v>12</v>
      </c>
      <c r="F56" s="33">
        <f t="shared" ca="1" si="28"/>
        <v>2</v>
      </c>
      <c r="G56" s="33">
        <f t="shared" ca="1" si="28"/>
        <v>5</v>
      </c>
      <c r="H56" s="33">
        <f t="shared" ca="1" si="28"/>
        <v>6</v>
      </c>
      <c r="I56" s="33">
        <f t="shared" ca="1" si="28"/>
        <v>1</v>
      </c>
      <c r="J56" s="33">
        <f t="shared" ca="1" si="28"/>
        <v>8</v>
      </c>
      <c r="K56" s="33">
        <f t="shared" ca="1" si="28"/>
        <v>14</v>
      </c>
      <c r="L56" s="33">
        <f ca="1">L42+L55</f>
        <v>3</v>
      </c>
      <c r="M56" s="33">
        <f t="shared" ca="1" si="28"/>
        <v>16</v>
      </c>
      <c r="N56" s="33">
        <f t="shared" ca="1" si="28"/>
        <v>4</v>
      </c>
      <c r="O56" s="33">
        <f t="shared" ca="1" si="28"/>
        <v>15</v>
      </c>
      <c r="P56" s="33">
        <f t="shared" ca="1" si="28"/>
        <v>7</v>
      </c>
      <c r="Q56" s="33">
        <f t="shared" ca="1" si="28"/>
        <v>11</v>
      </c>
      <c r="S56" s="51" t="s">
        <v>539</v>
      </c>
      <c r="T56" s="33">
        <f ca="1">IF(T$4="N","- ",T42+T55)</f>
        <v>9</v>
      </c>
      <c r="U56" s="33">
        <f ca="1">IF(U$4="N","- ",U42+U55)</f>
        <v>12</v>
      </c>
      <c r="V56" s="33">
        <f ca="1">IF(V$4="N","- ",V42+V55)</f>
        <v>10</v>
      </c>
      <c r="W56" s="33" t="str">
        <f>IF(W$4="N","- ",W42+W55)</f>
        <v xml:space="preserve">- </v>
      </c>
      <c r="X56" s="33">
        <f t="shared" ref="X56:AI56" ca="1" si="29">IF(X$4="N","- ",X42+X55)</f>
        <v>2</v>
      </c>
      <c r="Y56" s="33">
        <f t="shared" ca="1" si="29"/>
        <v>5</v>
      </c>
      <c r="Z56" s="33">
        <f t="shared" ca="1" si="29"/>
        <v>6</v>
      </c>
      <c r="AA56" s="33">
        <f t="shared" ca="1" si="29"/>
        <v>1</v>
      </c>
      <c r="AB56" s="33">
        <f t="shared" ca="1" si="29"/>
        <v>8</v>
      </c>
      <c r="AC56" s="33">
        <f t="shared" ca="1" si="29"/>
        <v>13</v>
      </c>
      <c r="AD56" s="33">
        <f t="shared" ca="1" si="29"/>
        <v>3</v>
      </c>
      <c r="AE56" s="33">
        <f t="shared" ca="1" si="29"/>
        <v>15</v>
      </c>
      <c r="AF56" s="33">
        <f t="shared" ca="1" si="29"/>
        <v>4</v>
      </c>
      <c r="AG56" s="33">
        <f t="shared" ca="1" si="29"/>
        <v>14</v>
      </c>
      <c r="AH56" s="33">
        <f t="shared" ca="1" si="29"/>
        <v>7</v>
      </c>
      <c r="AI56" s="33">
        <f t="shared" ca="1" si="29"/>
        <v>11</v>
      </c>
    </row>
    <row r="57" spans="1:37" x14ac:dyDescent="0.2">
      <c r="A57" s="51" t="s">
        <v>540</v>
      </c>
      <c r="B57" s="72">
        <f t="shared" ref="B57:Q57" ca="1" si="30">COUNTIF($A56:$R56,"&lt;"&amp;B56)+1</f>
        <v>9</v>
      </c>
      <c r="C57" s="72">
        <f t="shared" ca="1" si="30"/>
        <v>13</v>
      </c>
      <c r="D57" s="72">
        <f t="shared" ca="1" si="30"/>
        <v>10</v>
      </c>
      <c r="E57" s="72">
        <f t="shared" ca="1" si="30"/>
        <v>12</v>
      </c>
      <c r="F57" s="72">
        <f t="shared" ca="1" si="30"/>
        <v>2</v>
      </c>
      <c r="G57" s="72">
        <f t="shared" ca="1" si="30"/>
        <v>5</v>
      </c>
      <c r="H57" s="72">
        <f t="shared" ca="1" si="30"/>
        <v>6</v>
      </c>
      <c r="I57" s="72">
        <f t="shared" ca="1" si="30"/>
        <v>1</v>
      </c>
      <c r="J57" s="72">
        <f t="shared" ca="1" si="30"/>
        <v>8</v>
      </c>
      <c r="K57" s="72">
        <f t="shared" ca="1" si="30"/>
        <v>14</v>
      </c>
      <c r="L57" s="72">
        <f t="shared" ca="1" si="30"/>
        <v>3</v>
      </c>
      <c r="M57" s="72">
        <f t="shared" ca="1" si="30"/>
        <v>16</v>
      </c>
      <c r="N57" s="72">
        <f t="shared" ca="1" si="30"/>
        <v>4</v>
      </c>
      <c r="O57" s="72">
        <f t="shared" ca="1" si="30"/>
        <v>15</v>
      </c>
      <c r="P57" s="72">
        <f t="shared" ca="1" si="30"/>
        <v>7</v>
      </c>
      <c r="Q57" s="72">
        <f t="shared" ca="1" si="30"/>
        <v>11</v>
      </c>
      <c r="S57" s="51" t="s">
        <v>540</v>
      </c>
      <c r="T57" s="72">
        <f t="shared" ref="T57:AI57" ca="1" si="31">IF(T$4="N","- ",COUNTIF($S56:$AJ56,"&lt;"&amp;T56)+1)</f>
        <v>9</v>
      </c>
      <c r="U57" s="72">
        <f t="shared" ca="1" si="31"/>
        <v>12</v>
      </c>
      <c r="V57" s="72">
        <f t="shared" ca="1" si="31"/>
        <v>10</v>
      </c>
      <c r="W57" s="72" t="str">
        <f t="shared" si="31"/>
        <v xml:space="preserve">- </v>
      </c>
      <c r="X57" s="72">
        <f t="shared" ca="1" si="31"/>
        <v>2</v>
      </c>
      <c r="Y57" s="72">
        <f t="shared" ca="1" si="31"/>
        <v>5</v>
      </c>
      <c r="Z57" s="72">
        <f t="shared" ca="1" si="31"/>
        <v>6</v>
      </c>
      <c r="AA57" s="72">
        <f t="shared" ca="1" si="31"/>
        <v>1</v>
      </c>
      <c r="AB57" s="72">
        <f t="shared" ca="1" si="31"/>
        <v>8</v>
      </c>
      <c r="AC57" s="72">
        <f t="shared" ca="1" si="31"/>
        <v>13</v>
      </c>
      <c r="AD57" s="72">
        <f t="shared" ca="1" si="31"/>
        <v>3</v>
      </c>
      <c r="AE57" s="72">
        <f t="shared" ca="1" si="31"/>
        <v>15</v>
      </c>
      <c r="AF57" s="72">
        <f t="shared" ca="1" si="31"/>
        <v>4</v>
      </c>
      <c r="AG57" s="72">
        <f t="shared" ca="1" si="31"/>
        <v>14</v>
      </c>
      <c r="AH57" s="72">
        <f t="shared" ca="1" si="31"/>
        <v>7</v>
      </c>
      <c r="AI57" s="72">
        <f t="shared" ca="1" si="31"/>
        <v>11</v>
      </c>
    </row>
    <row r="58" spans="1:37" x14ac:dyDescent="0.2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</row>
    <row r="59" spans="1:37" hidden="1" outlineLevel="1" x14ac:dyDescent="0.2">
      <c r="A59" s="87" t="s">
        <v>541</v>
      </c>
      <c r="B59" s="88">
        <f t="shared" ref="B59:Q59" ca="1" si="32">B56+IF(B84&gt;0,SMALL(B84:B90,1)/100,0)+IF(B85&gt;0,SMALL(B84:B90,2)/1000,0)+IF(B86&gt;0,SMALL(B84:B90,3)/10000,0)+IF(B87&gt;0,SMALL(B84:B90,4)/100000,0)+IF(B88&gt;0,SMALL(B84:B90,5)/1000000,0)</f>
        <v>9.09</v>
      </c>
      <c r="C59" s="88">
        <f t="shared" ca="1" si="32"/>
        <v>13.13</v>
      </c>
      <c r="D59" s="88">
        <f t="shared" ca="1" si="32"/>
        <v>10.1</v>
      </c>
      <c r="E59" s="88">
        <f t="shared" ca="1" si="32"/>
        <v>12.12</v>
      </c>
      <c r="F59" s="88">
        <f t="shared" ca="1" si="32"/>
        <v>2.02</v>
      </c>
      <c r="G59" s="88">
        <f t="shared" ca="1" si="32"/>
        <v>5.05</v>
      </c>
      <c r="H59" s="88">
        <f t="shared" ca="1" si="32"/>
        <v>6.06</v>
      </c>
      <c r="I59" s="88">
        <f t="shared" ca="1" si="32"/>
        <v>1.01</v>
      </c>
      <c r="J59" s="88">
        <f t="shared" ca="1" si="32"/>
        <v>8.08</v>
      </c>
      <c r="K59" s="88">
        <f t="shared" ca="1" si="32"/>
        <v>14.14</v>
      </c>
      <c r="L59" s="88">
        <f t="shared" ca="1" si="32"/>
        <v>3.03</v>
      </c>
      <c r="M59" s="88">
        <f t="shared" ca="1" si="32"/>
        <v>16.16</v>
      </c>
      <c r="N59" s="88">
        <f t="shared" ca="1" si="32"/>
        <v>4.04</v>
      </c>
      <c r="O59" s="88">
        <f t="shared" ca="1" si="32"/>
        <v>15.15</v>
      </c>
      <c r="P59" s="88">
        <f t="shared" ca="1" si="32"/>
        <v>7.07</v>
      </c>
      <c r="Q59" s="88">
        <f t="shared" ca="1" si="32"/>
        <v>11.11</v>
      </c>
      <c r="S59" s="87" t="s">
        <v>541</v>
      </c>
      <c r="T59" s="89">
        <f t="shared" ref="T59:AI59" ca="1" si="33">IF(T$4="N","N/A",T56+IF(T84&gt;0,SMALL(T84:T90,1)/100,0)+IF(T85&gt;0,SMALL(T84:T90,2)/1000,0)+IF(T86&gt;0,SMALL(T84:T90,3)/10000,0)+IF(T87&gt;0,SMALL(T84:T90,4)/100000,0)+IF(T88&gt;0,SMALL(T84:T90,5)/1000000,0))</f>
        <v>9.09</v>
      </c>
      <c r="U59" s="89">
        <f t="shared" ca="1" si="33"/>
        <v>12.12</v>
      </c>
      <c r="V59" s="89">
        <f t="shared" ca="1" si="33"/>
        <v>10.1</v>
      </c>
      <c r="W59" s="89" t="str">
        <f t="shared" si="33"/>
        <v>N/A</v>
      </c>
      <c r="X59" s="89">
        <f t="shared" ca="1" si="33"/>
        <v>2.02</v>
      </c>
      <c r="Y59" s="89">
        <f t="shared" ca="1" si="33"/>
        <v>5.05</v>
      </c>
      <c r="Z59" s="89">
        <f t="shared" ca="1" si="33"/>
        <v>6.06</v>
      </c>
      <c r="AA59" s="89">
        <f t="shared" ca="1" si="33"/>
        <v>1.01</v>
      </c>
      <c r="AB59" s="89">
        <f t="shared" ca="1" si="33"/>
        <v>8.08</v>
      </c>
      <c r="AC59" s="89">
        <f t="shared" ca="1" si="33"/>
        <v>13.13</v>
      </c>
      <c r="AD59" s="89">
        <f t="shared" ca="1" si="33"/>
        <v>3.03</v>
      </c>
      <c r="AE59" s="89">
        <f t="shared" ca="1" si="33"/>
        <v>15.15</v>
      </c>
      <c r="AF59" s="89">
        <f t="shared" ca="1" si="33"/>
        <v>4.04</v>
      </c>
      <c r="AG59" s="89">
        <f t="shared" ca="1" si="33"/>
        <v>14.14</v>
      </c>
      <c r="AH59" s="89">
        <f t="shared" ca="1" si="33"/>
        <v>7.07</v>
      </c>
      <c r="AI59" s="89">
        <f t="shared" ca="1" si="33"/>
        <v>11.11</v>
      </c>
      <c r="AK59" s="67" t="s">
        <v>542</v>
      </c>
    </row>
    <row r="60" spans="1:37" collapsed="1" x14ac:dyDescent="0.2">
      <c r="B60" s="51" t="str">
        <f>B$3</f>
        <v>A80</v>
      </c>
      <c r="C60" s="51" t="str">
        <f t="shared" ref="C60:Q60" si="34">C$3</f>
        <v>BEX</v>
      </c>
      <c r="D60" s="51" t="str">
        <f t="shared" si="34"/>
        <v>FRONTR</v>
      </c>
      <c r="E60" s="51" t="str">
        <f t="shared" si="34"/>
        <v>CPA</v>
      </c>
      <c r="F60" s="51" t="str">
        <f t="shared" si="34"/>
        <v>CROW</v>
      </c>
      <c r="G60" s="51" t="str">
        <f t="shared" si="34"/>
        <v>EAST/BDY</v>
      </c>
      <c r="H60" s="51" t="str">
        <f t="shared" si="34"/>
        <v>HAIL</v>
      </c>
      <c r="I60" s="51" t="str">
        <f t="shared" si="34"/>
        <v>HR/HAC</v>
      </c>
      <c r="J60" s="51" t="str">
        <f t="shared" si="34"/>
        <v>HTH/UCK</v>
      </c>
      <c r="K60" s="51" t="str">
        <f t="shared" si="34"/>
        <v>HYR</v>
      </c>
      <c r="L60" s="51" t="str">
        <f t="shared" si="34"/>
        <v>LEW</v>
      </c>
      <c r="M60" s="51" t="str">
        <f t="shared" si="34"/>
        <v>MEAD</v>
      </c>
      <c r="N60" s="51" t="str">
        <f t="shared" si="34"/>
        <v>PSST</v>
      </c>
      <c r="O60" s="51" t="str">
        <f t="shared" si="34"/>
        <v>HEDGE</v>
      </c>
      <c r="P60" s="51" t="str">
        <f t="shared" si="34"/>
        <v>RUNW</v>
      </c>
      <c r="Q60" s="51" t="str">
        <f t="shared" si="34"/>
        <v>WAD</v>
      </c>
      <c r="T60" s="51" t="str">
        <f>T$3</f>
        <v>A80</v>
      </c>
      <c r="U60" s="51" t="str">
        <f t="shared" ref="U60:AI60" si="35">U$3</f>
        <v>BEX</v>
      </c>
      <c r="V60" s="51" t="str">
        <f t="shared" si="35"/>
        <v>FRONTR</v>
      </c>
      <c r="W60" s="51" t="str">
        <f t="shared" si="35"/>
        <v>CPA</v>
      </c>
      <c r="X60" s="51" t="str">
        <f t="shared" si="35"/>
        <v>CROW</v>
      </c>
      <c r="Y60" s="51" t="str">
        <f t="shared" si="35"/>
        <v>EAST/BDY</v>
      </c>
      <c r="Z60" s="51" t="str">
        <f t="shared" si="35"/>
        <v>HAIL</v>
      </c>
      <c r="AA60" s="51" t="str">
        <f t="shared" si="35"/>
        <v>HR/HAC</v>
      </c>
      <c r="AB60" s="51" t="str">
        <f t="shared" si="35"/>
        <v>HTH/UCK</v>
      </c>
      <c r="AC60" s="51" t="str">
        <f t="shared" si="35"/>
        <v>HYR</v>
      </c>
      <c r="AD60" s="51" t="str">
        <f t="shared" si="35"/>
        <v>LEW</v>
      </c>
      <c r="AE60" s="51" t="str">
        <f t="shared" si="35"/>
        <v>MEAD</v>
      </c>
      <c r="AF60" s="51" t="str">
        <f t="shared" si="35"/>
        <v>PSST</v>
      </c>
      <c r="AG60" s="51" t="str">
        <f t="shared" si="35"/>
        <v>HEDGE</v>
      </c>
      <c r="AH60" s="51" t="str">
        <f t="shared" si="35"/>
        <v>RUNW</v>
      </c>
      <c r="AI60" s="51" t="str">
        <f t="shared" si="35"/>
        <v>WAD</v>
      </c>
    </row>
    <row r="61" spans="1:37" ht="15" x14ac:dyDescent="0.25"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</row>
    <row r="62" spans="1:37" x14ac:dyDescent="0.2">
      <c r="A62" s="90" t="s">
        <v>543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S62" s="90" t="s">
        <v>543</v>
      </c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</row>
    <row r="63" spans="1:37" x14ac:dyDescent="0.2">
      <c r="A63" s="90" t="s">
        <v>110</v>
      </c>
      <c r="B63" s="1" t="s">
        <v>109</v>
      </c>
      <c r="E63" s="28"/>
      <c r="S63" s="90" t="str">
        <f>A63</f>
        <v>A80</v>
      </c>
      <c r="T63" s="1" t="str">
        <f t="shared" ref="T63:T68" si="36">B63</f>
        <v>Arena 80 AC</v>
      </c>
    </row>
    <row r="64" spans="1:37" x14ac:dyDescent="0.2">
      <c r="A64" s="90" t="s">
        <v>88</v>
      </c>
      <c r="B64" s="1" t="s">
        <v>87</v>
      </c>
      <c r="E64" s="28"/>
      <c r="S64" s="90" t="str">
        <f t="shared" ref="S64:T76" si="37">A64</f>
        <v>BEX</v>
      </c>
      <c r="T64" s="1" t="str">
        <f t="shared" si="36"/>
        <v>Bexhill Run Tri</v>
      </c>
    </row>
    <row r="65" spans="1:35" ht="15" x14ac:dyDescent="0.25">
      <c r="A65" s="90" t="s">
        <v>58</v>
      </c>
      <c r="B65" s="1" t="s">
        <v>658</v>
      </c>
      <c r="E65" s="28"/>
      <c r="S65" s="91" t="str">
        <f t="shared" si="37"/>
        <v>FRONTR</v>
      </c>
      <c r="T65" s="1" t="str">
        <f t="shared" si="36"/>
        <v>Brighton and Hove Frontrunners</v>
      </c>
    </row>
    <row r="66" spans="1:35" x14ac:dyDescent="0.2">
      <c r="A66" s="90" t="s">
        <v>24</v>
      </c>
      <c r="B66" s="1" t="s">
        <v>23</v>
      </c>
      <c r="E66" s="28"/>
      <c r="S66" s="90" t="str">
        <f t="shared" si="37"/>
        <v>CPA</v>
      </c>
      <c r="T66" s="1" t="str">
        <f t="shared" si="36"/>
        <v>Central Park Athletics</v>
      </c>
    </row>
    <row r="67" spans="1:35" x14ac:dyDescent="0.2">
      <c r="A67" s="90" t="s">
        <v>31</v>
      </c>
      <c r="B67" s="1" t="s">
        <v>30</v>
      </c>
      <c r="E67" s="28"/>
      <c r="S67" s="90" t="str">
        <f t="shared" si="37"/>
        <v>CROW</v>
      </c>
      <c r="T67" s="1" t="str">
        <f t="shared" si="36"/>
        <v>Crowborough Runners</v>
      </c>
    </row>
    <row r="68" spans="1:35" x14ac:dyDescent="0.2">
      <c r="A68" s="90" t="s">
        <v>37</v>
      </c>
      <c r="B68" s="1" t="s">
        <v>659</v>
      </c>
      <c r="E68" s="28"/>
      <c r="S68" s="90" t="str">
        <f t="shared" si="37"/>
        <v>EAST/BDY</v>
      </c>
      <c r="T68" s="1" t="str">
        <f t="shared" si="36"/>
        <v>Eastbourne Rovers and Team Bodyworks</v>
      </c>
    </row>
    <row r="69" spans="1:35" x14ac:dyDescent="0.2">
      <c r="A69" s="90" t="s">
        <v>28</v>
      </c>
      <c r="B69" s="1" t="s">
        <v>27</v>
      </c>
      <c r="E69" s="28"/>
      <c r="S69" s="90" t="str">
        <f t="shared" si="37"/>
        <v>HAIL</v>
      </c>
      <c r="T69" s="1" t="str">
        <f t="shared" si="37"/>
        <v>Hailsham Harriers</v>
      </c>
    </row>
    <row r="70" spans="1:35" x14ac:dyDescent="0.2">
      <c r="A70" s="90" t="s">
        <v>44</v>
      </c>
      <c r="B70" s="1" t="s">
        <v>660</v>
      </c>
      <c r="E70" s="28"/>
      <c r="S70" s="90" t="str">
        <f t="shared" si="37"/>
        <v>HR/HAC</v>
      </c>
      <c r="T70" s="1" t="str">
        <f t="shared" si="37"/>
        <v>Hastings Runners and Hastings AC</v>
      </c>
    </row>
    <row r="71" spans="1:35" x14ac:dyDescent="0.2">
      <c r="A71" s="90" t="s">
        <v>68</v>
      </c>
      <c r="B71" s="1" t="s">
        <v>661</v>
      </c>
      <c r="E71" s="28"/>
      <c r="S71" s="90" t="str">
        <f t="shared" si="37"/>
        <v>HTH/UCK</v>
      </c>
      <c r="T71" s="1" t="str">
        <f t="shared" si="37"/>
        <v>Heathfield Road Runners and Uckfield Runners</v>
      </c>
    </row>
    <row r="72" spans="1:35" x14ac:dyDescent="0.2">
      <c r="A72" s="90" t="s">
        <v>19</v>
      </c>
      <c r="B72" s="1" t="s">
        <v>18</v>
      </c>
      <c r="E72" s="28"/>
      <c r="S72" s="90" t="str">
        <f t="shared" si="37"/>
        <v>HYR</v>
      </c>
      <c r="T72" s="1" t="str">
        <f t="shared" si="37"/>
        <v>HY Runners</v>
      </c>
    </row>
    <row r="73" spans="1:35" x14ac:dyDescent="0.2">
      <c r="A73" s="90" t="s">
        <v>47</v>
      </c>
      <c r="B73" s="1" t="s">
        <v>46</v>
      </c>
      <c r="E73" s="28"/>
      <c r="S73" s="90" t="str">
        <f t="shared" si="37"/>
        <v>LEW</v>
      </c>
      <c r="T73" s="1" t="str">
        <f t="shared" si="37"/>
        <v>Lewes AC</v>
      </c>
    </row>
    <row r="74" spans="1:35" x14ac:dyDescent="0.2">
      <c r="A74" s="90" t="s">
        <v>133</v>
      </c>
      <c r="B74" s="1" t="s">
        <v>132</v>
      </c>
      <c r="E74" s="28"/>
      <c r="S74" s="90" t="str">
        <f t="shared" si="37"/>
        <v>MEAD</v>
      </c>
      <c r="T74" s="1" t="str">
        <f t="shared" si="37"/>
        <v>Meads Runners</v>
      </c>
    </row>
    <row r="75" spans="1:35" x14ac:dyDescent="0.2">
      <c r="A75" s="90" t="s">
        <v>62</v>
      </c>
      <c r="B75" s="1" t="s">
        <v>662</v>
      </c>
      <c r="E75" s="28"/>
      <c r="S75" s="90" t="str">
        <f t="shared" si="37"/>
        <v>PSST</v>
      </c>
      <c r="T75" s="1" t="str">
        <f t="shared" si="37"/>
        <v xml:space="preserve">Polegate Plodders, Seafront Shufflers, Seaford Striders and Tri Tempo </v>
      </c>
    </row>
    <row r="76" spans="1:35" x14ac:dyDescent="0.2">
      <c r="A76" s="90" t="s">
        <v>121</v>
      </c>
      <c r="B76" s="1" t="s">
        <v>120</v>
      </c>
      <c r="E76" s="28"/>
      <c r="S76" s="90" t="str">
        <f t="shared" si="37"/>
        <v>HEDGE</v>
      </c>
      <c r="T76" s="1" t="str">
        <f t="shared" si="37"/>
        <v>Portslade Hedgehoppers</v>
      </c>
    </row>
    <row r="77" spans="1:35" x14ac:dyDescent="0.2">
      <c r="A77" s="90" t="s">
        <v>162</v>
      </c>
      <c r="B77" s="1" t="s">
        <v>663</v>
      </c>
      <c r="E77" s="28"/>
      <c r="S77" s="90" t="str">
        <f>A77</f>
        <v>RUNW</v>
      </c>
      <c r="T77" s="1" t="str">
        <f>B77</f>
        <v>Run Wednesdays</v>
      </c>
    </row>
    <row r="78" spans="1:35" ht="3" customHeight="1" x14ac:dyDescent="0.2"/>
    <row r="79" spans="1:35" ht="26.25" x14ac:dyDescent="0.4">
      <c r="A79" s="15" t="s">
        <v>647</v>
      </c>
      <c r="B79" s="15"/>
      <c r="C79" s="15"/>
      <c r="D79" s="15"/>
      <c r="E79" s="15"/>
      <c r="F79" s="15"/>
      <c r="G79" s="15"/>
      <c r="H79" s="15"/>
      <c r="I79" s="15"/>
      <c r="J79" s="15"/>
      <c r="K79" s="81"/>
      <c r="L79" s="81"/>
      <c r="M79" s="82"/>
      <c r="N79" s="83"/>
      <c r="O79" s="83"/>
      <c r="Q79" s="84" t="e">
        <f>"Race "&amp;ControlRaceNo&amp;" of "&amp;ControlNoOfRaces</f>
        <v>#NAME?</v>
      </c>
      <c r="S79" s="15" t="s">
        <v>647</v>
      </c>
      <c r="T79" s="15"/>
      <c r="U79" s="15"/>
      <c r="V79" s="15"/>
      <c r="W79" s="15"/>
      <c r="X79" s="15"/>
      <c r="Y79" s="15"/>
      <c r="Z79" s="15"/>
      <c r="AA79" s="15"/>
      <c r="AB79" s="15"/>
      <c r="AC79" s="81"/>
      <c r="AD79" s="18"/>
      <c r="AE79" s="18"/>
      <c r="AF79" s="83"/>
      <c r="AG79" s="83"/>
      <c r="AH79" s="83"/>
      <c r="AI79" s="84" t="e">
        <f>"Race "&amp;ControlRaceNo&amp;" of "&amp;ControlNoOfRaces</f>
        <v>#NAME?</v>
      </c>
    </row>
    <row r="80" spans="1:35" x14ac:dyDescent="0.2">
      <c r="A80" s="90" t="s">
        <v>544</v>
      </c>
    </row>
    <row r="81" spans="1:35" x14ac:dyDescent="0.2">
      <c r="A81" s="27" t="str">
        <f>A17</f>
        <v>ALL CLUBS: 16 TEAMS (note awards are based on table excluding non East Sussex Clubs)</v>
      </c>
      <c r="S81" s="27" t="str">
        <f>S17</f>
        <v>EAST SUSSEX CLUBS: 14 TEAMS (Only East Sussex Teams qualify for awards: awards are awarded as per this table)</v>
      </c>
    </row>
    <row r="82" spans="1:35" x14ac:dyDescent="0.2">
      <c r="A82" s="27"/>
      <c r="S82" s="27"/>
    </row>
    <row r="83" spans="1:35" x14ac:dyDescent="0.2">
      <c r="A83" s="27"/>
      <c r="B83" s="51" t="str">
        <f>B$3</f>
        <v>A80</v>
      </c>
      <c r="C83" s="51" t="str">
        <f t="shared" ref="C83:Q83" si="38">C$3</f>
        <v>BEX</v>
      </c>
      <c r="D83" s="51" t="str">
        <f t="shared" si="38"/>
        <v>FRONTR</v>
      </c>
      <c r="E83" s="51" t="str">
        <f t="shared" si="38"/>
        <v>CPA</v>
      </c>
      <c r="F83" s="51" t="str">
        <f t="shared" si="38"/>
        <v>CROW</v>
      </c>
      <c r="G83" s="51" t="str">
        <f t="shared" si="38"/>
        <v>EAST/BDY</v>
      </c>
      <c r="H83" s="51" t="str">
        <f t="shared" si="38"/>
        <v>HAIL</v>
      </c>
      <c r="I83" s="51" t="str">
        <f t="shared" si="38"/>
        <v>HR/HAC</v>
      </c>
      <c r="J83" s="51" t="str">
        <f t="shared" si="38"/>
        <v>HTH/UCK</v>
      </c>
      <c r="K83" s="51" t="str">
        <f t="shared" si="38"/>
        <v>HYR</v>
      </c>
      <c r="L83" s="51" t="str">
        <f t="shared" si="38"/>
        <v>LEW</v>
      </c>
      <c r="M83" s="51" t="str">
        <f t="shared" si="38"/>
        <v>MEAD</v>
      </c>
      <c r="N83" s="51" t="str">
        <f t="shared" si="38"/>
        <v>PSST</v>
      </c>
      <c r="O83" s="51" t="str">
        <f t="shared" si="38"/>
        <v>HEDGE</v>
      </c>
      <c r="P83" s="51" t="str">
        <f t="shared" si="38"/>
        <v>RUNW</v>
      </c>
      <c r="Q83" s="51" t="str">
        <f t="shared" si="38"/>
        <v>WAD</v>
      </c>
      <c r="S83" s="27"/>
      <c r="T83" s="51" t="str">
        <f>T$3</f>
        <v>A80</v>
      </c>
      <c r="U83" s="51" t="str">
        <f t="shared" ref="U83:AI83" si="39">U$3</f>
        <v>BEX</v>
      </c>
      <c r="V83" s="51" t="str">
        <f t="shared" si="39"/>
        <v>FRONTR</v>
      </c>
      <c r="W83" s="51" t="str">
        <f t="shared" si="39"/>
        <v>CPA</v>
      </c>
      <c r="X83" s="51" t="str">
        <f t="shared" si="39"/>
        <v>CROW</v>
      </c>
      <c r="Y83" s="51" t="str">
        <f t="shared" si="39"/>
        <v>EAST/BDY</v>
      </c>
      <c r="Z83" s="51" t="str">
        <f t="shared" si="39"/>
        <v>HAIL</v>
      </c>
      <c r="AA83" s="51" t="str">
        <f t="shared" si="39"/>
        <v>HR/HAC</v>
      </c>
      <c r="AB83" s="51" t="str">
        <f t="shared" si="39"/>
        <v>HTH/UCK</v>
      </c>
      <c r="AC83" s="51" t="str">
        <f t="shared" si="39"/>
        <v>HYR</v>
      </c>
      <c r="AD83" s="51" t="str">
        <f t="shared" si="39"/>
        <v>LEW</v>
      </c>
      <c r="AE83" s="51" t="str">
        <f t="shared" si="39"/>
        <v>MEAD</v>
      </c>
      <c r="AF83" s="51" t="str">
        <f t="shared" si="39"/>
        <v>PSST</v>
      </c>
      <c r="AG83" s="51" t="str">
        <f t="shared" si="39"/>
        <v>HEDGE</v>
      </c>
      <c r="AH83" s="51" t="str">
        <f t="shared" si="39"/>
        <v>RUNW</v>
      </c>
      <c r="AI83" s="51" t="str">
        <f t="shared" si="39"/>
        <v>WAD</v>
      </c>
    </row>
    <row r="84" spans="1:35" x14ac:dyDescent="0.2">
      <c r="A84" s="65">
        <v>1</v>
      </c>
      <c r="B84" s="33">
        <v>9</v>
      </c>
      <c r="C84" s="33">
        <v>13</v>
      </c>
      <c r="D84" s="33">
        <v>10</v>
      </c>
      <c r="E84" s="33">
        <v>12</v>
      </c>
      <c r="F84" s="33">
        <v>2</v>
      </c>
      <c r="G84" s="33">
        <v>5</v>
      </c>
      <c r="H84" s="33">
        <v>6</v>
      </c>
      <c r="I84" s="33">
        <v>1</v>
      </c>
      <c r="J84" s="33">
        <v>8</v>
      </c>
      <c r="K84" s="33">
        <v>14</v>
      </c>
      <c r="L84" s="33">
        <v>3</v>
      </c>
      <c r="M84" s="33">
        <v>16</v>
      </c>
      <c r="N84" s="33">
        <v>4</v>
      </c>
      <c r="O84" s="33">
        <v>15</v>
      </c>
      <c r="P84" s="33">
        <v>7</v>
      </c>
      <c r="Q84" s="33">
        <v>11</v>
      </c>
      <c r="S84" s="65">
        <f t="shared" ref="S84:S89" si="40">A84</f>
        <v>1</v>
      </c>
      <c r="T84" s="25">
        <v>9</v>
      </c>
      <c r="U84" s="25">
        <v>12</v>
      </c>
      <c r="V84" s="25">
        <v>10</v>
      </c>
      <c r="W84" s="25" t="s">
        <v>545</v>
      </c>
      <c r="X84" s="25">
        <v>2</v>
      </c>
      <c r="Y84" s="25">
        <v>5</v>
      </c>
      <c r="Z84" s="25">
        <v>6</v>
      </c>
      <c r="AA84" s="25">
        <v>1</v>
      </c>
      <c r="AB84" s="25">
        <v>8</v>
      </c>
      <c r="AC84" s="25">
        <v>13</v>
      </c>
      <c r="AD84" s="25">
        <v>3</v>
      </c>
      <c r="AE84" s="25">
        <v>15</v>
      </c>
      <c r="AF84" s="25">
        <v>4</v>
      </c>
      <c r="AG84" s="25">
        <v>14</v>
      </c>
      <c r="AH84" s="25">
        <v>7</v>
      </c>
      <c r="AI84" s="25">
        <v>11</v>
      </c>
    </row>
    <row r="85" spans="1:35" x14ac:dyDescent="0.2">
      <c r="A85" s="65">
        <v>2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S85" s="65">
        <f>A85</f>
        <v>2</v>
      </c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</row>
    <row r="86" spans="1:35" x14ac:dyDescent="0.2">
      <c r="A86" s="65">
        <v>3</v>
      </c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S86" s="65">
        <f t="shared" si="40"/>
        <v>3</v>
      </c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</row>
    <row r="87" spans="1:35" x14ac:dyDescent="0.2">
      <c r="A87" s="65">
        <v>4</v>
      </c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S87" s="65">
        <f>A87</f>
        <v>4</v>
      </c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</row>
    <row r="88" spans="1:35" x14ac:dyDescent="0.2">
      <c r="A88" s="65">
        <v>5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S88" s="65">
        <f>A88</f>
        <v>5</v>
      </c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</row>
    <row r="89" spans="1:35" x14ac:dyDescent="0.2">
      <c r="A89" s="65">
        <v>6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S89" s="65">
        <f t="shared" si="40"/>
        <v>6</v>
      </c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</row>
    <row r="90" spans="1:35" ht="3" customHeight="1" x14ac:dyDescent="0.2">
      <c r="A90" s="65"/>
      <c r="S90" s="65"/>
    </row>
    <row r="91" spans="1:35" x14ac:dyDescent="0.2">
      <c r="A91" s="1" t="s">
        <v>546</v>
      </c>
      <c r="B91" s="92">
        <f t="shared" ref="B91:Q91" si="41">SUM(B84:B90)</f>
        <v>9</v>
      </c>
      <c r="C91" s="92">
        <f t="shared" si="41"/>
        <v>13</v>
      </c>
      <c r="D91" s="92">
        <f>SUM(D84:D90)</f>
        <v>10</v>
      </c>
      <c r="E91" s="92">
        <f t="shared" si="41"/>
        <v>12</v>
      </c>
      <c r="F91" s="92">
        <f t="shared" si="41"/>
        <v>2</v>
      </c>
      <c r="G91" s="92">
        <f t="shared" si="41"/>
        <v>5</v>
      </c>
      <c r="H91" s="92">
        <f t="shared" si="41"/>
        <v>6</v>
      </c>
      <c r="I91" s="92">
        <f t="shared" si="41"/>
        <v>1</v>
      </c>
      <c r="J91" s="92">
        <f t="shared" si="41"/>
        <v>8</v>
      </c>
      <c r="K91" s="92">
        <f t="shared" si="41"/>
        <v>14</v>
      </c>
      <c r="L91" s="92">
        <f t="shared" si="41"/>
        <v>3</v>
      </c>
      <c r="M91" s="92">
        <f t="shared" si="41"/>
        <v>16</v>
      </c>
      <c r="N91" s="92">
        <f t="shared" si="41"/>
        <v>4</v>
      </c>
      <c r="O91" s="92">
        <f t="shared" si="41"/>
        <v>15</v>
      </c>
      <c r="P91" s="92">
        <f t="shared" si="41"/>
        <v>7</v>
      </c>
      <c r="Q91" s="92">
        <f t="shared" si="41"/>
        <v>11</v>
      </c>
      <c r="S91" s="1" t="s">
        <v>546</v>
      </c>
      <c r="T91" s="92">
        <f t="shared" ref="T91:AI91" si="42">SUM(T84:T90)</f>
        <v>9</v>
      </c>
      <c r="U91" s="92">
        <f t="shared" si="42"/>
        <v>12</v>
      </c>
      <c r="V91" s="92">
        <f>SUM(V84:V90)</f>
        <v>10</v>
      </c>
      <c r="W91" s="92">
        <f t="shared" si="42"/>
        <v>0</v>
      </c>
      <c r="X91" s="92">
        <f t="shared" si="42"/>
        <v>2</v>
      </c>
      <c r="Y91" s="92">
        <f t="shared" si="42"/>
        <v>5</v>
      </c>
      <c r="Z91" s="92">
        <f t="shared" si="42"/>
        <v>6</v>
      </c>
      <c r="AA91" s="92">
        <f t="shared" si="42"/>
        <v>1</v>
      </c>
      <c r="AB91" s="92">
        <f t="shared" si="42"/>
        <v>8</v>
      </c>
      <c r="AC91" s="92">
        <f t="shared" si="42"/>
        <v>13</v>
      </c>
      <c r="AD91" s="92">
        <f t="shared" si="42"/>
        <v>3</v>
      </c>
      <c r="AE91" s="92">
        <f t="shared" si="42"/>
        <v>15</v>
      </c>
      <c r="AF91" s="92">
        <f t="shared" si="42"/>
        <v>4</v>
      </c>
      <c r="AG91" s="92">
        <f t="shared" si="42"/>
        <v>14</v>
      </c>
      <c r="AH91" s="92">
        <f t="shared" si="42"/>
        <v>7</v>
      </c>
      <c r="AI91" s="92">
        <f t="shared" si="42"/>
        <v>11</v>
      </c>
    </row>
    <row r="92" spans="1:35" ht="13.5" thickBot="1" x14ac:dyDescent="0.25">
      <c r="A92" s="1" t="s">
        <v>547</v>
      </c>
      <c r="B92" s="25">
        <f t="shared" ref="B92:Q92" ca="1" si="43">B56</f>
        <v>9</v>
      </c>
      <c r="C92" s="25">
        <f t="shared" ca="1" si="43"/>
        <v>13</v>
      </c>
      <c r="D92" s="25">
        <f t="shared" ca="1" si="43"/>
        <v>10</v>
      </c>
      <c r="E92" s="25">
        <f t="shared" ca="1" si="43"/>
        <v>12</v>
      </c>
      <c r="F92" s="25">
        <f t="shared" ca="1" si="43"/>
        <v>2</v>
      </c>
      <c r="G92" s="25">
        <f t="shared" ca="1" si="43"/>
        <v>5</v>
      </c>
      <c r="H92" s="25">
        <f t="shared" ca="1" si="43"/>
        <v>6</v>
      </c>
      <c r="I92" s="25">
        <f t="shared" ca="1" si="43"/>
        <v>1</v>
      </c>
      <c r="J92" s="25">
        <f t="shared" ca="1" si="43"/>
        <v>8</v>
      </c>
      <c r="K92" s="25">
        <f t="shared" ca="1" si="43"/>
        <v>14</v>
      </c>
      <c r="L92" s="25">
        <f t="shared" ca="1" si="43"/>
        <v>3</v>
      </c>
      <c r="M92" s="25">
        <f t="shared" ca="1" si="43"/>
        <v>16</v>
      </c>
      <c r="N92" s="25">
        <f t="shared" ca="1" si="43"/>
        <v>4</v>
      </c>
      <c r="O92" s="25">
        <f t="shared" ca="1" si="43"/>
        <v>15</v>
      </c>
      <c r="P92" s="25">
        <f t="shared" ca="1" si="43"/>
        <v>7</v>
      </c>
      <c r="Q92" s="25">
        <f t="shared" ca="1" si="43"/>
        <v>11</v>
      </c>
      <c r="S92" s="1" t="s">
        <v>547</v>
      </c>
      <c r="T92" s="66">
        <f t="shared" ref="T92:AI92" ca="1" si="44">T56</f>
        <v>9</v>
      </c>
      <c r="U92" s="66">
        <f t="shared" ca="1" si="44"/>
        <v>12</v>
      </c>
      <c r="V92" s="66">
        <f t="shared" ca="1" si="44"/>
        <v>10</v>
      </c>
      <c r="W92" s="66" t="str">
        <f t="shared" si="44"/>
        <v xml:space="preserve">- </v>
      </c>
      <c r="X92" s="66">
        <f t="shared" ca="1" si="44"/>
        <v>2</v>
      </c>
      <c r="Y92" s="66">
        <f t="shared" ca="1" si="44"/>
        <v>5</v>
      </c>
      <c r="Z92" s="66">
        <f t="shared" ca="1" si="44"/>
        <v>6</v>
      </c>
      <c r="AA92" s="66">
        <f t="shared" ca="1" si="44"/>
        <v>1</v>
      </c>
      <c r="AB92" s="66">
        <f t="shared" ca="1" si="44"/>
        <v>8</v>
      </c>
      <c r="AC92" s="66">
        <f t="shared" ca="1" si="44"/>
        <v>13</v>
      </c>
      <c r="AD92" s="66">
        <f t="shared" ca="1" si="44"/>
        <v>3</v>
      </c>
      <c r="AE92" s="66">
        <f t="shared" ca="1" si="44"/>
        <v>15</v>
      </c>
      <c r="AF92" s="66">
        <f t="shared" ca="1" si="44"/>
        <v>4</v>
      </c>
      <c r="AG92" s="66">
        <f t="shared" ca="1" si="44"/>
        <v>14</v>
      </c>
      <c r="AH92" s="66">
        <f t="shared" ca="1" si="44"/>
        <v>7</v>
      </c>
      <c r="AI92" s="66">
        <f t="shared" ca="1" si="44"/>
        <v>11</v>
      </c>
    </row>
    <row r="93" spans="1:35" x14ac:dyDescent="0.2">
      <c r="A93" s="93" t="s">
        <v>5</v>
      </c>
      <c r="B93" s="25">
        <f ca="1">B91-B92</f>
        <v>0</v>
      </c>
      <c r="C93" s="25">
        <f t="shared" ref="C93:Q93" ca="1" si="45">C91-C92</f>
        <v>0</v>
      </c>
      <c r="D93" s="25">
        <f ca="1">D91-D92</f>
        <v>0</v>
      </c>
      <c r="E93" s="25">
        <f t="shared" ca="1" si="45"/>
        <v>0</v>
      </c>
      <c r="F93" s="25">
        <f t="shared" ca="1" si="45"/>
        <v>0</v>
      </c>
      <c r="G93" s="25">
        <f t="shared" ca="1" si="45"/>
        <v>0</v>
      </c>
      <c r="H93" s="25">
        <f t="shared" ca="1" si="45"/>
        <v>0</v>
      </c>
      <c r="I93" s="25">
        <f t="shared" ca="1" si="45"/>
        <v>0</v>
      </c>
      <c r="J93" s="25">
        <f t="shared" ca="1" si="45"/>
        <v>0</v>
      </c>
      <c r="K93" s="25">
        <f t="shared" ca="1" si="45"/>
        <v>0</v>
      </c>
      <c r="L93" s="25">
        <f t="shared" ca="1" si="45"/>
        <v>0</v>
      </c>
      <c r="M93" s="25">
        <f t="shared" ca="1" si="45"/>
        <v>0</v>
      </c>
      <c r="N93" s="25">
        <f t="shared" ca="1" si="45"/>
        <v>0</v>
      </c>
      <c r="O93" s="25">
        <f t="shared" ca="1" si="45"/>
        <v>0</v>
      </c>
      <c r="P93" s="25">
        <f t="shared" ca="1" si="45"/>
        <v>0</v>
      </c>
      <c r="Q93" s="25">
        <f t="shared" ca="1" si="45"/>
        <v>0</v>
      </c>
      <c r="S93" s="1" t="s">
        <v>5</v>
      </c>
      <c r="T93" s="25">
        <f ca="1">IF(T$4="N",0,T91-T92)</f>
        <v>0</v>
      </c>
      <c r="U93" s="25">
        <f t="shared" ref="U93:AI93" ca="1" si="46">IF(U$4="N",0,U91-U92)</f>
        <v>0</v>
      </c>
      <c r="V93" s="25">
        <f ca="1">IF(V$4="N",0,V91-V92)</f>
        <v>0</v>
      </c>
      <c r="W93" s="25">
        <f t="shared" si="46"/>
        <v>0</v>
      </c>
      <c r="X93" s="25">
        <f t="shared" ca="1" si="46"/>
        <v>0</v>
      </c>
      <c r="Y93" s="25">
        <f t="shared" ca="1" si="46"/>
        <v>0</v>
      </c>
      <c r="Z93" s="25">
        <f t="shared" ca="1" si="46"/>
        <v>0</v>
      </c>
      <c r="AA93" s="25">
        <f t="shared" ca="1" si="46"/>
        <v>0</v>
      </c>
      <c r="AB93" s="25">
        <f t="shared" ca="1" si="46"/>
        <v>0</v>
      </c>
      <c r="AC93" s="25">
        <f t="shared" ca="1" si="46"/>
        <v>0</v>
      </c>
      <c r="AD93" s="25">
        <f t="shared" ca="1" si="46"/>
        <v>0</v>
      </c>
      <c r="AE93" s="25">
        <f t="shared" ca="1" si="46"/>
        <v>0</v>
      </c>
      <c r="AF93" s="25">
        <f t="shared" ca="1" si="46"/>
        <v>0</v>
      </c>
      <c r="AG93" s="25">
        <f t="shared" ca="1" si="46"/>
        <v>0</v>
      </c>
      <c r="AH93" s="25">
        <f t="shared" ca="1" si="46"/>
        <v>0</v>
      </c>
      <c r="AI93" s="25">
        <f t="shared" ca="1" si="46"/>
        <v>0</v>
      </c>
    </row>
    <row r="94" spans="1:35" ht="13.5" thickBot="1" x14ac:dyDescent="0.25">
      <c r="A94" s="94">
        <f ca="1">SUM(A93:AJ93)</f>
        <v>0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1:35" x14ac:dyDescent="0.2">
      <c r="A95" s="1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1:35" x14ac:dyDescent="0.2">
      <c r="A96" s="27" t="s">
        <v>548</v>
      </c>
      <c r="S96" s="27" t="s">
        <v>548</v>
      </c>
    </row>
    <row r="97" spans="1:35" x14ac:dyDescent="0.2">
      <c r="E97" s="1" t="s">
        <v>549</v>
      </c>
      <c r="W97" s="1" t="s">
        <v>549</v>
      </c>
    </row>
    <row r="98" spans="1:35" x14ac:dyDescent="0.2">
      <c r="A98" s="65">
        <v>1</v>
      </c>
      <c r="B98" s="95">
        <v>45578</v>
      </c>
      <c r="C98" s="96" t="s">
        <v>648</v>
      </c>
      <c r="D98" s="96" t="s">
        <v>648</v>
      </c>
      <c r="E98" s="1" t="s">
        <v>550</v>
      </c>
      <c r="S98" s="65">
        <v>1</v>
      </c>
      <c r="T98" s="95">
        <v>45578</v>
      </c>
      <c r="U98" s="96" t="s">
        <v>648</v>
      </c>
      <c r="V98" s="96" t="s">
        <v>648</v>
      </c>
      <c r="W98" s="25" t="str">
        <f t="shared" ref="W98:W103" si="47">E98</f>
        <v>V4</v>
      </c>
    </row>
    <row r="99" spans="1:35" x14ac:dyDescent="0.2">
      <c r="A99" s="65">
        <v>2</v>
      </c>
      <c r="B99" s="95">
        <v>45620</v>
      </c>
      <c r="C99" s="96" t="s">
        <v>649</v>
      </c>
      <c r="D99" s="96" t="s">
        <v>649</v>
      </c>
      <c r="E99" s="1"/>
      <c r="S99" s="65">
        <v>2</v>
      </c>
      <c r="T99" s="95">
        <v>45620</v>
      </c>
      <c r="U99" s="96" t="s">
        <v>649</v>
      </c>
      <c r="V99" s="96" t="s">
        <v>649</v>
      </c>
      <c r="W99" s="25">
        <f t="shared" si="47"/>
        <v>0</v>
      </c>
    </row>
    <row r="100" spans="1:35" x14ac:dyDescent="0.2">
      <c r="A100" s="65">
        <v>3</v>
      </c>
      <c r="B100" s="95">
        <v>45641</v>
      </c>
      <c r="C100" s="96" t="s">
        <v>650</v>
      </c>
      <c r="D100" s="96" t="s">
        <v>650</v>
      </c>
      <c r="E100" s="1"/>
      <c r="S100" s="65">
        <v>3</v>
      </c>
      <c r="T100" s="95">
        <v>45641</v>
      </c>
      <c r="U100" s="96" t="s">
        <v>650</v>
      </c>
      <c r="V100" s="96" t="s">
        <v>650</v>
      </c>
      <c r="W100" s="25">
        <f t="shared" si="47"/>
        <v>0</v>
      </c>
    </row>
    <row r="101" spans="1:35" x14ac:dyDescent="0.2">
      <c r="A101" s="65">
        <v>4</v>
      </c>
      <c r="B101" s="95">
        <v>45669</v>
      </c>
      <c r="C101" s="96" t="s">
        <v>651</v>
      </c>
      <c r="D101" s="96" t="s">
        <v>651</v>
      </c>
      <c r="E101" s="1"/>
      <c r="S101" s="65">
        <v>4</v>
      </c>
      <c r="T101" s="95">
        <v>45669</v>
      </c>
      <c r="U101" s="96" t="s">
        <v>651</v>
      </c>
      <c r="V101" s="96" t="s">
        <v>651</v>
      </c>
      <c r="W101" s="25">
        <f t="shared" si="47"/>
        <v>0</v>
      </c>
    </row>
    <row r="102" spans="1:35" x14ac:dyDescent="0.2">
      <c r="A102" s="65">
        <v>5</v>
      </c>
      <c r="B102" s="95">
        <v>45704</v>
      </c>
      <c r="C102" s="96" t="s">
        <v>652</v>
      </c>
      <c r="D102" s="96" t="s">
        <v>652</v>
      </c>
      <c r="S102" s="65">
        <v>5</v>
      </c>
      <c r="T102" s="95">
        <v>45704</v>
      </c>
      <c r="U102" s="96" t="s">
        <v>652</v>
      </c>
      <c r="V102" s="96" t="s">
        <v>652</v>
      </c>
      <c r="W102" s="25">
        <f t="shared" si="47"/>
        <v>0</v>
      </c>
    </row>
    <row r="103" spans="1:35" x14ac:dyDescent="0.2">
      <c r="A103" s="65">
        <v>6</v>
      </c>
      <c r="B103" s="95">
        <v>45732</v>
      </c>
      <c r="C103" s="96" t="s">
        <v>653</v>
      </c>
      <c r="D103" s="96" t="s">
        <v>653</v>
      </c>
      <c r="S103" s="65">
        <v>6</v>
      </c>
      <c r="T103" s="95">
        <v>45732</v>
      </c>
      <c r="U103" s="96" t="s">
        <v>653</v>
      </c>
      <c r="V103" s="96" t="s">
        <v>653</v>
      </c>
      <c r="W103" s="25">
        <f t="shared" si="47"/>
        <v>0</v>
      </c>
    </row>
    <row r="106" spans="1:35" x14ac:dyDescent="0.2">
      <c r="A106" s="90" t="s">
        <v>551</v>
      </c>
    </row>
    <row r="107" spans="1:35" ht="26.25" x14ac:dyDescent="0.4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81"/>
      <c r="L107" s="81"/>
      <c r="M107" s="82"/>
      <c r="N107" s="83"/>
      <c r="O107" s="83"/>
      <c r="Q107" s="84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81"/>
      <c r="AD107" s="18"/>
      <c r="AE107" s="18"/>
      <c r="AF107" s="83"/>
      <c r="AG107" s="83"/>
      <c r="AH107" s="83"/>
      <c r="AI107" s="84"/>
    </row>
    <row r="108" spans="1:35" x14ac:dyDescent="0.2">
      <c r="A108" s="27" t="s">
        <v>552</v>
      </c>
      <c r="S108" s="27" t="s">
        <v>553</v>
      </c>
    </row>
    <row r="109" spans="1:35" x14ac:dyDescent="0.2">
      <c r="A109" s="51" t="s">
        <v>537</v>
      </c>
      <c r="B109" s="51" t="s">
        <v>110</v>
      </c>
      <c r="C109" s="51" t="s">
        <v>88</v>
      </c>
      <c r="D109" s="51" t="s">
        <v>58</v>
      </c>
      <c r="E109" s="51" t="s">
        <v>24</v>
      </c>
      <c r="F109" s="51" t="s">
        <v>31</v>
      </c>
      <c r="G109" s="51" t="s">
        <v>37</v>
      </c>
      <c r="H109" s="51" t="s">
        <v>28</v>
      </c>
      <c r="I109" s="51" t="s">
        <v>44</v>
      </c>
      <c r="J109" s="51" t="s">
        <v>68</v>
      </c>
      <c r="K109" s="51" t="s">
        <v>19</v>
      </c>
      <c r="L109" s="51" t="s">
        <v>47</v>
      </c>
      <c r="M109" s="51" t="s">
        <v>133</v>
      </c>
      <c r="N109" s="51" t="s">
        <v>62</v>
      </c>
      <c r="O109" s="51" t="s">
        <v>121</v>
      </c>
      <c r="P109" s="51" t="s">
        <v>162</v>
      </c>
      <c r="Q109" s="51" t="s">
        <v>40</v>
      </c>
      <c r="S109" s="51" t="s">
        <v>537</v>
      </c>
      <c r="T109" s="51" t="s">
        <v>110</v>
      </c>
      <c r="U109" s="51" t="s">
        <v>88</v>
      </c>
      <c r="V109" s="51" t="s">
        <v>58</v>
      </c>
      <c r="W109" s="51" t="s">
        <v>24</v>
      </c>
      <c r="X109" s="51" t="s">
        <v>31</v>
      </c>
      <c r="Y109" s="51" t="s">
        <v>37</v>
      </c>
      <c r="Z109" s="51" t="s">
        <v>28</v>
      </c>
      <c r="AA109" s="51" t="s">
        <v>44</v>
      </c>
      <c r="AB109" s="51" t="s">
        <v>68</v>
      </c>
      <c r="AC109" s="51" t="s">
        <v>19</v>
      </c>
      <c r="AD109" s="51" t="s">
        <v>47</v>
      </c>
      <c r="AE109" s="51" t="s">
        <v>133</v>
      </c>
      <c r="AF109" s="51" t="s">
        <v>62</v>
      </c>
      <c r="AG109" s="51" t="s">
        <v>121</v>
      </c>
      <c r="AH109" s="51" t="s">
        <v>162</v>
      </c>
      <c r="AI109" s="51" t="s">
        <v>40</v>
      </c>
    </row>
    <row r="110" spans="1:35" x14ac:dyDescent="0.2">
      <c r="A110" s="51" t="s">
        <v>21</v>
      </c>
      <c r="B110" s="35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S110" s="51" t="s">
        <v>21</v>
      </c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</row>
    <row r="111" spans="1:35" x14ac:dyDescent="0.2">
      <c r="A111" s="51" t="s">
        <v>54</v>
      </c>
      <c r="B111" s="35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S111" s="51" t="s">
        <v>54</v>
      </c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</row>
    <row r="112" spans="1:35" x14ac:dyDescent="0.2">
      <c r="A112" s="51" t="s">
        <v>81</v>
      </c>
      <c r="B112" s="35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S112" s="51" t="s">
        <v>81</v>
      </c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</row>
    <row r="113" spans="1:35" x14ac:dyDescent="0.2">
      <c r="A113" s="51" t="s">
        <v>91</v>
      </c>
      <c r="B113" s="35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S113" s="51" t="s">
        <v>91</v>
      </c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</row>
    <row r="114" spans="1:35" x14ac:dyDescent="0.2">
      <c r="A114" s="51" t="s">
        <v>33</v>
      </c>
      <c r="B114" s="35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S114" s="51" t="s">
        <v>33</v>
      </c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</row>
    <row r="115" spans="1:35" x14ac:dyDescent="0.2">
      <c r="A115" s="51" t="s">
        <v>50</v>
      </c>
      <c r="B115" s="35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S115" s="51" t="s">
        <v>50</v>
      </c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</row>
    <row r="116" spans="1:35" x14ac:dyDescent="0.2">
      <c r="A116" s="51" t="s">
        <v>74</v>
      </c>
      <c r="B116" s="35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S116" s="51" t="s">
        <v>74</v>
      </c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</row>
    <row r="117" spans="1:35" x14ac:dyDescent="0.2">
      <c r="A117" s="51" t="s">
        <v>70</v>
      </c>
      <c r="B117" s="35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S117" s="51" t="s">
        <v>70</v>
      </c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</row>
    <row r="118" spans="1:35" x14ac:dyDescent="0.2">
      <c r="A118" s="51" t="s">
        <v>130</v>
      </c>
      <c r="B118" s="35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S118" s="51" t="s">
        <v>130</v>
      </c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</row>
    <row r="119" spans="1:35" x14ac:dyDescent="0.2">
      <c r="A119" s="51" t="s">
        <v>166</v>
      </c>
      <c r="B119" s="35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S119" s="51" t="s">
        <v>166</v>
      </c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</row>
    <row r="120" spans="1:35" x14ac:dyDescent="0.2">
      <c r="A120" s="51" t="s">
        <v>85</v>
      </c>
      <c r="B120" s="35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S120" s="51" t="s">
        <v>85</v>
      </c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</row>
    <row r="121" spans="1:35" x14ac:dyDescent="0.2">
      <c r="A121" s="51" t="s">
        <v>137</v>
      </c>
      <c r="B121" s="35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S121" s="51" t="s">
        <v>137</v>
      </c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</row>
    <row r="122" spans="1:35" x14ac:dyDescent="0.2">
      <c r="A122" s="51" t="s">
        <v>97</v>
      </c>
      <c r="B122" s="35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S122" s="51" t="s">
        <v>97</v>
      </c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</row>
    <row r="123" spans="1:35" x14ac:dyDescent="0.2">
      <c r="A123" s="51" t="s">
        <v>159</v>
      </c>
      <c r="B123" s="35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S123" s="51" t="s">
        <v>159</v>
      </c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</row>
    <row r="124" spans="1:35" x14ac:dyDescent="0.2">
      <c r="A124" s="51" t="s">
        <v>164</v>
      </c>
      <c r="B124" s="35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S124" s="51" t="s">
        <v>164</v>
      </c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</row>
    <row r="125" spans="1:35" x14ac:dyDescent="0.2">
      <c r="A125" s="51" t="s">
        <v>253</v>
      </c>
      <c r="B125" s="35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S125" s="51" t="s">
        <v>253</v>
      </c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</row>
    <row r="126" spans="1:35" x14ac:dyDescent="0.2">
      <c r="A126" s="51" t="s">
        <v>191</v>
      </c>
      <c r="B126" s="35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S126" s="51" t="s">
        <v>191</v>
      </c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</row>
    <row r="127" spans="1:35" x14ac:dyDescent="0.2">
      <c r="A127" s="51" t="s">
        <v>236</v>
      </c>
      <c r="B127" s="35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S127" s="51" t="s">
        <v>236</v>
      </c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</row>
    <row r="128" spans="1:35" x14ac:dyDescent="0.2">
      <c r="A128" s="51" t="s">
        <v>123</v>
      </c>
      <c r="B128" s="35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S128" s="51" t="s">
        <v>123</v>
      </c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</row>
    <row r="129" spans="1:35" x14ac:dyDescent="0.2">
      <c r="A129" s="51" t="s">
        <v>298</v>
      </c>
      <c r="B129" s="35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S129" s="51" t="s">
        <v>298</v>
      </c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</row>
    <row r="130" spans="1:35" x14ac:dyDescent="0.2">
      <c r="A130" s="51"/>
      <c r="B130" s="85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S130" s="51"/>
      <c r="T130" s="51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</row>
    <row r="131" spans="1:35" x14ac:dyDescent="0.2">
      <c r="A131" s="51" t="s">
        <v>473</v>
      </c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S131" s="51" t="s">
        <v>473</v>
      </c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</row>
    <row r="132" spans="1:35" x14ac:dyDescent="0.2">
      <c r="A132" s="51"/>
      <c r="B132" s="85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S132" s="51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</row>
    <row r="133" spans="1:35" x14ac:dyDescent="0.2">
      <c r="A133" s="51" t="s">
        <v>463</v>
      </c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S133" s="51" t="s">
        <v>463</v>
      </c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</row>
    <row r="134" spans="1:35" x14ac:dyDescent="0.2">
      <c r="A134" s="51"/>
      <c r="B134" s="85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S134" s="51"/>
      <c r="T134" s="85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</row>
    <row r="135" spans="1:35" x14ac:dyDescent="0.2">
      <c r="A135" s="51" t="s">
        <v>105</v>
      </c>
      <c r="B135" s="85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S135" s="51" t="s">
        <v>105</v>
      </c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</row>
    <row r="136" spans="1:35" x14ac:dyDescent="0.2">
      <c r="A136" s="51" t="s">
        <v>147</v>
      </c>
      <c r="B136" s="85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S136" s="51" t="s">
        <v>147</v>
      </c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</row>
    <row r="137" spans="1:35" x14ac:dyDescent="0.2">
      <c r="A137" s="51" t="s">
        <v>150</v>
      </c>
      <c r="B137" s="85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S137" s="51" t="s">
        <v>150</v>
      </c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</row>
    <row r="138" spans="1:35" x14ac:dyDescent="0.2">
      <c r="A138" s="51" t="s">
        <v>182</v>
      </c>
      <c r="B138" s="85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S138" s="51" t="s">
        <v>182</v>
      </c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</row>
    <row r="139" spans="1:35" x14ac:dyDescent="0.2">
      <c r="A139" s="51" t="s">
        <v>213</v>
      </c>
      <c r="B139" s="85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S139" s="51" t="s">
        <v>213</v>
      </c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</row>
    <row r="140" spans="1:35" x14ac:dyDescent="0.2">
      <c r="A140" s="51" t="s">
        <v>301</v>
      </c>
      <c r="B140" s="85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S140" s="51" t="s">
        <v>301</v>
      </c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</row>
    <row r="141" spans="1:35" x14ac:dyDescent="0.2">
      <c r="A141" s="51" t="s">
        <v>246</v>
      </c>
      <c r="B141" s="85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S141" s="51" t="s">
        <v>246</v>
      </c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</row>
    <row r="142" spans="1:35" x14ac:dyDescent="0.2">
      <c r="A142" s="51" t="s">
        <v>303</v>
      </c>
      <c r="B142" s="85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S142" s="51" t="s">
        <v>303</v>
      </c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</row>
    <row r="143" spans="1:35" x14ac:dyDescent="0.2">
      <c r="A143" s="51" t="s">
        <v>337</v>
      </c>
      <c r="B143" s="85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S143" s="51" t="s">
        <v>337</v>
      </c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</row>
    <row r="144" spans="1:35" x14ac:dyDescent="0.2">
      <c r="A144" s="51" t="s">
        <v>362</v>
      </c>
      <c r="B144" s="85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S144" s="51" t="s">
        <v>362</v>
      </c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</row>
    <row r="145" spans="1:37" x14ac:dyDescent="0.2">
      <c r="A145" s="51"/>
      <c r="B145" s="85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S145" s="51"/>
      <c r="T145" s="85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</row>
    <row r="146" spans="1:37" ht="15" x14ac:dyDescent="0.25">
      <c r="A146" s="86" t="s">
        <v>538</v>
      </c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28"/>
      <c r="S146" s="86" t="s">
        <v>538</v>
      </c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</row>
    <row r="147" spans="1:37" x14ac:dyDescent="0.2">
      <c r="A147" s="51" t="s">
        <v>539</v>
      </c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S147" s="51" t="s">
        <v>539</v>
      </c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</row>
    <row r="148" spans="1:37" x14ac:dyDescent="0.2">
      <c r="A148" s="51" t="s">
        <v>540</v>
      </c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S148" s="51" t="s">
        <v>540</v>
      </c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</row>
    <row r="149" spans="1:37" x14ac:dyDescent="0.2"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</row>
    <row r="150" spans="1:37" x14ac:dyDescent="0.2">
      <c r="A150" s="87" t="s">
        <v>541</v>
      </c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S150" s="87" t="s">
        <v>541</v>
      </c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K150" s="2" t="s">
        <v>542</v>
      </c>
    </row>
    <row r="151" spans="1:37" x14ac:dyDescent="0.2">
      <c r="B151" s="51" t="s">
        <v>110</v>
      </c>
      <c r="C151" s="51" t="s">
        <v>88</v>
      </c>
      <c r="D151" s="51" t="s">
        <v>58</v>
      </c>
      <c r="E151" s="51" t="s">
        <v>24</v>
      </c>
      <c r="F151" s="51" t="s">
        <v>31</v>
      </c>
      <c r="G151" s="51" t="s">
        <v>37</v>
      </c>
      <c r="H151" s="51" t="s">
        <v>28</v>
      </c>
      <c r="I151" s="51" t="s">
        <v>44</v>
      </c>
      <c r="J151" s="51" t="s">
        <v>68</v>
      </c>
      <c r="K151" s="51" t="s">
        <v>19</v>
      </c>
      <c r="L151" s="51" t="s">
        <v>47</v>
      </c>
      <c r="M151" s="51" t="s">
        <v>133</v>
      </c>
      <c r="N151" s="51" t="s">
        <v>62</v>
      </c>
      <c r="O151" s="51" t="s">
        <v>121</v>
      </c>
      <c r="P151" s="51" t="s">
        <v>162</v>
      </c>
      <c r="Q151" s="51" t="s">
        <v>40</v>
      </c>
      <c r="T151" s="51" t="s">
        <v>110</v>
      </c>
      <c r="U151" s="51" t="s">
        <v>88</v>
      </c>
      <c r="V151" s="51" t="s">
        <v>58</v>
      </c>
      <c r="W151" s="51" t="s">
        <v>24</v>
      </c>
      <c r="X151" s="51" t="s">
        <v>31</v>
      </c>
      <c r="Y151" s="51" t="s">
        <v>37</v>
      </c>
      <c r="Z151" s="51" t="s">
        <v>28</v>
      </c>
      <c r="AA151" s="51" t="s">
        <v>44</v>
      </c>
      <c r="AB151" s="51" t="s">
        <v>68</v>
      </c>
      <c r="AC151" s="51" t="s">
        <v>19</v>
      </c>
      <c r="AD151" s="51" t="s">
        <v>47</v>
      </c>
      <c r="AE151" s="51" t="s">
        <v>133</v>
      </c>
      <c r="AF151" s="51" t="s">
        <v>62</v>
      </c>
      <c r="AG151" s="51" t="s">
        <v>121</v>
      </c>
      <c r="AH151" s="51" t="s">
        <v>162</v>
      </c>
      <c r="AI151" s="51" t="s">
        <v>40</v>
      </c>
    </row>
    <row r="152" spans="1:37" ht="15" x14ac:dyDescent="0.25"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</row>
    <row r="153" spans="1:37" x14ac:dyDescent="0.2">
      <c r="A153" s="90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S153" s="90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</row>
    <row r="154" spans="1:37" x14ac:dyDescent="0.2">
      <c r="A154" s="90"/>
      <c r="B154" s="1"/>
      <c r="S154" s="90"/>
      <c r="T154" s="1"/>
    </row>
    <row r="155" spans="1:37" x14ac:dyDescent="0.2">
      <c r="A155" s="90"/>
      <c r="B155" s="1"/>
      <c r="S155" s="90"/>
      <c r="T155" s="1"/>
    </row>
    <row r="156" spans="1:37" ht="15" x14ac:dyDescent="0.25">
      <c r="A156" s="91"/>
      <c r="B156" s="1"/>
      <c r="S156" s="91"/>
      <c r="T156" s="1"/>
    </row>
    <row r="157" spans="1:37" ht="15" x14ac:dyDescent="0.25">
      <c r="A157" s="91"/>
      <c r="B157" s="1"/>
      <c r="S157" s="91"/>
      <c r="T157" s="1"/>
    </row>
    <row r="158" spans="1:37" x14ac:dyDescent="0.2">
      <c r="A158" s="90"/>
      <c r="B158" s="1"/>
      <c r="S158" s="90"/>
      <c r="T158" s="1"/>
    </row>
    <row r="159" spans="1:37" x14ac:dyDescent="0.2">
      <c r="A159" s="90"/>
      <c r="B159" s="1"/>
      <c r="S159" s="90"/>
      <c r="T159" s="1"/>
    </row>
    <row r="160" spans="1:37" x14ac:dyDescent="0.2">
      <c r="A160" s="90"/>
      <c r="B160" s="1"/>
      <c r="S160" s="90"/>
      <c r="T160" s="1"/>
    </row>
    <row r="161" spans="1:20" x14ac:dyDescent="0.2">
      <c r="A161" s="90"/>
      <c r="B161" s="1"/>
      <c r="S161" s="90"/>
      <c r="T161" s="1"/>
    </row>
    <row r="162" spans="1:20" x14ac:dyDescent="0.2">
      <c r="A162" s="90"/>
      <c r="B162" s="1"/>
      <c r="S162" s="90"/>
      <c r="T162" s="1"/>
    </row>
    <row r="163" spans="1:20" x14ac:dyDescent="0.2">
      <c r="A163" s="90"/>
      <c r="B163" s="1"/>
      <c r="S163" s="90"/>
      <c r="T163" s="1"/>
    </row>
    <row r="164" spans="1:20" x14ac:dyDescent="0.2">
      <c r="A164" s="90"/>
      <c r="B164" s="1"/>
      <c r="S164" s="90"/>
      <c r="T164" s="1"/>
    </row>
    <row r="165" spans="1:20" x14ac:dyDescent="0.2">
      <c r="A165" s="90"/>
      <c r="B165" s="1"/>
      <c r="S165" s="90"/>
      <c r="T165" s="1"/>
    </row>
    <row r="166" spans="1:20" x14ac:dyDescent="0.2">
      <c r="A166" s="90"/>
      <c r="B166" s="1"/>
      <c r="S166" s="90"/>
      <c r="T166" s="1"/>
    </row>
    <row r="167" spans="1:20" x14ac:dyDescent="0.2">
      <c r="A167" s="90"/>
      <c r="B167" s="1"/>
      <c r="S167" s="90"/>
      <c r="T167" s="1"/>
    </row>
    <row r="168" spans="1:20" x14ac:dyDescent="0.2">
      <c r="A168" s="90"/>
      <c r="B168" s="1"/>
      <c r="S168" s="90"/>
      <c r="T168" s="1"/>
    </row>
  </sheetData>
  <conditionalFormatting sqref="S15 A15:B15">
    <cfRule type="containsText" dxfId="0" priority="1" operator="containsText" text="OK">
      <formula>NOT(ISERROR(SEARCH("OK",A15)))</formula>
    </cfRule>
  </conditionalFormatting>
  <pageMargins left="0.35433070866141736" right="0.35433070866141736" top="0.39370078740157483" bottom="0.39370078740157483" header="0.51181102362204722" footer="0.51181102362204722"/>
  <pageSetup paperSize="9" scale="71" orientation="landscape" r:id="rId1"/>
  <headerFooter alignWithMargins="0"/>
  <colBreaks count="1" manualBreakCount="1">
    <brk id="17" min="15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ResultsJunior">
    <tabColor rgb="FF92D050"/>
  </sheetPr>
  <dimension ref="A1:J81"/>
  <sheetViews>
    <sheetView topLeftCell="A22" workbookViewId="0">
      <selection activeCell="C29" sqref="C29"/>
    </sheetView>
  </sheetViews>
  <sheetFormatPr defaultRowHeight="15" outlineLevelRow="1" x14ac:dyDescent="0.25"/>
  <cols>
    <col min="1" max="1" width="12.5703125" style="2" bestFit="1" customWidth="1"/>
    <col min="2" max="2" width="9.28515625" style="2" bestFit="1" customWidth="1"/>
    <col min="3" max="4" width="26" style="2" customWidth="1"/>
    <col min="5" max="6" width="10.7109375" style="2" customWidth="1"/>
    <col min="7" max="8" width="9.28515625" style="4" bestFit="1" customWidth="1"/>
    <col min="9" max="9" width="1.5703125" style="4" customWidth="1"/>
    <col min="10" max="16384" width="9.140625" style="2"/>
  </cols>
  <sheetData>
    <row r="1" spans="1:10" hidden="1" outlineLevel="1" x14ac:dyDescent="0.25"/>
    <row r="2" spans="1:10" hidden="1" outlineLevel="1" x14ac:dyDescent="0.25">
      <c r="A2" s="27" t="s">
        <v>13</v>
      </c>
      <c r="J2" s="97" t="s">
        <v>554</v>
      </c>
    </row>
    <row r="3" spans="1:10" ht="12.75" hidden="1" outlineLevel="1" x14ac:dyDescent="0.2">
      <c r="A3" s="51" t="s">
        <v>536</v>
      </c>
      <c r="B3" s="27" t="s">
        <v>555</v>
      </c>
      <c r="C3" s="27" t="s">
        <v>556</v>
      </c>
      <c r="D3" s="27" t="s">
        <v>10</v>
      </c>
      <c r="E3" s="27" t="s">
        <v>11</v>
      </c>
      <c r="F3" s="98" t="s">
        <v>8</v>
      </c>
      <c r="G3" s="27" t="s">
        <v>557</v>
      </c>
      <c r="H3" s="27"/>
      <c r="I3" s="27"/>
      <c r="J3" s="97"/>
    </row>
    <row r="4" spans="1:10" ht="12.75" hidden="1" outlineLevel="1" x14ac:dyDescent="0.2">
      <c r="A4" s="99"/>
      <c r="B4" s="99"/>
      <c r="C4" s="99"/>
      <c r="D4" s="99"/>
      <c r="E4" s="100"/>
      <c r="F4" s="101"/>
      <c r="G4" s="102"/>
      <c r="H4" s="103"/>
      <c r="I4" s="103"/>
      <c r="J4" s="97" t="s">
        <v>558</v>
      </c>
    </row>
    <row r="5" spans="1:10" ht="12.75" hidden="1" outlineLevel="1" x14ac:dyDescent="0.2">
      <c r="A5" s="99"/>
      <c r="B5" s="99"/>
      <c r="C5" s="99"/>
      <c r="D5" s="99"/>
      <c r="E5" s="99"/>
      <c r="F5" s="99"/>
      <c r="G5" s="104"/>
      <c r="H5" s="104"/>
      <c r="I5" s="104"/>
    </row>
    <row r="6" spans="1:10" hidden="1" outlineLevel="1" x14ac:dyDescent="0.25">
      <c r="A6" s="105" t="s">
        <v>648</v>
      </c>
      <c r="D6" s="1"/>
    </row>
    <row r="7" spans="1:10" hidden="1" outlineLevel="1" x14ac:dyDescent="0.25">
      <c r="A7" s="106">
        <v>45578</v>
      </c>
      <c r="D7" s="1"/>
    </row>
    <row r="8" spans="1:10" hidden="1" outlineLevel="1" x14ac:dyDescent="0.25">
      <c r="A8" s="6" t="s">
        <v>2</v>
      </c>
      <c r="B8" s="7"/>
      <c r="C8" s="7"/>
      <c r="D8" s="7"/>
      <c r="E8" s="8"/>
      <c r="F8" s="9"/>
      <c r="G8" s="10"/>
    </row>
    <row r="9" spans="1:10" ht="15.75" hidden="1" outlineLevel="1" thickBot="1" x14ac:dyDescent="0.3">
      <c r="A9" s="11">
        <f ca="1">COUNT(OFFSET(A11,1,0,200,1))</f>
        <v>49</v>
      </c>
      <c r="B9" s="12" t="s">
        <v>3</v>
      </c>
      <c r="C9" s="12" t="s">
        <v>4</v>
      </c>
      <c r="D9" s="12"/>
      <c r="E9" s="107">
        <v>49</v>
      </c>
      <c r="F9" s="12" t="s">
        <v>5</v>
      </c>
      <c r="G9" s="13">
        <f ca="1">A9-E9</f>
        <v>0</v>
      </c>
    </row>
    <row r="10" spans="1:10" hidden="1" outlineLevel="1" x14ac:dyDescent="0.25">
      <c r="C10" s="1"/>
      <c r="D10" s="1"/>
      <c r="E10" s="1"/>
      <c r="F10" s="1"/>
    </row>
    <row r="11" spans="1:10" collapsed="1" x14ac:dyDescent="0.25">
      <c r="A11"/>
    </row>
    <row r="13" spans="1:10" x14ac:dyDescent="0.25">
      <c r="A13" s="27" t="s">
        <v>559</v>
      </c>
    </row>
    <row r="14" spans="1:10" ht="12.75" x14ac:dyDescent="0.2">
      <c r="A14" s="51" t="s">
        <v>536</v>
      </c>
      <c r="B14" s="27" t="s">
        <v>555</v>
      </c>
      <c r="C14" s="27" t="s">
        <v>556</v>
      </c>
      <c r="D14" s="27" t="s">
        <v>10</v>
      </c>
      <c r="E14" s="27" t="s">
        <v>11</v>
      </c>
      <c r="F14" s="98" t="s">
        <v>8</v>
      </c>
      <c r="G14" s="27" t="s">
        <v>557</v>
      </c>
      <c r="H14" s="27"/>
      <c r="I14" s="27"/>
    </row>
    <row r="15" spans="1:10" ht="12.75" x14ac:dyDescent="0.2">
      <c r="A15" s="99">
        <v>1</v>
      </c>
      <c r="B15" s="99">
        <v>250</v>
      </c>
      <c r="C15" s="99" t="s">
        <v>560</v>
      </c>
      <c r="D15" s="99" t="s">
        <v>30</v>
      </c>
      <c r="E15" s="100" t="s">
        <v>31</v>
      </c>
      <c r="F15" s="101">
        <v>6.8287037037036997E-3</v>
      </c>
      <c r="G15" s="102">
        <v>25</v>
      </c>
      <c r="H15" s="103"/>
      <c r="I15" s="103"/>
    </row>
    <row r="16" spans="1:10" ht="12.75" x14ac:dyDescent="0.2">
      <c r="A16" s="99">
        <v>2</v>
      </c>
      <c r="B16" s="99">
        <v>261</v>
      </c>
      <c r="C16" s="99" t="s">
        <v>561</v>
      </c>
      <c r="D16" s="99" t="s">
        <v>35</v>
      </c>
      <c r="E16" s="100" t="s">
        <v>36</v>
      </c>
      <c r="F16" s="101">
        <v>6.9675925925925903E-3</v>
      </c>
      <c r="G16" s="102">
        <v>24</v>
      </c>
      <c r="H16" s="103"/>
      <c r="I16" s="103"/>
    </row>
    <row r="17" spans="1:9" ht="12.75" x14ac:dyDescent="0.2">
      <c r="A17" s="99">
        <v>3</v>
      </c>
      <c r="B17" s="99">
        <v>240</v>
      </c>
      <c r="C17" s="99" t="s">
        <v>562</v>
      </c>
      <c r="D17" s="99" t="s">
        <v>30</v>
      </c>
      <c r="E17" s="100" t="s">
        <v>31</v>
      </c>
      <c r="F17" s="101">
        <v>7.1180555555555598E-3</v>
      </c>
      <c r="G17" s="102">
        <v>23</v>
      </c>
      <c r="H17" s="103"/>
      <c r="I17" s="103"/>
    </row>
    <row r="18" spans="1:9" ht="12.75" x14ac:dyDescent="0.2">
      <c r="A18" s="99">
        <v>4</v>
      </c>
      <c r="B18" s="99">
        <v>302</v>
      </c>
      <c r="C18" s="99" t="s">
        <v>563</v>
      </c>
      <c r="D18" s="99">
        <v>0</v>
      </c>
      <c r="E18" s="100" t="s">
        <v>564</v>
      </c>
      <c r="F18" s="101">
        <v>7.1527777777777796E-3</v>
      </c>
      <c r="G18" s="102">
        <v>22</v>
      </c>
      <c r="H18" s="103"/>
      <c r="I18" s="103"/>
    </row>
    <row r="19" spans="1:9" ht="12.75" x14ac:dyDescent="0.2">
      <c r="A19" s="99">
        <v>5</v>
      </c>
      <c r="B19" s="99">
        <v>286</v>
      </c>
      <c r="C19" s="99" t="s">
        <v>565</v>
      </c>
      <c r="D19" s="99" t="s">
        <v>18</v>
      </c>
      <c r="E19" s="100" t="s">
        <v>19</v>
      </c>
      <c r="F19" s="101">
        <v>7.3379629629629602E-3</v>
      </c>
      <c r="G19" s="102">
        <v>21</v>
      </c>
      <c r="H19" s="103"/>
      <c r="I19" s="103"/>
    </row>
    <row r="20" spans="1:9" ht="12.75" x14ac:dyDescent="0.2">
      <c r="A20" s="99">
        <v>6</v>
      </c>
      <c r="B20" s="99">
        <v>304</v>
      </c>
      <c r="C20" s="99" t="s">
        <v>566</v>
      </c>
      <c r="D20" s="99" t="s">
        <v>27</v>
      </c>
      <c r="E20" s="100" t="s">
        <v>28</v>
      </c>
      <c r="F20" s="101">
        <v>7.9629629629629599E-3</v>
      </c>
      <c r="G20" s="102">
        <v>20</v>
      </c>
      <c r="H20" s="103"/>
      <c r="I20" s="103"/>
    </row>
    <row r="21" spans="1:9" ht="12.75" x14ac:dyDescent="0.2">
      <c r="A21" s="99">
        <v>7</v>
      </c>
      <c r="B21" s="99">
        <v>303</v>
      </c>
      <c r="C21" s="99" t="s">
        <v>567</v>
      </c>
      <c r="D21" s="99" t="s">
        <v>27</v>
      </c>
      <c r="E21" s="100" t="s">
        <v>28</v>
      </c>
      <c r="F21" s="101">
        <v>8.03240740740741E-3</v>
      </c>
      <c r="G21" s="102">
        <v>19</v>
      </c>
      <c r="H21" s="103"/>
      <c r="I21" s="103"/>
    </row>
    <row r="22" spans="1:9" ht="12.75" x14ac:dyDescent="0.2">
      <c r="A22" s="99">
        <v>8</v>
      </c>
      <c r="B22" s="99">
        <v>301</v>
      </c>
      <c r="C22" s="99" t="s">
        <v>568</v>
      </c>
      <c r="D22" s="99" t="s">
        <v>60</v>
      </c>
      <c r="E22" s="100" t="s">
        <v>61</v>
      </c>
      <c r="F22" s="101">
        <v>8.5185185185185208E-3</v>
      </c>
      <c r="G22" s="102">
        <v>18</v>
      </c>
      <c r="H22" s="103"/>
      <c r="I22" s="103"/>
    </row>
    <row r="23" spans="1:9" ht="12.75" x14ac:dyDescent="0.2">
      <c r="A23" s="99">
        <v>9</v>
      </c>
      <c r="B23" s="99">
        <v>280</v>
      </c>
      <c r="C23" s="99" t="s">
        <v>569</v>
      </c>
      <c r="D23" s="99" t="s">
        <v>42</v>
      </c>
      <c r="E23" s="100" t="s">
        <v>43</v>
      </c>
      <c r="F23" s="101">
        <v>8.7384259259259307E-3</v>
      </c>
      <c r="G23" s="102">
        <v>17</v>
      </c>
      <c r="H23" s="103"/>
      <c r="I23" s="103"/>
    </row>
    <row r="24" spans="1:9" ht="12.75" x14ac:dyDescent="0.2">
      <c r="A24" s="99">
        <v>10</v>
      </c>
      <c r="B24" s="99">
        <v>289</v>
      </c>
      <c r="C24" s="99" t="s">
        <v>570</v>
      </c>
      <c r="D24" s="99" t="s">
        <v>60</v>
      </c>
      <c r="E24" s="100" t="s">
        <v>61</v>
      </c>
      <c r="F24" s="101">
        <v>8.8425925925925894E-3</v>
      </c>
      <c r="G24" s="102">
        <v>16</v>
      </c>
      <c r="H24" s="103"/>
      <c r="I24" s="103"/>
    </row>
    <row r="26" spans="1:9" x14ac:dyDescent="0.25">
      <c r="A26" s="27" t="s">
        <v>571</v>
      </c>
    </row>
    <row r="27" spans="1:9" ht="12.75" x14ac:dyDescent="0.2">
      <c r="A27" s="51" t="s">
        <v>536</v>
      </c>
      <c r="B27" s="27" t="s">
        <v>555</v>
      </c>
      <c r="C27" s="27" t="s">
        <v>556</v>
      </c>
      <c r="D27" s="27" t="s">
        <v>10</v>
      </c>
      <c r="E27" s="27" t="s">
        <v>11</v>
      </c>
      <c r="F27" s="98" t="s">
        <v>8</v>
      </c>
      <c r="G27" s="27" t="s">
        <v>557</v>
      </c>
      <c r="H27" s="27"/>
      <c r="I27" s="27"/>
    </row>
    <row r="28" spans="1:9" ht="12.75" x14ac:dyDescent="0.2">
      <c r="A28" s="99">
        <v>1</v>
      </c>
      <c r="B28" s="99">
        <v>243</v>
      </c>
      <c r="C28" s="99" t="s">
        <v>572</v>
      </c>
      <c r="D28" s="99" t="s">
        <v>30</v>
      </c>
      <c r="E28" s="100" t="s">
        <v>31</v>
      </c>
      <c r="F28" s="101">
        <v>7.2106481481481501E-3</v>
      </c>
      <c r="G28" s="102">
        <v>25</v>
      </c>
      <c r="H28" s="103"/>
      <c r="I28" s="103"/>
    </row>
    <row r="29" spans="1:9" ht="12.75" x14ac:dyDescent="0.2">
      <c r="A29" s="99">
        <v>2</v>
      </c>
      <c r="B29" s="99">
        <v>257</v>
      </c>
      <c r="C29" s="99" t="s">
        <v>573</v>
      </c>
      <c r="D29" s="99" t="s">
        <v>35</v>
      </c>
      <c r="E29" s="100" t="s">
        <v>36</v>
      </c>
      <c r="F29" s="101">
        <v>7.6504629629629596E-3</v>
      </c>
      <c r="G29" s="102">
        <v>24</v>
      </c>
      <c r="H29" s="103"/>
      <c r="I29" s="103"/>
    </row>
    <row r="30" spans="1:9" ht="12.75" x14ac:dyDescent="0.2">
      <c r="A30" s="99">
        <v>3</v>
      </c>
      <c r="B30" s="99">
        <v>300</v>
      </c>
      <c r="C30" s="99" t="s">
        <v>574</v>
      </c>
      <c r="D30" s="99" t="s">
        <v>60</v>
      </c>
      <c r="E30" s="100" t="s">
        <v>61</v>
      </c>
      <c r="F30" s="101">
        <v>8.0555555555555606E-3</v>
      </c>
      <c r="G30" s="102">
        <v>23</v>
      </c>
      <c r="H30" s="103"/>
      <c r="I30" s="103"/>
    </row>
    <row r="31" spans="1:9" ht="12.75" x14ac:dyDescent="0.2">
      <c r="A31" s="99">
        <v>4</v>
      </c>
      <c r="B31" s="99">
        <v>293</v>
      </c>
      <c r="C31" s="99" t="s">
        <v>575</v>
      </c>
      <c r="D31" s="99" t="s">
        <v>60</v>
      </c>
      <c r="E31" s="100" t="s">
        <v>61</v>
      </c>
      <c r="F31" s="101">
        <v>8.2407407407407395E-3</v>
      </c>
      <c r="G31" s="102">
        <v>22</v>
      </c>
      <c r="H31" s="103"/>
      <c r="I31" s="103"/>
    </row>
    <row r="32" spans="1:9" ht="12.75" x14ac:dyDescent="0.2">
      <c r="A32" s="99">
        <v>5</v>
      </c>
      <c r="B32" s="99">
        <v>274</v>
      </c>
      <c r="C32" s="99" t="s">
        <v>576</v>
      </c>
      <c r="D32" s="99" t="s">
        <v>42</v>
      </c>
      <c r="E32" s="100" t="s">
        <v>43</v>
      </c>
      <c r="F32" s="101">
        <v>8.3564814814814804E-3</v>
      </c>
      <c r="G32" s="102">
        <v>21</v>
      </c>
      <c r="H32" s="103"/>
      <c r="I32" s="103"/>
    </row>
    <row r="33" spans="1:9" ht="12.75" x14ac:dyDescent="0.2">
      <c r="A33" s="99">
        <v>6</v>
      </c>
      <c r="B33" s="99">
        <v>297</v>
      </c>
      <c r="C33" s="99" t="s">
        <v>577</v>
      </c>
      <c r="D33" s="99" t="s">
        <v>30</v>
      </c>
      <c r="E33" s="100" t="s">
        <v>31</v>
      </c>
      <c r="F33" s="101">
        <v>9.3402777777777807E-3</v>
      </c>
      <c r="G33" s="102">
        <v>20</v>
      </c>
      <c r="H33" s="103"/>
      <c r="I33" s="103"/>
    </row>
    <row r="34" spans="1:9" ht="12.75" x14ac:dyDescent="0.2">
      <c r="A34" s="99">
        <v>7</v>
      </c>
      <c r="B34" s="99">
        <v>290</v>
      </c>
      <c r="C34" s="99" t="s">
        <v>578</v>
      </c>
      <c r="D34" s="99" t="s">
        <v>60</v>
      </c>
      <c r="E34" s="100" t="s">
        <v>61</v>
      </c>
      <c r="F34" s="101">
        <v>9.8958333333333294E-3</v>
      </c>
      <c r="G34" s="102">
        <v>19</v>
      </c>
      <c r="H34" s="103"/>
      <c r="I34" s="103"/>
    </row>
    <row r="35" spans="1:9" ht="12.75" x14ac:dyDescent="0.2">
      <c r="A35" s="99">
        <v>8</v>
      </c>
      <c r="B35" s="99">
        <v>294</v>
      </c>
      <c r="C35" s="99" t="s">
        <v>579</v>
      </c>
      <c r="D35" s="99" t="s">
        <v>60</v>
      </c>
      <c r="E35" s="100" t="s">
        <v>61</v>
      </c>
      <c r="F35" s="101">
        <v>9.9537037037037007E-3</v>
      </c>
      <c r="G35" s="102">
        <v>18</v>
      </c>
      <c r="H35" s="103"/>
      <c r="I35" s="103"/>
    </row>
    <row r="36" spans="1:9" ht="12.75" x14ac:dyDescent="0.2">
      <c r="A36" s="99">
        <v>9</v>
      </c>
      <c r="B36" s="99">
        <v>235</v>
      </c>
      <c r="C36" s="99" t="s">
        <v>580</v>
      </c>
      <c r="D36" s="99" t="s">
        <v>87</v>
      </c>
      <c r="E36" s="100" t="s">
        <v>88</v>
      </c>
      <c r="F36" s="101">
        <v>0.01</v>
      </c>
      <c r="G36" s="102">
        <v>17</v>
      </c>
      <c r="H36" s="103"/>
      <c r="I36" s="103"/>
    </row>
    <row r="38" spans="1:9" x14ac:dyDescent="0.25">
      <c r="A38" s="27" t="s">
        <v>581</v>
      </c>
    </row>
    <row r="39" spans="1:9" ht="12.75" x14ac:dyDescent="0.2">
      <c r="A39" s="51" t="s">
        <v>536</v>
      </c>
      <c r="B39" s="27" t="s">
        <v>555</v>
      </c>
      <c r="C39" s="27" t="s">
        <v>556</v>
      </c>
      <c r="D39" s="27" t="s">
        <v>10</v>
      </c>
      <c r="E39" s="27" t="s">
        <v>11</v>
      </c>
      <c r="F39" s="98" t="s">
        <v>8</v>
      </c>
      <c r="G39" s="27" t="s">
        <v>557</v>
      </c>
      <c r="H39" s="27"/>
      <c r="I39" s="27"/>
    </row>
    <row r="40" spans="1:9" ht="12.75" x14ac:dyDescent="0.2">
      <c r="A40" s="99">
        <v>1</v>
      </c>
      <c r="B40" s="99">
        <v>265</v>
      </c>
      <c r="C40" s="99" t="s">
        <v>582</v>
      </c>
      <c r="D40" s="99" t="s">
        <v>42</v>
      </c>
      <c r="E40" s="100" t="s">
        <v>43</v>
      </c>
      <c r="F40" s="101">
        <v>5.86805555555555E-3</v>
      </c>
      <c r="G40" s="102">
        <v>20</v>
      </c>
      <c r="H40" s="103"/>
      <c r="I40" s="103"/>
    </row>
    <row r="41" spans="1:9" ht="12.75" x14ac:dyDescent="0.2">
      <c r="A41" s="99">
        <v>2</v>
      </c>
      <c r="B41" s="99">
        <v>242</v>
      </c>
      <c r="C41" s="99" t="s">
        <v>583</v>
      </c>
      <c r="D41" s="99" t="s">
        <v>30</v>
      </c>
      <c r="E41" s="100" t="s">
        <v>31</v>
      </c>
      <c r="F41" s="101">
        <v>5.8796296296296296E-3</v>
      </c>
      <c r="G41" s="102">
        <v>19</v>
      </c>
      <c r="H41" s="103"/>
      <c r="I41" s="103"/>
    </row>
    <row r="42" spans="1:9" ht="12.75" x14ac:dyDescent="0.2">
      <c r="A42" s="99">
        <v>3</v>
      </c>
      <c r="B42" s="99">
        <v>256</v>
      </c>
      <c r="C42" s="99" t="s">
        <v>584</v>
      </c>
      <c r="D42" s="99" t="s">
        <v>30</v>
      </c>
      <c r="E42" s="100" t="s">
        <v>31</v>
      </c>
      <c r="F42" s="101">
        <v>6.7013888888888904E-3</v>
      </c>
      <c r="G42" s="102">
        <v>18</v>
      </c>
      <c r="H42" s="103"/>
      <c r="I42" s="103"/>
    </row>
    <row r="43" spans="1:9" ht="12.75" x14ac:dyDescent="0.2">
      <c r="A43" s="99">
        <v>4</v>
      </c>
      <c r="B43" s="99">
        <v>241</v>
      </c>
      <c r="C43" s="99" t="s">
        <v>585</v>
      </c>
      <c r="D43" s="99" t="s">
        <v>30</v>
      </c>
      <c r="E43" s="100" t="s">
        <v>31</v>
      </c>
      <c r="F43" s="101">
        <v>6.8518518518518503E-3</v>
      </c>
      <c r="G43" s="102">
        <v>17</v>
      </c>
      <c r="H43" s="103"/>
      <c r="I43" s="103"/>
    </row>
    <row r="44" spans="1:9" ht="12.75" x14ac:dyDescent="0.2">
      <c r="A44" s="99">
        <v>5</v>
      </c>
      <c r="B44" s="99">
        <v>270</v>
      </c>
      <c r="C44" s="99" t="s">
        <v>586</v>
      </c>
      <c r="D44" s="99" t="s">
        <v>42</v>
      </c>
      <c r="E44" s="100" t="s">
        <v>43</v>
      </c>
      <c r="F44" s="101">
        <v>7.1064814814814801E-3</v>
      </c>
      <c r="G44" s="102">
        <v>16</v>
      </c>
      <c r="H44" s="103"/>
      <c r="I44" s="103"/>
    </row>
    <row r="45" spans="1:9" ht="12.75" x14ac:dyDescent="0.2">
      <c r="A45" s="99">
        <v>6</v>
      </c>
      <c r="B45" s="99">
        <v>273</v>
      </c>
      <c r="C45" s="99" t="s">
        <v>587</v>
      </c>
      <c r="D45" s="99" t="s">
        <v>42</v>
      </c>
      <c r="E45" s="100" t="s">
        <v>43</v>
      </c>
      <c r="F45" s="101">
        <v>7.3726851851851896E-3</v>
      </c>
      <c r="G45" s="102">
        <v>15</v>
      </c>
      <c r="H45" s="103"/>
      <c r="I45" s="103"/>
    </row>
    <row r="46" spans="1:9" ht="12.75" x14ac:dyDescent="0.2">
      <c r="A46" s="99">
        <v>7</v>
      </c>
      <c r="B46" s="99">
        <v>258</v>
      </c>
      <c r="C46" s="99" t="s">
        <v>588</v>
      </c>
      <c r="D46" s="99" t="s">
        <v>35</v>
      </c>
      <c r="E46" s="100" t="s">
        <v>36</v>
      </c>
      <c r="F46" s="101">
        <v>8.4375000000000006E-3</v>
      </c>
      <c r="G46" s="102">
        <v>14</v>
      </c>
      <c r="H46" s="103"/>
      <c r="I46" s="103"/>
    </row>
    <row r="47" spans="1:9" ht="12.75" x14ac:dyDescent="0.2">
      <c r="A47" s="99">
        <v>8</v>
      </c>
      <c r="B47" s="99">
        <v>305</v>
      </c>
      <c r="C47" s="99" t="s">
        <v>589</v>
      </c>
      <c r="D47" s="99" t="s">
        <v>27</v>
      </c>
      <c r="E47" s="100" t="s">
        <v>28</v>
      </c>
      <c r="F47" s="101">
        <v>9.7106481481481505E-3</v>
      </c>
      <c r="G47" s="102">
        <v>13</v>
      </c>
      <c r="H47" s="103"/>
      <c r="I47" s="103"/>
    </row>
    <row r="48" spans="1:9" ht="12.75" x14ac:dyDescent="0.2">
      <c r="A48" s="99">
        <v>9</v>
      </c>
      <c r="B48" s="99">
        <v>298</v>
      </c>
      <c r="C48" s="99" t="s">
        <v>590</v>
      </c>
      <c r="D48" s="99" t="s">
        <v>27</v>
      </c>
      <c r="E48" s="100" t="s">
        <v>28</v>
      </c>
      <c r="F48" s="101">
        <v>9.9768518518518496E-3</v>
      </c>
      <c r="G48" s="102">
        <v>12</v>
      </c>
      <c r="H48" s="103"/>
      <c r="I48" s="103"/>
    </row>
    <row r="50" spans="1:9" x14ac:dyDescent="0.25">
      <c r="A50" s="27" t="s">
        <v>591</v>
      </c>
    </row>
    <row r="51" spans="1:9" ht="12.75" x14ac:dyDescent="0.2">
      <c r="A51" s="51" t="s">
        <v>536</v>
      </c>
      <c r="B51" s="27" t="s">
        <v>555</v>
      </c>
      <c r="C51" s="27" t="s">
        <v>556</v>
      </c>
      <c r="D51" s="27" t="s">
        <v>10</v>
      </c>
      <c r="E51" s="27" t="s">
        <v>11</v>
      </c>
      <c r="F51" s="98" t="s">
        <v>8</v>
      </c>
      <c r="G51" s="27" t="s">
        <v>557</v>
      </c>
      <c r="H51" s="27"/>
      <c r="I51" s="27"/>
    </row>
    <row r="52" spans="1:9" ht="12.75" x14ac:dyDescent="0.2">
      <c r="A52" s="99">
        <v>1</v>
      </c>
      <c r="B52" s="99">
        <v>233</v>
      </c>
      <c r="C52" s="99" t="s">
        <v>592</v>
      </c>
      <c r="D52" s="99" t="s">
        <v>87</v>
      </c>
      <c r="E52" s="100" t="s">
        <v>88</v>
      </c>
      <c r="F52" s="101">
        <v>6.31944444444444E-3</v>
      </c>
      <c r="G52" s="102">
        <v>20</v>
      </c>
      <c r="H52" s="103"/>
      <c r="I52" s="103"/>
    </row>
    <row r="53" spans="1:9" ht="12.75" x14ac:dyDescent="0.2">
      <c r="A53" s="99">
        <v>2</v>
      </c>
      <c r="B53" s="99">
        <v>247</v>
      </c>
      <c r="C53" s="99" t="s">
        <v>593</v>
      </c>
      <c r="D53" s="99" t="s">
        <v>30</v>
      </c>
      <c r="E53" s="100" t="s">
        <v>31</v>
      </c>
      <c r="F53" s="101">
        <v>6.8055555555555603E-3</v>
      </c>
      <c r="G53" s="102">
        <v>19</v>
      </c>
      <c r="H53" s="103"/>
      <c r="I53" s="103"/>
    </row>
    <row r="54" spans="1:9" ht="12.75" x14ac:dyDescent="0.2">
      <c r="A54" s="99">
        <v>3</v>
      </c>
      <c r="B54" s="99">
        <v>248</v>
      </c>
      <c r="C54" s="99" t="s">
        <v>594</v>
      </c>
      <c r="D54" s="99" t="s">
        <v>30</v>
      </c>
      <c r="E54" s="100" t="s">
        <v>31</v>
      </c>
      <c r="F54" s="101">
        <v>6.875E-3</v>
      </c>
      <c r="G54" s="102">
        <v>18</v>
      </c>
      <c r="H54" s="103"/>
      <c r="I54" s="103"/>
    </row>
    <row r="55" spans="1:9" ht="12.75" x14ac:dyDescent="0.2">
      <c r="A55" s="99">
        <v>4</v>
      </c>
      <c r="B55" s="99">
        <v>237</v>
      </c>
      <c r="C55" s="99" t="s">
        <v>595</v>
      </c>
      <c r="D55" s="99" t="s">
        <v>30</v>
      </c>
      <c r="E55" s="100" t="s">
        <v>31</v>
      </c>
      <c r="F55" s="101">
        <v>7.0138888888888898E-3</v>
      </c>
      <c r="G55" s="102">
        <v>17</v>
      </c>
      <c r="H55" s="103"/>
      <c r="I55" s="103"/>
    </row>
    <row r="56" spans="1:9" ht="12.75" x14ac:dyDescent="0.2">
      <c r="A56" s="99">
        <v>5</v>
      </c>
      <c r="B56" s="99">
        <v>232</v>
      </c>
      <c r="C56" s="99" t="s">
        <v>596</v>
      </c>
      <c r="D56" s="99" t="s">
        <v>87</v>
      </c>
      <c r="E56" s="100" t="s">
        <v>88</v>
      </c>
      <c r="F56" s="101">
        <v>7.2800925925925897E-3</v>
      </c>
      <c r="G56" s="102">
        <v>16</v>
      </c>
      <c r="H56" s="103"/>
      <c r="I56" s="103"/>
    </row>
    <row r="57" spans="1:9" ht="12.75" x14ac:dyDescent="0.2">
      <c r="A57" s="99">
        <v>6</v>
      </c>
      <c r="B57" s="99">
        <v>282</v>
      </c>
      <c r="C57" s="99" t="s">
        <v>597</v>
      </c>
      <c r="D57" s="99" t="s">
        <v>42</v>
      </c>
      <c r="E57" s="100" t="s">
        <v>43</v>
      </c>
      <c r="F57" s="101">
        <v>7.2916666666666703E-3</v>
      </c>
      <c r="G57" s="102">
        <v>15</v>
      </c>
      <c r="H57" s="103"/>
      <c r="I57" s="103"/>
    </row>
    <row r="58" spans="1:9" ht="12.75" x14ac:dyDescent="0.2">
      <c r="A58" s="99">
        <v>7</v>
      </c>
      <c r="B58" s="99">
        <v>238</v>
      </c>
      <c r="C58" s="99" t="s">
        <v>598</v>
      </c>
      <c r="D58" s="99" t="s">
        <v>30</v>
      </c>
      <c r="E58" s="100" t="s">
        <v>31</v>
      </c>
      <c r="F58" s="101">
        <v>7.3263888888888901E-3</v>
      </c>
      <c r="G58" s="102">
        <v>14</v>
      </c>
      <c r="H58" s="103"/>
      <c r="I58" s="103"/>
    </row>
    <row r="59" spans="1:9" ht="12.75" x14ac:dyDescent="0.2">
      <c r="A59" s="99">
        <v>8</v>
      </c>
      <c r="B59" s="99">
        <v>268</v>
      </c>
      <c r="C59" s="99" t="s">
        <v>599</v>
      </c>
      <c r="D59" s="99" t="s">
        <v>42</v>
      </c>
      <c r="E59" s="100" t="s">
        <v>43</v>
      </c>
      <c r="F59" s="101">
        <v>7.6041666666666697E-3</v>
      </c>
      <c r="G59" s="102">
        <v>13</v>
      </c>
      <c r="H59" s="103"/>
      <c r="I59" s="103"/>
    </row>
    <row r="60" spans="1:9" ht="12.75" x14ac:dyDescent="0.2">
      <c r="A60" s="99">
        <v>9</v>
      </c>
      <c r="B60" s="99">
        <v>239</v>
      </c>
      <c r="C60" s="99" t="s">
        <v>600</v>
      </c>
      <c r="D60" s="99" t="s">
        <v>30</v>
      </c>
      <c r="E60" s="100" t="s">
        <v>31</v>
      </c>
      <c r="F60" s="101">
        <v>7.8703703703703696E-3</v>
      </c>
      <c r="G60" s="102">
        <v>12</v>
      </c>
      <c r="H60" s="103"/>
      <c r="I60" s="103"/>
    </row>
    <row r="61" spans="1:9" ht="12.75" x14ac:dyDescent="0.2">
      <c r="A61" s="99">
        <v>10</v>
      </c>
      <c r="B61" s="99">
        <v>245</v>
      </c>
      <c r="C61" s="99" t="s">
        <v>601</v>
      </c>
      <c r="D61" s="99" t="s">
        <v>30</v>
      </c>
      <c r="E61" s="100" t="s">
        <v>31</v>
      </c>
      <c r="F61" s="101">
        <v>8.0787037037037008E-3</v>
      </c>
      <c r="G61" s="102">
        <v>11</v>
      </c>
      <c r="H61" s="103"/>
      <c r="I61" s="103"/>
    </row>
    <row r="62" spans="1:9" ht="12.75" x14ac:dyDescent="0.2">
      <c r="A62" s="99">
        <v>11</v>
      </c>
      <c r="B62" s="99">
        <v>299</v>
      </c>
      <c r="C62" s="99" t="s">
        <v>602</v>
      </c>
      <c r="D62" s="99" t="s">
        <v>27</v>
      </c>
      <c r="E62" s="100" t="s">
        <v>28</v>
      </c>
      <c r="F62" s="101">
        <v>9.1319444444444408E-3</v>
      </c>
      <c r="G62" s="102">
        <v>10</v>
      </c>
      <c r="H62" s="103"/>
      <c r="I62" s="103"/>
    </row>
    <row r="64" spans="1:9" x14ac:dyDescent="0.25">
      <c r="A64" s="27" t="s">
        <v>603</v>
      </c>
    </row>
    <row r="65" spans="1:9" ht="12.75" x14ac:dyDescent="0.2">
      <c r="A65" s="51" t="s">
        <v>536</v>
      </c>
      <c r="B65" s="27" t="s">
        <v>555</v>
      </c>
      <c r="C65" s="27" t="s">
        <v>556</v>
      </c>
      <c r="D65" s="27" t="s">
        <v>10</v>
      </c>
      <c r="E65" s="27" t="s">
        <v>11</v>
      </c>
      <c r="F65" s="98" t="s">
        <v>8</v>
      </c>
      <c r="G65" s="27" t="s">
        <v>557</v>
      </c>
      <c r="H65" s="27"/>
      <c r="I65" s="27"/>
    </row>
    <row r="66" spans="1:9" ht="12.75" x14ac:dyDescent="0.2">
      <c r="A66" s="99">
        <v>1</v>
      </c>
      <c r="B66" s="99">
        <v>6</v>
      </c>
      <c r="C66" s="99" t="s">
        <v>604</v>
      </c>
      <c r="D66" s="99" t="s">
        <v>23</v>
      </c>
      <c r="E66" s="100" t="s">
        <v>24</v>
      </c>
      <c r="F66" s="101">
        <v>5.5671296296296302E-3</v>
      </c>
      <c r="G66" s="102">
        <v>15</v>
      </c>
      <c r="H66" s="103"/>
      <c r="I66" s="103"/>
    </row>
    <row r="67" spans="1:9" ht="12.75" x14ac:dyDescent="0.2">
      <c r="A67" s="99">
        <v>2</v>
      </c>
      <c r="B67" s="99">
        <v>29</v>
      </c>
      <c r="C67" s="99" t="s">
        <v>605</v>
      </c>
      <c r="D67" s="99" t="s">
        <v>42</v>
      </c>
      <c r="E67" s="100" t="s">
        <v>43</v>
      </c>
      <c r="F67" s="101">
        <v>6.0763888888888899E-3</v>
      </c>
      <c r="G67" s="102">
        <v>14</v>
      </c>
      <c r="H67" s="103"/>
      <c r="I67" s="103"/>
    </row>
    <row r="68" spans="1:9" ht="12.75" x14ac:dyDescent="0.2">
      <c r="A68" s="99">
        <v>3</v>
      </c>
      <c r="B68" s="99">
        <v>15</v>
      </c>
      <c r="C68" s="99" t="s">
        <v>606</v>
      </c>
      <c r="D68" s="99" t="s">
        <v>35</v>
      </c>
      <c r="E68" s="100" t="s">
        <v>36</v>
      </c>
      <c r="F68" s="101">
        <v>6.5856481481481504E-3</v>
      </c>
      <c r="G68" s="102">
        <v>13</v>
      </c>
      <c r="H68" s="103"/>
      <c r="I68" s="103"/>
    </row>
    <row r="69" spans="1:9" ht="12.75" x14ac:dyDescent="0.2">
      <c r="A69" s="99">
        <v>4</v>
      </c>
      <c r="B69" s="99">
        <v>39</v>
      </c>
      <c r="C69" s="99" t="s">
        <v>607</v>
      </c>
      <c r="D69" s="99" t="s">
        <v>39</v>
      </c>
      <c r="E69" s="100" t="s">
        <v>40</v>
      </c>
      <c r="F69" s="101">
        <v>6.7939814814814798E-3</v>
      </c>
      <c r="G69" s="102">
        <v>12</v>
      </c>
      <c r="H69" s="103"/>
      <c r="I69" s="103"/>
    </row>
    <row r="70" spans="1:9" ht="12.75" x14ac:dyDescent="0.2">
      <c r="A70" s="99">
        <v>5</v>
      </c>
      <c r="B70" s="99">
        <v>40</v>
      </c>
      <c r="C70" s="99" t="s">
        <v>608</v>
      </c>
      <c r="D70" s="99" t="s">
        <v>27</v>
      </c>
      <c r="E70" s="100" t="s">
        <v>28</v>
      </c>
      <c r="F70" s="101">
        <v>7.5462962962963001E-3</v>
      </c>
      <c r="G70" s="102">
        <v>11</v>
      </c>
      <c r="H70" s="103"/>
      <c r="I70" s="103"/>
    </row>
    <row r="72" spans="1:9" x14ac:dyDescent="0.25">
      <c r="A72" s="27" t="s">
        <v>609</v>
      </c>
    </row>
    <row r="73" spans="1:9" ht="12.75" x14ac:dyDescent="0.2">
      <c r="A73" s="51" t="s">
        <v>536</v>
      </c>
      <c r="B73" s="27" t="s">
        <v>555</v>
      </c>
      <c r="C73" s="27" t="s">
        <v>556</v>
      </c>
      <c r="D73" s="27" t="s">
        <v>10</v>
      </c>
      <c r="E73" s="27" t="s">
        <v>11</v>
      </c>
      <c r="F73" s="98" t="s">
        <v>8</v>
      </c>
      <c r="G73" s="27" t="s">
        <v>557</v>
      </c>
      <c r="H73" s="27"/>
      <c r="I73" s="27"/>
    </row>
    <row r="74" spans="1:9" ht="12.75" x14ac:dyDescent="0.2">
      <c r="A74" s="99">
        <v>1</v>
      </c>
      <c r="B74" s="99">
        <v>5</v>
      </c>
      <c r="C74" s="99" t="s">
        <v>610</v>
      </c>
      <c r="D74" s="99" t="s">
        <v>23</v>
      </c>
      <c r="E74" s="100" t="s">
        <v>24</v>
      </c>
      <c r="F74" s="101">
        <v>9.5717592592592608E-3</v>
      </c>
      <c r="G74" s="102">
        <v>15</v>
      </c>
      <c r="H74" s="103"/>
      <c r="I74" s="103"/>
    </row>
    <row r="75" spans="1:9" ht="12.75" x14ac:dyDescent="0.2">
      <c r="A75" s="99">
        <v>2</v>
      </c>
      <c r="B75" s="99">
        <v>4</v>
      </c>
      <c r="C75" s="99" t="s">
        <v>611</v>
      </c>
      <c r="D75" s="99" t="s">
        <v>23</v>
      </c>
      <c r="E75" s="100" t="s">
        <v>24</v>
      </c>
      <c r="F75" s="101">
        <v>1.04976851851852E-2</v>
      </c>
      <c r="G75" s="102">
        <v>14</v>
      </c>
      <c r="H75" s="103"/>
      <c r="I75" s="103"/>
    </row>
    <row r="77" spans="1:9" x14ac:dyDescent="0.25">
      <c r="A77" s="27" t="s">
        <v>612</v>
      </c>
    </row>
    <row r="78" spans="1:9" ht="12.75" x14ac:dyDescent="0.2">
      <c r="A78" s="51" t="s">
        <v>536</v>
      </c>
      <c r="B78" s="27" t="s">
        <v>555</v>
      </c>
      <c r="C78" s="27" t="s">
        <v>556</v>
      </c>
      <c r="D78" s="27" t="s">
        <v>10</v>
      </c>
      <c r="E78" s="27" t="s">
        <v>11</v>
      </c>
      <c r="F78" s="98" t="s">
        <v>8</v>
      </c>
      <c r="G78" s="27" t="s">
        <v>557</v>
      </c>
      <c r="H78" s="27"/>
      <c r="I78" s="27"/>
    </row>
    <row r="79" spans="1:9" ht="12.75" x14ac:dyDescent="0.2">
      <c r="A79" s="99">
        <v>1</v>
      </c>
      <c r="B79" s="99">
        <v>16</v>
      </c>
      <c r="C79" s="99" t="s">
        <v>613</v>
      </c>
      <c r="D79" s="99" t="s">
        <v>35</v>
      </c>
      <c r="E79" s="100" t="s">
        <v>36</v>
      </c>
      <c r="F79" s="101">
        <v>1.05092592592593E-2</v>
      </c>
      <c r="G79" s="102">
        <v>15</v>
      </c>
      <c r="H79" s="103"/>
      <c r="I79" s="103"/>
    </row>
    <row r="80" spans="1:9" ht="12.75" x14ac:dyDescent="0.2">
      <c r="A80" s="99">
        <v>2</v>
      </c>
      <c r="B80" s="99">
        <v>21</v>
      </c>
      <c r="C80" s="99" t="s">
        <v>614</v>
      </c>
      <c r="D80" s="99" t="s">
        <v>42</v>
      </c>
      <c r="E80" s="100" t="s">
        <v>43</v>
      </c>
      <c r="F80" s="101">
        <v>1.24421296296296E-2</v>
      </c>
      <c r="G80" s="102">
        <v>14</v>
      </c>
      <c r="H80" s="103"/>
      <c r="I80" s="103"/>
    </row>
    <row r="81" spans="1:9" ht="12.75" x14ac:dyDescent="0.2">
      <c r="A81" s="99">
        <v>3</v>
      </c>
      <c r="B81" s="99">
        <v>10</v>
      </c>
      <c r="C81" s="99" t="s">
        <v>615</v>
      </c>
      <c r="D81" s="99" t="s">
        <v>30</v>
      </c>
      <c r="E81" s="100" t="s">
        <v>31</v>
      </c>
      <c r="F81" s="101">
        <v>1.3634259259259301E-2</v>
      </c>
      <c r="G81" s="102">
        <v>13</v>
      </c>
      <c r="H81" s="103"/>
      <c r="I81" s="103"/>
    </row>
  </sheetData>
  <pageMargins left="0.35433070866141736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CumJunior">
    <tabColor rgb="FF92D050"/>
  </sheetPr>
  <dimension ref="A1:AL112"/>
  <sheetViews>
    <sheetView tabSelected="1" topLeftCell="A4" workbookViewId="0">
      <pane ySplit="3" topLeftCell="A12" activePane="bottomLeft" state="frozen"/>
      <selection activeCell="A4" sqref="A4"/>
      <selection pane="bottomLeft" activeCell="O3" sqref="O3"/>
    </sheetView>
  </sheetViews>
  <sheetFormatPr defaultColWidth="9.140625" defaultRowHeight="12.75" outlineLevelRow="1" outlineLevelCol="1" x14ac:dyDescent="0.2"/>
  <cols>
    <col min="1" max="1" width="7.28515625" style="2" customWidth="1"/>
    <col min="2" max="2" width="22.5703125" style="2" customWidth="1"/>
    <col min="3" max="3" width="8.28515625" style="2" customWidth="1"/>
    <col min="4" max="10" width="7.140625" style="2" customWidth="1"/>
    <col min="11" max="12" width="8.140625" style="2" customWidth="1"/>
    <col min="13" max="13" width="10.42578125" style="2" hidden="1" customWidth="1" outlineLevel="1"/>
    <col min="14" max="14" width="9.140625" style="2" collapsed="1"/>
    <col min="15" max="18" width="9.140625" style="2" customWidth="1"/>
    <col min="19" max="23" width="9.140625" style="2" hidden="1" customWidth="1" outlineLevel="1"/>
    <col min="24" max="24" width="0" style="2" hidden="1" customWidth="1" outlineLevel="1" collapsed="1"/>
    <col min="25" max="36" width="0" style="2" hidden="1" customWidth="1" outlineLevel="1"/>
    <col min="37" max="37" width="1.7109375" style="2" hidden="1" customWidth="1" outlineLevel="1"/>
    <col min="38" max="38" width="9.140625" style="2" collapsed="1"/>
    <col min="39" max="16384" width="9.140625" style="2"/>
  </cols>
  <sheetData>
    <row r="1" spans="1:37" hidden="1" outlineLevel="1" x14ac:dyDescent="0.2">
      <c r="R1" s="29" t="s">
        <v>444</v>
      </c>
      <c r="S1" s="30" t="s">
        <v>445</v>
      </c>
      <c r="T1" s="28" t="str">
        <f>IF(ISBLANK(S1),"X",IF(AND(S1&lt;115,S1&gt;95),S1+1,S1))</f>
        <v xml:space="preserve">Formula to correct scores psoted </v>
      </c>
      <c r="U1" s="28" t="str">
        <f>IF(OR(U$6&gt;$C$5,U$6&gt;COUNT($D1:$I1)),"",LARGE($D1:$I1,U$6))</f>
        <v/>
      </c>
      <c r="V1" s="28" t="str">
        <f>IF(OR(V$6&gt;$C$5,V$6&gt;COUNT($D1:$I1)),"",LARGE($D1:$I1,V$6))</f>
        <v/>
      </c>
      <c r="W1" s="28" t="str">
        <f>IF(OR(W$6&gt;$C$5,W$6&gt;COUNT($D1:$I1)),"",LARGE($D1:$I1,W$6))</f>
        <v/>
      </c>
      <c r="X1" s="28" t="str">
        <f>IF(OR(X$6&gt;$C$5,X$6&gt;COUNT($D1:$I1)),"",LARGE($D1:$I1,X$6))</f>
        <v/>
      </c>
      <c r="Y1" s="1"/>
      <c r="Z1" s="1"/>
      <c r="AA1" s="1"/>
      <c r="AB1" s="1"/>
      <c r="AC1" s="1"/>
      <c r="AD1" s="1"/>
      <c r="AE1" s="1"/>
      <c r="AF1" s="28"/>
      <c r="AK1" s="31"/>
    </row>
    <row r="2" spans="1:37" hidden="1" outlineLevel="1" x14ac:dyDescent="0.2">
      <c r="A2" s="2" t="s">
        <v>446</v>
      </c>
      <c r="D2" s="29" t="s">
        <v>447</v>
      </c>
      <c r="E2" s="2" t="b">
        <f>SUM(E6:E6)&gt;0</f>
        <v>0</v>
      </c>
      <c r="I2" s="32" t="s">
        <v>616</v>
      </c>
      <c r="J2" s="33">
        <f>IFERROR(LARGE(D2:I2,1),0)+IF($C$5&gt;=2,IFERROR(LARGE(D2:I2,2),0),0)+IF($C$5&gt;=3,IFERROR(LARGE(D2:I2,3),0),0)+IF($C$5&gt;=4,IFERROR(LARGE(D2:I2,4),0),0)+IF($C$5&gt;=5,IFERROR(LARGE(D2:I2,5),0),0)+IF($C$5&gt;=6,IFERROR(LARGE(D2:I2,6),0),0)</f>
        <v>0</v>
      </c>
      <c r="K2" s="33"/>
      <c r="L2" s="33"/>
      <c r="M2" s="33">
        <f>J2-(ROW(J2)-ROW(J$6))/10000</f>
        <v>4.0000000000000002E-4</v>
      </c>
      <c r="N2" s="33">
        <f>COUNT(D2:I2)</f>
        <v>0</v>
      </c>
      <c r="O2" s="33">
        <f ca="1">IF(AND(N2=1,OFFSET(C2,0,O$3)&gt;0),"Y",0)</f>
        <v>0</v>
      </c>
      <c r="P2" s="34">
        <v>0</v>
      </c>
      <c r="Q2" s="108">
        <f>1-(P2=P1)</f>
        <v>0</v>
      </c>
      <c r="R2" s="35">
        <f>M2+S2/1000+T2/10000+U2/100000+V2/1000000+W2/10000000+X2/100000000</f>
        <v>4.0000000000000002E-4</v>
      </c>
      <c r="S2" s="35"/>
      <c r="T2" s="28"/>
      <c r="U2" s="28"/>
      <c r="V2" s="28"/>
      <c r="W2" s="28"/>
      <c r="Y2" s="32" t="s">
        <v>617</v>
      </c>
      <c r="Z2" s="36" t="e">
        <v>#N/A</v>
      </c>
      <c r="AA2" s="36" t="e">
        <f>IF($Z2="Query O/S",AH2,0)</f>
        <v>#N/A</v>
      </c>
      <c r="AB2" s="36" t="e">
        <f>IF($Z2="Query O/S",AI2,0)</f>
        <v>#N/A</v>
      </c>
      <c r="AC2" s="36" t="e">
        <f>IF($Z2="Query O/S",AJ2,0)</f>
        <v>#N/A</v>
      </c>
      <c r="AD2" s="37"/>
      <c r="AE2" s="38"/>
      <c r="AF2" s="39">
        <f>MAX(D2:I2)</f>
        <v>0</v>
      </c>
      <c r="AG2" s="33">
        <f>(IFERROR(LARGE(D2:I2,1),0)+IF($AG$3&gt;=2,IFERROR(LARGE(D2:I2,2),0),0)+IF($AG$3&gt;=3,IFERROR(LARGE(D2:I2,3),0),0)+IF($AG$3&gt;=4,IFERROR(LARGE(D2:I2,4),0),0)+IF($AG$3&gt;=5,IFERROR(LARGE(D2:I2,5),0),0)+IF($AG$3&gt;=6,IFERROR(LARGE(D2:I2,6),0),0)+AF2)</f>
        <v>0</v>
      </c>
      <c r="AK2" s="31"/>
    </row>
    <row r="3" spans="1:37" hidden="1" outlineLevel="1" x14ac:dyDescent="0.2">
      <c r="D3" s="29"/>
      <c r="I3" s="32"/>
      <c r="J3" s="28"/>
      <c r="K3" s="28"/>
      <c r="L3" s="28"/>
      <c r="M3" s="40"/>
      <c r="N3" s="28" t="s">
        <v>450</v>
      </c>
      <c r="O3" s="41">
        <v>1</v>
      </c>
      <c r="P3" s="42" t="s">
        <v>618</v>
      </c>
      <c r="Q3" s="43" t="s">
        <v>452</v>
      </c>
      <c r="S3" s="30"/>
      <c r="T3" s="28"/>
      <c r="U3" s="28"/>
      <c r="V3" s="28"/>
      <c r="W3" s="28"/>
      <c r="AF3" s="1" t="s">
        <v>453</v>
      </c>
      <c r="AG3" s="3">
        <f>$C$5-1</f>
        <v>2</v>
      </c>
      <c r="AH3" s="1" t="s">
        <v>454</v>
      </c>
      <c r="AK3" s="31"/>
    </row>
    <row r="4" spans="1:37" s="15" customFormat="1" ht="38.25" customHeight="1" collapsed="1" thickBot="1" x14ac:dyDescent="0.45">
      <c r="A4" s="15" t="s">
        <v>654</v>
      </c>
      <c r="Q4" s="45">
        <f>SUM(P7:P268)</f>
        <v>0</v>
      </c>
      <c r="Y4" s="28"/>
      <c r="Z4" s="28"/>
      <c r="AA4" s="28"/>
      <c r="AB4" s="28"/>
      <c r="AC4" s="28"/>
      <c r="AD4" s="28"/>
      <c r="AE4" s="28"/>
      <c r="AF4" s="28"/>
      <c r="AG4" s="42" t="s">
        <v>619</v>
      </c>
      <c r="AH4" s="28"/>
      <c r="AI4" s="28"/>
      <c r="AJ4" s="28"/>
      <c r="AK4" s="46" t="s">
        <v>620</v>
      </c>
    </row>
    <row r="5" spans="1:37" s="27" customFormat="1" x14ac:dyDescent="0.2">
      <c r="A5" s="27" t="s">
        <v>457</v>
      </c>
      <c r="C5" s="47">
        <v>3</v>
      </c>
      <c r="J5" s="48" t="str">
        <f>"Total is best " &amp;C5&amp;" races"</f>
        <v>Total is best 3 races</v>
      </c>
      <c r="S5" s="27" t="s">
        <v>459</v>
      </c>
      <c r="Y5" s="2"/>
      <c r="Z5" s="2"/>
      <c r="AA5" s="27" t="s">
        <v>460</v>
      </c>
      <c r="AD5" s="27" t="s">
        <v>461</v>
      </c>
      <c r="AE5" s="2"/>
      <c r="AH5" s="42" t="s">
        <v>621</v>
      </c>
      <c r="AK5" s="49"/>
    </row>
    <row r="6" spans="1:37" s="27" customFormat="1" ht="27.75" customHeight="1" x14ac:dyDescent="0.2">
      <c r="A6" s="27" t="s">
        <v>463</v>
      </c>
      <c r="B6" s="27" t="s">
        <v>465</v>
      </c>
      <c r="C6" s="51" t="s">
        <v>466</v>
      </c>
      <c r="D6" s="85" t="s">
        <v>467</v>
      </c>
      <c r="E6" s="85" t="s">
        <v>468</v>
      </c>
      <c r="F6" s="85" t="s">
        <v>469</v>
      </c>
      <c r="G6" s="85" t="s">
        <v>470</v>
      </c>
      <c r="H6" s="85" t="s">
        <v>471</v>
      </c>
      <c r="I6" s="85" t="s">
        <v>472</v>
      </c>
      <c r="J6" s="85" t="s">
        <v>473</v>
      </c>
      <c r="K6" s="109"/>
      <c r="L6" s="109" t="s">
        <v>475</v>
      </c>
      <c r="M6" s="110" t="s">
        <v>476</v>
      </c>
      <c r="N6" s="111" t="s">
        <v>477</v>
      </c>
      <c r="O6" s="109" t="s">
        <v>478</v>
      </c>
      <c r="P6" s="109"/>
      <c r="Q6" s="109"/>
      <c r="R6" s="85" t="s">
        <v>480</v>
      </c>
      <c r="S6" s="85">
        <v>1</v>
      </c>
      <c r="T6" s="85">
        <v>2</v>
      </c>
      <c r="U6" s="85">
        <v>3</v>
      </c>
      <c r="V6" s="85">
        <v>4</v>
      </c>
      <c r="W6" s="85">
        <v>5</v>
      </c>
      <c r="X6" s="85">
        <v>6</v>
      </c>
      <c r="Z6" s="54" t="s">
        <v>481</v>
      </c>
      <c r="AA6" s="22" t="s">
        <v>482</v>
      </c>
      <c r="AB6" s="22" t="s">
        <v>483</v>
      </c>
      <c r="AC6" s="22" t="s">
        <v>484</v>
      </c>
      <c r="AD6" s="54" t="s">
        <v>622</v>
      </c>
      <c r="AE6" s="54" t="s">
        <v>486</v>
      </c>
      <c r="AF6" s="22" t="s">
        <v>487</v>
      </c>
      <c r="AG6" s="22" t="s">
        <v>488</v>
      </c>
      <c r="AH6" s="22" t="s">
        <v>482</v>
      </c>
      <c r="AI6" s="22" t="s">
        <v>483</v>
      </c>
      <c r="AJ6" s="22" t="s">
        <v>484</v>
      </c>
      <c r="AK6" s="49"/>
    </row>
    <row r="7" spans="1:37" ht="15" x14ac:dyDescent="0.25">
      <c r="A7" s="27" t="s">
        <v>559</v>
      </c>
      <c r="D7" s="33"/>
      <c r="E7" s="33"/>
      <c r="F7" s="112"/>
      <c r="G7" s="33"/>
      <c r="H7" s="33"/>
      <c r="I7" s="33"/>
      <c r="J7" s="33"/>
      <c r="K7" s="33"/>
      <c r="L7" s="33"/>
      <c r="M7" s="33"/>
      <c r="N7" s="33"/>
      <c r="O7" s="33"/>
      <c r="P7" s="85" t="str">
        <f>A7</f>
        <v>U11B</v>
      </c>
      <c r="Q7" s="33"/>
      <c r="R7" s="33"/>
      <c r="S7" s="33"/>
      <c r="T7" s="33"/>
      <c r="U7" s="33"/>
      <c r="V7" s="33"/>
      <c r="W7" s="33"/>
      <c r="X7" s="33"/>
      <c r="AD7" s="1"/>
      <c r="AE7" s="1"/>
      <c r="AF7" s="25"/>
      <c r="AG7" s="25"/>
      <c r="AH7" s="25">
        <v>73</v>
      </c>
      <c r="AI7" s="25">
        <v>68</v>
      </c>
      <c r="AJ7" s="25">
        <v>66</v>
      </c>
    </row>
    <row r="8" spans="1:37" ht="15" x14ac:dyDescent="0.25">
      <c r="A8" s="1">
        <v>1</v>
      </c>
      <c r="B8" s="1" t="s">
        <v>560</v>
      </c>
      <c r="C8" s="1" t="s">
        <v>31</v>
      </c>
      <c r="D8" s="35">
        <v>25</v>
      </c>
      <c r="E8" s="33"/>
      <c r="F8" s="112"/>
      <c r="G8" s="33"/>
      <c r="H8" s="33"/>
      <c r="I8" s="33"/>
      <c r="J8" s="33">
        <f>IFERROR(LARGE(D8:I8,1),0)+IF($C$5&gt;=2,IFERROR(LARGE(D8:I8,2),0),0)+IF($C$5&gt;=3,IFERROR(LARGE(D8:I8,3),0),0)+IF($C$5&gt;=4,IFERROR(LARGE(D8:I8,4),0),0)+IF($C$5&gt;=5,IFERROR(LARGE(D8:I8,5),0),0)+IF($C$5&gt;=6,IFERROR(LARGE(D8:I8,6),0),0)</f>
        <v>25</v>
      </c>
      <c r="K8" s="33"/>
      <c r="L8" s="33" t="s">
        <v>623</v>
      </c>
      <c r="M8" s="33">
        <f>J8-(ROW(J8)-ROW(J$6))/10000</f>
        <v>24.9998</v>
      </c>
      <c r="N8" s="33">
        <f>COUNT(D8:I8)</f>
        <v>1</v>
      </c>
      <c r="O8" s="33" t="str">
        <f ca="1">IF(AND(N8=1,OFFSET(C8,0,O$3)&gt;0),"Y",0)</f>
        <v>Y</v>
      </c>
      <c r="P8" s="34" t="s">
        <v>559</v>
      </c>
      <c r="Q8" s="108">
        <f>1-(P8=P7)</f>
        <v>0</v>
      </c>
      <c r="R8" s="35">
        <f>M8+S8/1000+T8/10000+U8/100000+V8/1000000+W8/10000000+X8/100000000</f>
        <v>25.024799999999999</v>
      </c>
      <c r="S8" s="35">
        <v>25</v>
      </c>
      <c r="T8" s="33"/>
      <c r="U8" s="112"/>
      <c r="V8" s="33"/>
      <c r="W8" s="33"/>
      <c r="X8" s="33"/>
      <c r="AD8" s="1"/>
      <c r="AE8" s="1"/>
      <c r="AF8" s="25"/>
      <c r="AG8" s="25"/>
      <c r="AH8" s="25"/>
      <c r="AI8" s="25"/>
      <c r="AJ8" s="25"/>
    </row>
    <row r="9" spans="1:37" ht="15" x14ac:dyDescent="0.25">
      <c r="A9" s="1">
        <v>2</v>
      </c>
      <c r="B9" s="1" t="s">
        <v>561</v>
      </c>
      <c r="C9" s="1" t="s">
        <v>36</v>
      </c>
      <c r="D9" s="35">
        <v>24</v>
      </c>
      <c r="E9" s="33"/>
      <c r="F9" s="112"/>
      <c r="G9" s="33"/>
      <c r="H9" s="33"/>
      <c r="I9" s="33"/>
      <c r="J9" s="33">
        <f>IFERROR(LARGE(D9:I9,1),0)+IF($C$5&gt;=2,IFERROR(LARGE(D9:I9,2),0),0)+IF($C$5&gt;=3,IFERROR(LARGE(D9:I9,3),0),0)+IF($C$5&gt;=4,IFERROR(LARGE(D9:I9,4),0),0)+IF($C$5&gt;=5,IFERROR(LARGE(D9:I9,5),0),0)+IF($C$5&gt;=6,IFERROR(LARGE(D9:I9,6),0),0)</f>
        <v>24</v>
      </c>
      <c r="K9" s="33"/>
      <c r="L9" s="33" t="s">
        <v>624</v>
      </c>
      <c r="M9" s="33">
        <f>J9-(ROW(J9)-ROW(J$6))/10000</f>
        <v>23.999700000000001</v>
      </c>
      <c r="N9" s="33">
        <f>COUNT(D9:I9)</f>
        <v>1</v>
      </c>
      <c r="O9" s="33" t="str">
        <f ca="1">IF(AND(N9=1,OFFSET(C9,0,O$3)&gt;0),"Y",0)</f>
        <v>Y</v>
      </c>
      <c r="P9" s="34" t="s">
        <v>559</v>
      </c>
      <c r="Q9" s="108">
        <f>1-(P9=P8)</f>
        <v>0</v>
      </c>
      <c r="R9" s="35">
        <f>M9+S9/1000+T9/10000+U9/100000+V9/1000000+W9/10000000+X9/100000000</f>
        <v>24.023700000000002</v>
      </c>
      <c r="S9" s="35">
        <v>24</v>
      </c>
      <c r="T9" s="33"/>
      <c r="U9" s="112"/>
      <c r="V9" s="33"/>
      <c r="W9" s="33"/>
      <c r="X9" s="33"/>
      <c r="AD9" s="1"/>
      <c r="AE9" s="1"/>
      <c r="AF9" s="25"/>
      <c r="AG9" s="25"/>
      <c r="AH9" s="25"/>
      <c r="AI9" s="25"/>
      <c r="AJ9" s="25"/>
    </row>
    <row r="10" spans="1:37" ht="15" x14ac:dyDescent="0.25">
      <c r="A10" s="1">
        <v>3</v>
      </c>
      <c r="B10" s="1" t="s">
        <v>562</v>
      </c>
      <c r="C10" s="1" t="s">
        <v>31</v>
      </c>
      <c r="D10" s="35">
        <v>23</v>
      </c>
      <c r="E10" s="33"/>
      <c r="F10" s="112"/>
      <c r="G10" s="33"/>
      <c r="H10" s="33"/>
      <c r="I10" s="33"/>
      <c r="J10" s="33">
        <f>IFERROR(LARGE(D10:I10,1),0)+IF($C$5&gt;=2,IFERROR(LARGE(D10:I10,2),0),0)+IF($C$5&gt;=3,IFERROR(LARGE(D10:I10,3),0),0)+IF($C$5&gt;=4,IFERROR(LARGE(D10:I10,4),0),0)+IF($C$5&gt;=5,IFERROR(LARGE(D10:I10,5),0),0)+IF($C$5&gt;=6,IFERROR(LARGE(D10:I10,6),0),0)</f>
        <v>23</v>
      </c>
      <c r="K10" s="33"/>
      <c r="L10" s="33" t="s">
        <v>625</v>
      </c>
      <c r="M10" s="33">
        <f>J10-(ROW(J10)-ROW(J$6))/10000</f>
        <v>22.999600000000001</v>
      </c>
      <c r="N10" s="33">
        <f>COUNT(D10:I10)</f>
        <v>1</v>
      </c>
      <c r="O10" s="33" t="str">
        <f ca="1">IF(AND(N10=1,OFFSET(C10,0,O$3)&gt;0),"Y",0)</f>
        <v>Y</v>
      </c>
      <c r="P10" s="34" t="s">
        <v>559</v>
      </c>
      <c r="Q10" s="108">
        <f>1-(P10=P9)</f>
        <v>0</v>
      </c>
      <c r="R10" s="35">
        <f>M10+S10/1000+T10/10000+U10/100000+V10/1000000+W10/10000000+X10/100000000</f>
        <v>23.022600000000001</v>
      </c>
      <c r="S10" s="35">
        <v>23</v>
      </c>
      <c r="T10" s="33"/>
      <c r="U10" s="112"/>
      <c r="V10" s="33"/>
      <c r="W10" s="33"/>
      <c r="X10" s="33"/>
      <c r="AD10" s="1"/>
      <c r="AE10" s="1"/>
      <c r="AF10" s="25"/>
      <c r="AG10" s="25"/>
      <c r="AH10" s="25"/>
      <c r="AI10" s="25"/>
      <c r="AJ10" s="25"/>
    </row>
    <row r="11" spans="1:37" ht="15" x14ac:dyDescent="0.25">
      <c r="A11" s="1">
        <v>4</v>
      </c>
      <c r="B11" s="1" t="s">
        <v>563</v>
      </c>
      <c r="C11" s="1" t="s">
        <v>564</v>
      </c>
      <c r="D11" s="35">
        <v>22</v>
      </c>
      <c r="E11" s="33"/>
      <c r="F11" s="112"/>
      <c r="G11" s="33"/>
      <c r="H11" s="33"/>
      <c r="I11" s="33"/>
      <c r="J11" s="33">
        <f>IFERROR(LARGE(D11:I11,1),0)+IF($C$5&gt;=2,IFERROR(LARGE(D11:I11,2),0),0)+IF($C$5&gt;=3,IFERROR(LARGE(D11:I11,3),0),0)+IF($C$5&gt;=4,IFERROR(LARGE(D11:I11,4),0),0)+IF($C$5&gt;=5,IFERROR(LARGE(D11:I11,5),0),0)+IF($C$5&gt;=6,IFERROR(LARGE(D11:I11,6),0),0)</f>
        <v>22</v>
      </c>
      <c r="K11" s="33"/>
      <c r="L11" s="33"/>
      <c r="M11" s="33">
        <f>J11-(ROW(J11)-ROW(J$6))/10000</f>
        <v>21.999500000000001</v>
      </c>
      <c r="N11" s="33">
        <f>COUNT(D11:I11)</f>
        <v>1</v>
      </c>
      <c r="O11" s="33" t="str">
        <f ca="1">IF(AND(N11=1,OFFSET(C11,0,O$3)&gt;0),"Y",0)</f>
        <v>Y</v>
      </c>
      <c r="P11" s="34" t="s">
        <v>559</v>
      </c>
      <c r="Q11" s="108">
        <f>1-(P11=P10)</f>
        <v>0</v>
      </c>
      <c r="R11" s="35">
        <f>M11+S11/1000+T11/10000+U11/100000+V11/1000000+W11/10000000+X11/100000000</f>
        <v>22.0215</v>
      </c>
      <c r="S11" s="35">
        <v>22</v>
      </c>
      <c r="T11" s="33"/>
      <c r="U11" s="112"/>
      <c r="V11" s="33"/>
      <c r="W11" s="33"/>
      <c r="X11" s="33"/>
      <c r="AD11" s="1"/>
      <c r="AE11" s="1"/>
      <c r="AF11" s="25"/>
      <c r="AG11" s="25"/>
      <c r="AH11" s="25"/>
      <c r="AI11" s="25"/>
      <c r="AJ11" s="25"/>
    </row>
    <row r="12" spans="1:37" ht="15" x14ac:dyDescent="0.25">
      <c r="A12" s="1">
        <v>5</v>
      </c>
      <c r="B12" s="1" t="s">
        <v>565</v>
      </c>
      <c r="C12" s="1" t="s">
        <v>19</v>
      </c>
      <c r="D12" s="35">
        <v>21</v>
      </c>
      <c r="E12" s="33"/>
      <c r="F12" s="112"/>
      <c r="G12" s="33"/>
      <c r="H12" s="33"/>
      <c r="I12" s="33"/>
      <c r="J12" s="33">
        <f>IFERROR(LARGE(D12:I12,1),0)+IF($C$5&gt;=2,IFERROR(LARGE(D12:I12,2),0),0)+IF($C$5&gt;=3,IFERROR(LARGE(D12:I12,3),0),0)+IF($C$5&gt;=4,IFERROR(LARGE(D12:I12,4),0),0)+IF($C$5&gt;=5,IFERROR(LARGE(D12:I12,5),0),0)+IF($C$5&gt;=6,IFERROR(LARGE(D12:I12,6),0),0)</f>
        <v>21</v>
      </c>
      <c r="K12" s="33"/>
      <c r="L12" s="33"/>
      <c r="M12" s="33">
        <f>J12-(ROW(J12)-ROW(J$6))/10000</f>
        <v>20.999400000000001</v>
      </c>
      <c r="N12" s="33">
        <f>COUNT(D12:I12)</f>
        <v>1</v>
      </c>
      <c r="O12" s="33" t="str">
        <f ca="1">IF(AND(N12=1,OFFSET(C12,0,O$3)&gt;0),"Y",0)</f>
        <v>Y</v>
      </c>
      <c r="P12" s="34" t="s">
        <v>559</v>
      </c>
      <c r="Q12" s="108">
        <f>1-(P12=P11)</f>
        <v>0</v>
      </c>
      <c r="R12" s="35">
        <f>M12+S12/1000+T12/10000+U12/100000+V12/1000000+W12/10000000+X12/100000000</f>
        <v>21.020400000000002</v>
      </c>
      <c r="S12" s="35">
        <v>21</v>
      </c>
      <c r="T12" s="33"/>
      <c r="U12" s="112"/>
      <c r="V12" s="33"/>
      <c r="W12" s="33"/>
      <c r="X12" s="33"/>
      <c r="AD12" s="1"/>
      <c r="AE12" s="1"/>
      <c r="AF12" s="25"/>
      <c r="AG12" s="25"/>
      <c r="AH12" s="25"/>
      <c r="AI12" s="25"/>
      <c r="AJ12" s="25"/>
    </row>
    <row r="13" spans="1:37" ht="15" x14ac:dyDescent="0.25">
      <c r="A13" s="1">
        <v>6</v>
      </c>
      <c r="B13" s="1" t="s">
        <v>566</v>
      </c>
      <c r="C13" s="1" t="s">
        <v>28</v>
      </c>
      <c r="D13" s="35">
        <v>20</v>
      </c>
      <c r="E13" s="33"/>
      <c r="F13" s="112"/>
      <c r="G13" s="33"/>
      <c r="H13" s="33"/>
      <c r="I13" s="33"/>
      <c r="J13" s="33">
        <f>IFERROR(LARGE(D13:I13,1),0)+IF($C$5&gt;=2,IFERROR(LARGE(D13:I13,2),0),0)+IF($C$5&gt;=3,IFERROR(LARGE(D13:I13,3),0),0)+IF($C$5&gt;=4,IFERROR(LARGE(D13:I13,4),0),0)+IF($C$5&gt;=5,IFERROR(LARGE(D13:I13,5),0),0)+IF($C$5&gt;=6,IFERROR(LARGE(D13:I13,6),0),0)</f>
        <v>20</v>
      </c>
      <c r="K13" s="33"/>
      <c r="L13" s="33"/>
      <c r="M13" s="33">
        <f>J13-(ROW(J13)-ROW(J$6))/10000</f>
        <v>19.999300000000002</v>
      </c>
      <c r="N13" s="33">
        <f>COUNT(D13:I13)</f>
        <v>1</v>
      </c>
      <c r="O13" s="33" t="str">
        <f ca="1">IF(AND(N13=1,OFFSET(C13,0,O$3)&gt;0),"Y",0)</f>
        <v>Y</v>
      </c>
      <c r="P13" s="34" t="s">
        <v>559</v>
      </c>
      <c r="Q13" s="108">
        <f>1-(P13=P12)</f>
        <v>0</v>
      </c>
      <c r="R13" s="35">
        <f>M13+S13/1000+T13/10000+U13/100000+V13/1000000+W13/10000000+X13/100000000</f>
        <v>20.019300000000001</v>
      </c>
      <c r="S13" s="35">
        <v>20</v>
      </c>
      <c r="T13" s="33"/>
      <c r="U13" s="112"/>
      <c r="V13" s="33"/>
      <c r="W13" s="33"/>
      <c r="X13" s="33"/>
      <c r="AD13" s="1"/>
      <c r="AE13" s="1"/>
      <c r="AF13" s="25"/>
      <c r="AG13" s="25"/>
      <c r="AH13" s="25"/>
      <c r="AI13" s="25"/>
      <c r="AJ13" s="25"/>
    </row>
    <row r="14" spans="1:37" ht="15" x14ac:dyDescent="0.25">
      <c r="A14" s="1">
        <v>7</v>
      </c>
      <c r="B14" s="1" t="s">
        <v>567</v>
      </c>
      <c r="C14" s="1" t="s">
        <v>28</v>
      </c>
      <c r="D14" s="35">
        <v>19</v>
      </c>
      <c r="E14" s="33"/>
      <c r="F14" s="112"/>
      <c r="G14" s="33"/>
      <c r="H14" s="33"/>
      <c r="I14" s="33"/>
      <c r="J14" s="33">
        <f>IFERROR(LARGE(D14:I14,1),0)+IF($C$5&gt;=2,IFERROR(LARGE(D14:I14,2),0),0)+IF($C$5&gt;=3,IFERROR(LARGE(D14:I14,3),0),0)+IF($C$5&gt;=4,IFERROR(LARGE(D14:I14,4),0),0)+IF($C$5&gt;=5,IFERROR(LARGE(D14:I14,5),0),0)+IF($C$5&gt;=6,IFERROR(LARGE(D14:I14,6),0),0)</f>
        <v>19</v>
      </c>
      <c r="K14" s="33"/>
      <c r="L14" s="33"/>
      <c r="M14" s="33">
        <f>J14-(ROW(J14)-ROW(J$6))/10000</f>
        <v>18.999199999999998</v>
      </c>
      <c r="N14" s="33">
        <f>COUNT(D14:I14)</f>
        <v>1</v>
      </c>
      <c r="O14" s="33" t="str">
        <f ca="1">IF(AND(N14=1,OFFSET(C14,0,O$3)&gt;0),"Y",0)</f>
        <v>Y</v>
      </c>
      <c r="P14" s="34" t="s">
        <v>559</v>
      </c>
      <c r="Q14" s="108">
        <f>1-(P14=P13)</f>
        <v>0</v>
      </c>
      <c r="R14" s="35">
        <f>M14+S14/1000+T14/10000+U14/100000+V14/1000000+W14/10000000+X14/100000000</f>
        <v>19.018199999999997</v>
      </c>
      <c r="S14" s="35">
        <v>19</v>
      </c>
      <c r="T14" s="33"/>
      <c r="U14" s="112"/>
      <c r="V14" s="33"/>
      <c r="W14" s="33"/>
      <c r="X14" s="33"/>
      <c r="AD14" s="1"/>
      <c r="AE14" s="1"/>
      <c r="AF14" s="25"/>
      <c r="AG14" s="25"/>
      <c r="AH14" s="25"/>
      <c r="AI14" s="25"/>
      <c r="AJ14" s="25"/>
    </row>
    <row r="15" spans="1:37" ht="15" x14ac:dyDescent="0.25">
      <c r="A15" s="1">
        <v>8</v>
      </c>
      <c r="B15" s="1" t="s">
        <v>568</v>
      </c>
      <c r="C15" s="1" t="s">
        <v>61</v>
      </c>
      <c r="D15" s="35">
        <v>18</v>
      </c>
      <c r="E15" s="33"/>
      <c r="F15" s="112"/>
      <c r="G15" s="33"/>
      <c r="H15" s="33"/>
      <c r="I15" s="33"/>
      <c r="J15" s="33">
        <f>IFERROR(LARGE(D15:I15,1),0)+IF($C$5&gt;=2,IFERROR(LARGE(D15:I15,2),0),0)+IF($C$5&gt;=3,IFERROR(LARGE(D15:I15,3),0),0)+IF($C$5&gt;=4,IFERROR(LARGE(D15:I15,4),0),0)+IF($C$5&gt;=5,IFERROR(LARGE(D15:I15,5),0),0)+IF($C$5&gt;=6,IFERROR(LARGE(D15:I15,6),0),0)</f>
        <v>18</v>
      </c>
      <c r="K15" s="33"/>
      <c r="L15" s="33"/>
      <c r="M15" s="33">
        <f>J15-(ROW(J15)-ROW(J$6))/10000</f>
        <v>17.999099999999999</v>
      </c>
      <c r="N15" s="33">
        <f>COUNT(D15:I15)</f>
        <v>1</v>
      </c>
      <c r="O15" s="33" t="str">
        <f ca="1">IF(AND(N15=1,OFFSET(C15,0,O$3)&gt;0),"Y",0)</f>
        <v>Y</v>
      </c>
      <c r="P15" s="34" t="s">
        <v>559</v>
      </c>
      <c r="Q15" s="108">
        <f>1-(P15=P14)</f>
        <v>0</v>
      </c>
      <c r="R15" s="35">
        <f>M15+S15/1000+T15/10000+U15/100000+V15/1000000+W15/10000000+X15/100000000</f>
        <v>18.017099999999999</v>
      </c>
      <c r="S15" s="35">
        <v>18</v>
      </c>
      <c r="T15" s="33"/>
      <c r="U15" s="112"/>
      <c r="V15" s="33"/>
      <c r="W15" s="33"/>
      <c r="X15" s="33"/>
      <c r="AD15" s="1"/>
      <c r="AE15" s="1"/>
      <c r="AF15" s="25"/>
      <c r="AG15" s="25"/>
      <c r="AH15" s="25"/>
      <c r="AI15" s="25"/>
      <c r="AJ15" s="25"/>
    </row>
    <row r="16" spans="1:37" ht="15" x14ac:dyDescent="0.25">
      <c r="A16" s="1">
        <v>9</v>
      </c>
      <c r="B16" s="1" t="s">
        <v>569</v>
      </c>
      <c r="C16" s="1" t="s">
        <v>43</v>
      </c>
      <c r="D16" s="35">
        <v>17</v>
      </c>
      <c r="E16" s="33"/>
      <c r="F16" s="112"/>
      <c r="G16" s="33"/>
      <c r="H16" s="33"/>
      <c r="I16" s="33"/>
      <c r="J16" s="33">
        <f>IFERROR(LARGE(D16:I16,1),0)+IF($C$5&gt;=2,IFERROR(LARGE(D16:I16,2),0),0)+IF($C$5&gt;=3,IFERROR(LARGE(D16:I16,3),0),0)+IF($C$5&gt;=4,IFERROR(LARGE(D16:I16,4),0),0)+IF($C$5&gt;=5,IFERROR(LARGE(D16:I16,5),0),0)+IF($C$5&gt;=6,IFERROR(LARGE(D16:I16,6),0),0)</f>
        <v>17</v>
      </c>
      <c r="K16" s="33"/>
      <c r="L16" s="33"/>
      <c r="M16" s="33">
        <f>J16-(ROW(J16)-ROW(J$6))/10000</f>
        <v>16.998999999999999</v>
      </c>
      <c r="N16" s="33">
        <f>COUNT(D16:I16)</f>
        <v>1</v>
      </c>
      <c r="O16" s="33" t="str">
        <f ca="1">IF(AND(N16=1,OFFSET(C16,0,O$3)&gt;0),"Y",0)</f>
        <v>Y</v>
      </c>
      <c r="P16" s="34" t="s">
        <v>559</v>
      </c>
      <c r="Q16" s="108">
        <f>1-(P16=P15)</f>
        <v>0</v>
      </c>
      <c r="R16" s="35">
        <f>M16+S16/1000+T16/10000+U16/100000+V16/1000000+W16/10000000+X16/100000000</f>
        <v>17.015999999999998</v>
      </c>
      <c r="S16" s="35">
        <v>17</v>
      </c>
      <c r="T16" s="33"/>
      <c r="U16" s="112"/>
      <c r="V16" s="33"/>
      <c r="W16" s="33"/>
      <c r="X16" s="33"/>
      <c r="AD16" s="1"/>
      <c r="AE16" s="1"/>
      <c r="AF16" s="25"/>
      <c r="AG16" s="25"/>
      <c r="AH16" s="25"/>
      <c r="AI16" s="25"/>
      <c r="AJ16" s="25"/>
    </row>
    <row r="17" spans="1:36" ht="15" x14ac:dyDescent="0.25">
      <c r="A17" s="1">
        <v>10</v>
      </c>
      <c r="B17" s="1" t="s">
        <v>570</v>
      </c>
      <c r="C17" s="1" t="s">
        <v>61</v>
      </c>
      <c r="D17" s="35">
        <v>16</v>
      </c>
      <c r="E17" s="33"/>
      <c r="F17" s="112"/>
      <c r="G17" s="33"/>
      <c r="H17" s="33"/>
      <c r="I17" s="33"/>
      <c r="J17" s="33">
        <f>IFERROR(LARGE(D17:I17,1),0)+IF($C$5&gt;=2,IFERROR(LARGE(D17:I17,2),0),0)+IF($C$5&gt;=3,IFERROR(LARGE(D17:I17,3),0),0)+IF($C$5&gt;=4,IFERROR(LARGE(D17:I17,4),0),0)+IF($C$5&gt;=5,IFERROR(LARGE(D17:I17,5),0),0)+IF($C$5&gt;=6,IFERROR(LARGE(D17:I17,6),0),0)</f>
        <v>16</v>
      </c>
      <c r="K17" s="33"/>
      <c r="L17" s="33"/>
      <c r="M17" s="33">
        <f>J17-(ROW(J17)-ROW(J$6))/10000</f>
        <v>15.998900000000001</v>
      </c>
      <c r="N17" s="33">
        <f>COUNT(D17:I17)</f>
        <v>1</v>
      </c>
      <c r="O17" s="33" t="str">
        <f ca="1">IF(AND(N17=1,OFFSET(C17,0,O$3)&gt;0),"Y",0)</f>
        <v>Y</v>
      </c>
      <c r="P17" s="34" t="s">
        <v>559</v>
      </c>
      <c r="Q17" s="108">
        <f>1-(P17=P16)</f>
        <v>0</v>
      </c>
      <c r="R17" s="35">
        <f>M17+S17/1000+T17/10000+U17/100000+V17/1000000+W17/10000000+X17/100000000</f>
        <v>16.014900000000001</v>
      </c>
      <c r="S17" s="35">
        <v>16</v>
      </c>
      <c r="T17" s="33"/>
      <c r="U17" s="112"/>
      <c r="V17" s="33"/>
      <c r="W17" s="33"/>
      <c r="X17" s="33"/>
      <c r="AD17" s="1"/>
      <c r="AE17" s="1"/>
      <c r="AF17" s="25"/>
      <c r="AG17" s="25"/>
      <c r="AH17" s="25"/>
      <c r="AI17" s="25"/>
      <c r="AJ17" s="25"/>
    </row>
    <row r="18" spans="1:36" ht="3" customHeight="1" x14ac:dyDescent="0.25">
      <c r="C18" s="113"/>
      <c r="D18" s="114"/>
      <c r="E18" s="115"/>
      <c r="F18" s="115"/>
      <c r="G18" s="33"/>
      <c r="H18" s="116"/>
      <c r="I18" s="33"/>
      <c r="J18" s="33"/>
      <c r="K18" s="33"/>
      <c r="L18" s="33"/>
      <c r="M18" s="33"/>
      <c r="N18" s="33"/>
      <c r="O18" s="33"/>
      <c r="P18" s="33"/>
      <c r="Q18" s="33"/>
      <c r="R18" s="35"/>
      <c r="S18" s="33"/>
      <c r="T18" s="33"/>
      <c r="U18" s="112"/>
      <c r="V18" s="33"/>
      <c r="W18" s="33"/>
      <c r="X18" s="33"/>
      <c r="AD18" s="1"/>
      <c r="AE18" s="39"/>
      <c r="AF18" s="25"/>
      <c r="AG18" s="25"/>
      <c r="AH18" s="25"/>
      <c r="AI18" s="25"/>
      <c r="AJ18" s="25"/>
    </row>
    <row r="19" spans="1:36" ht="15" x14ac:dyDescent="0.25">
      <c r="C19" s="113"/>
      <c r="D19" s="114"/>
      <c r="E19" s="115"/>
      <c r="F19" s="115"/>
      <c r="G19" s="33"/>
      <c r="H19" s="116"/>
      <c r="I19" s="33"/>
      <c r="J19" s="33"/>
      <c r="K19" s="33"/>
      <c r="L19" s="33"/>
      <c r="M19" s="33"/>
      <c r="N19" s="33"/>
      <c r="O19" s="33"/>
      <c r="P19" s="33"/>
      <c r="Q19" s="33"/>
      <c r="R19" s="35"/>
      <c r="S19" s="114"/>
      <c r="T19" s="115"/>
      <c r="U19" s="115"/>
      <c r="V19" s="33"/>
      <c r="W19" s="116"/>
      <c r="X19" s="33"/>
      <c r="AD19" s="1"/>
      <c r="AE19" s="39"/>
      <c r="AF19" s="25"/>
      <c r="AG19" s="25"/>
      <c r="AH19" s="25"/>
      <c r="AI19" s="25"/>
      <c r="AJ19" s="25"/>
    </row>
    <row r="20" spans="1:36" ht="15" x14ac:dyDescent="0.25">
      <c r="A20" s="27" t="s">
        <v>571</v>
      </c>
      <c r="C20" s="113"/>
      <c r="D20" s="114"/>
      <c r="E20" s="115"/>
      <c r="F20" s="115"/>
      <c r="G20" s="33"/>
      <c r="H20" s="33"/>
      <c r="I20" s="33"/>
      <c r="J20" s="33"/>
      <c r="K20" s="33"/>
      <c r="L20" s="33"/>
      <c r="M20" s="33"/>
      <c r="N20" s="33"/>
      <c r="O20" s="33"/>
      <c r="P20" s="85" t="str">
        <f>A20</f>
        <v>U11G</v>
      </c>
      <c r="Q20" s="33"/>
      <c r="R20" s="35"/>
      <c r="S20" s="33"/>
      <c r="T20" s="33"/>
      <c r="U20" s="33"/>
      <c r="V20" s="33"/>
      <c r="W20" s="33"/>
      <c r="X20" s="33"/>
      <c r="AD20" s="1"/>
      <c r="AE20" s="39"/>
      <c r="AF20" s="25"/>
      <c r="AG20" s="25"/>
      <c r="AH20" s="25">
        <v>74</v>
      </c>
      <c r="AI20" s="25">
        <v>70</v>
      </c>
      <c r="AJ20" s="25">
        <v>68</v>
      </c>
    </row>
    <row r="21" spans="1:36" x14ac:dyDescent="0.2">
      <c r="A21" s="1">
        <v>1</v>
      </c>
      <c r="B21" s="1" t="s">
        <v>572</v>
      </c>
      <c r="C21" s="99" t="s">
        <v>31</v>
      </c>
      <c r="D21" s="117">
        <v>25</v>
      </c>
      <c r="E21" s="115"/>
      <c r="F21" s="115"/>
      <c r="G21" s="33"/>
      <c r="H21" s="33"/>
      <c r="I21" s="33"/>
      <c r="J21" s="33">
        <f>IFERROR(LARGE(D21:I21,1),0)+IF($C$5&gt;=2,IFERROR(LARGE(D21:I21,2),0),0)+IF($C$5&gt;=3,IFERROR(LARGE(D21:I21,3),0),0)+IF($C$5&gt;=4,IFERROR(LARGE(D21:I21,4),0),0)+IF($C$5&gt;=5,IFERROR(LARGE(D21:I21,5),0),0)+IF($C$5&gt;=6,IFERROR(LARGE(D21:I21,6),0),0)</f>
        <v>25</v>
      </c>
      <c r="K21" s="33"/>
      <c r="L21" s="33" t="s">
        <v>626</v>
      </c>
      <c r="M21" s="33">
        <f>J21-(ROW(J21)-ROW(J$6))/10000</f>
        <v>24.9985</v>
      </c>
      <c r="N21" s="33">
        <f>COUNT(D21:I21)</f>
        <v>1</v>
      </c>
      <c r="O21" s="33" t="str">
        <f ca="1">IF(AND(N21=1,OFFSET(C21,0,O$3)&gt;0),"Y",0)</f>
        <v>Y</v>
      </c>
      <c r="P21" s="34" t="s">
        <v>571</v>
      </c>
      <c r="Q21" s="108">
        <f>1-(P21=P20)</f>
        <v>0</v>
      </c>
      <c r="R21" s="35">
        <f>M21+S21/1000+T21/10000+U21/100000+V21/1000000+W21/10000000+X21/100000000</f>
        <v>25.023499999999999</v>
      </c>
      <c r="S21" s="117">
        <v>25</v>
      </c>
      <c r="T21" s="115"/>
      <c r="U21" s="115"/>
      <c r="V21" s="33"/>
      <c r="W21" s="33"/>
      <c r="X21" s="33"/>
      <c r="AD21" s="1"/>
      <c r="AE21" s="39"/>
      <c r="AF21" s="25"/>
      <c r="AG21" s="25"/>
      <c r="AH21" s="25"/>
      <c r="AI21" s="25"/>
      <c r="AJ21" s="25"/>
    </row>
    <row r="22" spans="1:36" x14ac:dyDescent="0.2">
      <c r="A22" s="1">
        <v>2</v>
      </c>
      <c r="B22" s="1" t="s">
        <v>573</v>
      </c>
      <c r="C22" s="99" t="s">
        <v>36</v>
      </c>
      <c r="D22" s="117">
        <v>24</v>
      </c>
      <c r="E22" s="115"/>
      <c r="F22" s="115"/>
      <c r="G22" s="33"/>
      <c r="H22" s="33"/>
      <c r="I22" s="33"/>
      <c r="J22" s="33">
        <f>IFERROR(LARGE(D22:I22,1),0)+IF($C$5&gt;=2,IFERROR(LARGE(D22:I22,2),0),0)+IF($C$5&gt;=3,IFERROR(LARGE(D22:I22,3),0),0)+IF($C$5&gt;=4,IFERROR(LARGE(D22:I22,4),0),0)+IF($C$5&gt;=5,IFERROR(LARGE(D22:I22,5),0),0)+IF($C$5&gt;=6,IFERROR(LARGE(D22:I22,6),0),0)</f>
        <v>24</v>
      </c>
      <c r="K22" s="33"/>
      <c r="L22" s="33" t="s">
        <v>627</v>
      </c>
      <c r="M22" s="33">
        <f>J22-(ROW(J22)-ROW(J$6))/10000</f>
        <v>23.9984</v>
      </c>
      <c r="N22" s="33">
        <f>COUNT(D22:I22)</f>
        <v>1</v>
      </c>
      <c r="O22" s="33" t="str">
        <f ca="1">IF(AND(N22=1,OFFSET(C22,0,O$3)&gt;0),"Y",0)</f>
        <v>Y</v>
      </c>
      <c r="P22" s="34" t="s">
        <v>571</v>
      </c>
      <c r="Q22" s="108">
        <f>1-(P22=P21)</f>
        <v>0</v>
      </c>
      <c r="R22" s="35">
        <f>M22+S22/1000+T22/10000+U22/100000+V22/1000000+W22/10000000+X22/100000000</f>
        <v>24.022400000000001</v>
      </c>
      <c r="S22" s="117">
        <v>24</v>
      </c>
      <c r="T22" s="115"/>
      <c r="U22" s="115"/>
      <c r="V22" s="33"/>
      <c r="W22" s="33"/>
      <c r="X22" s="33"/>
      <c r="AD22" s="1"/>
      <c r="AE22" s="39"/>
      <c r="AF22" s="25"/>
      <c r="AG22" s="25"/>
      <c r="AH22" s="25"/>
      <c r="AI22" s="25"/>
      <c r="AJ22" s="25"/>
    </row>
    <row r="23" spans="1:36" x14ac:dyDescent="0.2">
      <c r="A23" s="1">
        <v>3</v>
      </c>
      <c r="B23" s="1" t="s">
        <v>574</v>
      </c>
      <c r="C23" s="99" t="s">
        <v>61</v>
      </c>
      <c r="D23" s="117">
        <v>23</v>
      </c>
      <c r="E23" s="115"/>
      <c r="F23" s="115"/>
      <c r="G23" s="33"/>
      <c r="H23" s="33"/>
      <c r="I23" s="33"/>
      <c r="J23" s="33">
        <f>IFERROR(LARGE(D23:I23,1),0)+IF($C$5&gt;=2,IFERROR(LARGE(D23:I23,2),0),0)+IF($C$5&gt;=3,IFERROR(LARGE(D23:I23,3),0),0)+IF($C$5&gt;=4,IFERROR(LARGE(D23:I23,4),0),0)+IF($C$5&gt;=5,IFERROR(LARGE(D23:I23,5),0),0)+IF($C$5&gt;=6,IFERROR(LARGE(D23:I23,6),0),0)</f>
        <v>23</v>
      </c>
      <c r="K23" s="33"/>
      <c r="L23" s="33" t="s">
        <v>628</v>
      </c>
      <c r="M23" s="33">
        <f>J23-(ROW(J23)-ROW(J$6))/10000</f>
        <v>22.9983</v>
      </c>
      <c r="N23" s="33">
        <f>COUNT(D23:I23)</f>
        <v>1</v>
      </c>
      <c r="O23" s="33" t="str">
        <f ca="1">IF(AND(N23=1,OFFSET(C23,0,O$3)&gt;0),"Y",0)</f>
        <v>Y</v>
      </c>
      <c r="P23" s="34" t="s">
        <v>571</v>
      </c>
      <c r="Q23" s="108">
        <f>1-(P23=P22)</f>
        <v>0</v>
      </c>
      <c r="R23" s="35">
        <f>M23+S23/1000+T23/10000+U23/100000+V23/1000000+W23/10000000+X23/100000000</f>
        <v>23.0213</v>
      </c>
      <c r="S23" s="117">
        <v>23</v>
      </c>
      <c r="T23" s="115"/>
      <c r="U23" s="115"/>
      <c r="V23" s="33"/>
      <c r="W23" s="33"/>
      <c r="X23" s="33"/>
      <c r="AD23" s="1"/>
      <c r="AE23" s="39"/>
      <c r="AF23" s="25"/>
      <c r="AG23" s="25"/>
      <c r="AH23" s="25"/>
      <c r="AI23" s="25"/>
      <c r="AJ23" s="25"/>
    </row>
    <row r="24" spans="1:36" x14ac:dyDescent="0.2">
      <c r="A24" s="1">
        <v>4</v>
      </c>
      <c r="B24" s="1" t="s">
        <v>575</v>
      </c>
      <c r="C24" s="99" t="s">
        <v>61</v>
      </c>
      <c r="D24" s="117">
        <v>22</v>
      </c>
      <c r="E24" s="115"/>
      <c r="F24" s="115"/>
      <c r="G24" s="33"/>
      <c r="H24" s="33"/>
      <c r="I24" s="33"/>
      <c r="J24" s="33">
        <f>IFERROR(LARGE(D24:I24,1),0)+IF($C$5&gt;=2,IFERROR(LARGE(D24:I24,2),0),0)+IF($C$5&gt;=3,IFERROR(LARGE(D24:I24,3),0),0)+IF($C$5&gt;=4,IFERROR(LARGE(D24:I24,4),0),0)+IF($C$5&gt;=5,IFERROR(LARGE(D24:I24,5),0),0)+IF($C$5&gt;=6,IFERROR(LARGE(D24:I24,6),0),0)</f>
        <v>22</v>
      </c>
      <c r="K24" s="33"/>
      <c r="L24" s="33"/>
      <c r="M24" s="33">
        <f>J24-(ROW(J24)-ROW(J$6))/10000</f>
        <v>21.998200000000001</v>
      </c>
      <c r="N24" s="33">
        <f>COUNT(D24:I24)</f>
        <v>1</v>
      </c>
      <c r="O24" s="33" t="str">
        <f ca="1">IF(AND(N24=1,OFFSET(C24,0,O$3)&gt;0),"Y",0)</f>
        <v>Y</v>
      </c>
      <c r="P24" s="34" t="s">
        <v>571</v>
      </c>
      <c r="Q24" s="108">
        <f>1-(P24=P23)</f>
        <v>0</v>
      </c>
      <c r="R24" s="35">
        <f>M24+S24/1000+T24/10000+U24/100000+V24/1000000+W24/10000000+X24/100000000</f>
        <v>22.020199999999999</v>
      </c>
      <c r="S24" s="117">
        <v>22</v>
      </c>
      <c r="T24" s="115"/>
      <c r="U24" s="115"/>
      <c r="V24" s="33"/>
      <c r="W24" s="33"/>
      <c r="X24" s="33"/>
      <c r="AD24" s="1"/>
      <c r="AE24" s="39"/>
      <c r="AF24" s="25"/>
      <c r="AG24" s="25"/>
      <c r="AH24" s="25"/>
      <c r="AI24" s="25"/>
      <c r="AJ24" s="25"/>
    </row>
    <row r="25" spans="1:36" x14ac:dyDescent="0.2">
      <c r="A25" s="1">
        <v>5</v>
      </c>
      <c r="B25" s="1" t="s">
        <v>576</v>
      </c>
      <c r="C25" s="99" t="s">
        <v>43</v>
      </c>
      <c r="D25" s="117">
        <v>21</v>
      </c>
      <c r="E25" s="115"/>
      <c r="F25" s="115"/>
      <c r="G25" s="33"/>
      <c r="H25" s="33"/>
      <c r="I25" s="33"/>
      <c r="J25" s="33">
        <f>IFERROR(LARGE(D25:I25,1),0)+IF($C$5&gt;=2,IFERROR(LARGE(D25:I25,2),0),0)+IF($C$5&gt;=3,IFERROR(LARGE(D25:I25,3),0),0)+IF($C$5&gt;=4,IFERROR(LARGE(D25:I25,4),0),0)+IF($C$5&gt;=5,IFERROR(LARGE(D25:I25,5),0),0)+IF($C$5&gt;=6,IFERROR(LARGE(D25:I25,6),0),0)</f>
        <v>21</v>
      </c>
      <c r="K25" s="33"/>
      <c r="L25" s="33"/>
      <c r="M25" s="33">
        <f>J25-(ROW(J25)-ROW(J$6))/10000</f>
        <v>20.998100000000001</v>
      </c>
      <c r="N25" s="33">
        <f>COUNT(D25:I25)</f>
        <v>1</v>
      </c>
      <c r="O25" s="33" t="str">
        <f ca="1">IF(AND(N25=1,OFFSET(C25,0,O$3)&gt;0),"Y",0)</f>
        <v>Y</v>
      </c>
      <c r="P25" s="34" t="s">
        <v>571</v>
      </c>
      <c r="Q25" s="108">
        <f>1-(P25=P24)</f>
        <v>0</v>
      </c>
      <c r="R25" s="35">
        <f>M25+S25/1000+T25/10000+U25/100000+V25/1000000+W25/10000000+X25/100000000</f>
        <v>21.019100000000002</v>
      </c>
      <c r="S25" s="117">
        <v>21</v>
      </c>
      <c r="T25" s="115"/>
      <c r="U25" s="115"/>
      <c r="V25" s="33"/>
      <c r="W25" s="33"/>
      <c r="X25" s="33"/>
      <c r="AD25" s="1"/>
      <c r="AE25" s="39"/>
      <c r="AF25" s="25"/>
      <c r="AG25" s="25"/>
      <c r="AH25" s="25"/>
      <c r="AI25" s="25"/>
      <c r="AJ25" s="25"/>
    </row>
    <row r="26" spans="1:36" x14ac:dyDescent="0.2">
      <c r="A26" s="1">
        <v>6</v>
      </c>
      <c r="B26" s="1" t="s">
        <v>577</v>
      </c>
      <c r="C26" s="99" t="s">
        <v>31</v>
      </c>
      <c r="D26" s="117">
        <v>20</v>
      </c>
      <c r="E26" s="115"/>
      <c r="F26" s="115"/>
      <c r="G26" s="33"/>
      <c r="H26" s="33"/>
      <c r="I26" s="33"/>
      <c r="J26" s="33">
        <f>IFERROR(LARGE(D26:I26,1),0)+IF($C$5&gt;=2,IFERROR(LARGE(D26:I26,2),0),0)+IF($C$5&gt;=3,IFERROR(LARGE(D26:I26,3),0),0)+IF($C$5&gt;=4,IFERROR(LARGE(D26:I26,4),0),0)+IF($C$5&gt;=5,IFERROR(LARGE(D26:I26,5),0),0)+IF($C$5&gt;=6,IFERROR(LARGE(D26:I26,6),0),0)</f>
        <v>20</v>
      </c>
      <c r="K26" s="33"/>
      <c r="L26" s="33"/>
      <c r="M26" s="33">
        <f>J26-(ROW(J26)-ROW(J$6))/10000</f>
        <v>19.998000000000001</v>
      </c>
      <c r="N26" s="33">
        <f>COUNT(D26:I26)</f>
        <v>1</v>
      </c>
      <c r="O26" s="33" t="str">
        <f ca="1">IF(AND(N26=1,OFFSET(C26,0,O$3)&gt;0),"Y",0)</f>
        <v>Y</v>
      </c>
      <c r="P26" s="34" t="s">
        <v>571</v>
      </c>
      <c r="Q26" s="108">
        <f>1-(P26=P25)</f>
        <v>0</v>
      </c>
      <c r="R26" s="35">
        <f>M26+S26/1000+T26/10000+U26/100000+V26/1000000+W26/10000000+X26/100000000</f>
        <v>20.018000000000001</v>
      </c>
      <c r="S26" s="117">
        <v>20</v>
      </c>
      <c r="T26" s="115"/>
      <c r="U26" s="115"/>
      <c r="V26" s="33"/>
      <c r="W26" s="33"/>
      <c r="X26" s="33"/>
      <c r="AD26" s="1"/>
      <c r="AE26" s="39"/>
      <c r="AF26" s="25"/>
      <c r="AG26" s="25"/>
      <c r="AH26" s="25"/>
      <c r="AI26" s="25"/>
      <c r="AJ26" s="25"/>
    </row>
    <row r="27" spans="1:36" x14ac:dyDescent="0.2">
      <c r="A27" s="1">
        <v>7</v>
      </c>
      <c r="B27" s="1" t="s">
        <v>578</v>
      </c>
      <c r="C27" s="99" t="s">
        <v>61</v>
      </c>
      <c r="D27" s="117">
        <v>19</v>
      </c>
      <c r="E27" s="115"/>
      <c r="F27" s="115"/>
      <c r="G27" s="33"/>
      <c r="H27" s="33"/>
      <c r="I27" s="33"/>
      <c r="J27" s="33">
        <f>IFERROR(LARGE(D27:I27,1),0)+IF($C$5&gt;=2,IFERROR(LARGE(D27:I27,2),0),0)+IF($C$5&gt;=3,IFERROR(LARGE(D27:I27,3),0),0)+IF($C$5&gt;=4,IFERROR(LARGE(D27:I27,4),0),0)+IF($C$5&gt;=5,IFERROR(LARGE(D27:I27,5),0),0)+IF($C$5&gt;=6,IFERROR(LARGE(D27:I27,6),0),0)</f>
        <v>19</v>
      </c>
      <c r="K27" s="33"/>
      <c r="L27" s="33"/>
      <c r="M27" s="33">
        <f>J27-(ROW(J27)-ROW(J$6))/10000</f>
        <v>18.997900000000001</v>
      </c>
      <c r="N27" s="33">
        <f>COUNT(D27:I27)</f>
        <v>1</v>
      </c>
      <c r="O27" s="33" t="str">
        <f ca="1">IF(AND(N27=1,OFFSET(C27,0,O$3)&gt;0),"Y",0)</f>
        <v>Y</v>
      </c>
      <c r="P27" s="34" t="s">
        <v>571</v>
      </c>
      <c r="Q27" s="108">
        <f>1-(P27=P26)</f>
        <v>0</v>
      </c>
      <c r="R27" s="35">
        <f>M27+S27/1000+T27/10000+U27/100000+V27/1000000+W27/10000000+X27/100000000</f>
        <v>19.0169</v>
      </c>
      <c r="S27" s="117">
        <v>19</v>
      </c>
      <c r="T27" s="115"/>
      <c r="U27" s="115"/>
      <c r="V27" s="33"/>
      <c r="W27" s="33"/>
      <c r="X27" s="33"/>
      <c r="AD27" s="1"/>
      <c r="AE27" s="39"/>
      <c r="AF27" s="25"/>
      <c r="AG27" s="25"/>
      <c r="AH27" s="25"/>
      <c r="AI27" s="25"/>
      <c r="AJ27" s="25"/>
    </row>
    <row r="28" spans="1:36" x14ac:dyDescent="0.2">
      <c r="A28" s="1">
        <v>8</v>
      </c>
      <c r="B28" s="1" t="s">
        <v>579</v>
      </c>
      <c r="C28" s="99" t="s">
        <v>61</v>
      </c>
      <c r="D28" s="117">
        <v>18</v>
      </c>
      <c r="E28" s="115"/>
      <c r="F28" s="115"/>
      <c r="G28" s="33"/>
      <c r="H28" s="33"/>
      <c r="I28" s="33"/>
      <c r="J28" s="33">
        <f>IFERROR(LARGE(D28:I28,1),0)+IF($C$5&gt;=2,IFERROR(LARGE(D28:I28,2),0),0)+IF($C$5&gt;=3,IFERROR(LARGE(D28:I28,3),0),0)+IF($C$5&gt;=4,IFERROR(LARGE(D28:I28,4),0),0)+IF($C$5&gt;=5,IFERROR(LARGE(D28:I28,5),0),0)+IF($C$5&gt;=6,IFERROR(LARGE(D28:I28,6),0),0)</f>
        <v>18</v>
      </c>
      <c r="K28" s="33"/>
      <c r="L28" s="33"/>
      <c r="M28" s="33">
        <f>J28-(ROW(J28)-ROW(J$6))/10000</f>
        <v>17.997800000000002</v>
      </c>
      <c r="N28" s="33">
        <f>COUNT(D28:I28)</f>
        <v>1</v>
      </c>
      <c r="O28" s="33" t="str">
        <f ca="1">IF(AND(N28=1,OFFSET(C28,0,O$3)&gt;0),"Y",0)</f>
        <v>Y</v>
      </c>
      <c r="P28" s="34" t="s">
        <v>571</v>
      </c>
      <c r="Q28" s="108">
        <f>1-(P28=P27)</f>
        <v>0</v>
      </c>
      <c r="R28" s="35">
        <f>M28+S28/1000+T28/10000+U28/100000+V28/1000000+W28/10000000+X28/100000000</f>
        <v>18.015800000000002</v>
      </c>
      <c r="S28" s="117">
        <v>18</v>
      </c>
      <c r="T28" s="115"/>
      <c r="U28" s="115"/>
      <c r="V28" s="33"/>
      <c r="W28" s="33"/>
      <c r="X28" s="33"/>
      <c r="AD28" s="1"/>
      <c r="AE28" s="39"/>
      <c r="AF28" s="25"/>
      <c r="AG28" s="25"/>
      <c r="AH28" s="25"/>
      <c r="AI28" s="25"/>
      <c r="AJ28" s="25"/>
    </row>
    <row r="29" spans="1:36" x14ac:dyDescent="0.2">
      <c r="A29" s="1">
        <v>9</v>
      </c>
      <c r="B29" s="1" t="s">
        <v>580</v>
      </c>
      <c r="C29" s="99" t="s">
        <v>88</v>
      </c>
      <c r="D29" s="117">
        <v>17</v>
      </c>
      <c r="E29" s="115"/>
      <c r="F29" s="115"/>
      <c r="G29" s="33"/>
      <c r="H29" s="33"/>
      <c r="I29" s="33"/>
      <c r="J29" s="33">
        <f>IFERROR(LARGE(D29:I29,1),0)+IF($C$5&gt;=2,IFERROR(LARGE(D29:I29,2),0),0)+IF($C$5&gt;=3,IFERROR(LARGE(D29:I29,3),0),0)+IF($C$5&gt;=4,IFERROR(LARGE(D29:I29,4),0),0)+IF($C$5&gt;=5,IFERROR(LARGE(D29:I29,5),0),0)+IF($C$5&gt;=6,IFERROR(LARGE(D29:I29,6),0),0)</f>
        <v>17</v>
      </c>
      <c r="K29" s="33"/>
      <c r="L29" s="33"/>
      <c r="M29" s="33">
        <f>J29-(ROW(J29)-ROW(J$6))/10000</f>
        <v>16.997699999999998</v>
      </c>
      <c r="N29" s="33">
        <f>COUNT(D29:I29)</f>
        <v>1</v>
      </c>
      <c r="O29" s="33" t="str">
        <f ca="1">IF(AND(N29=1,OFFSET(C29,0,O$3)&gt;0),"Y",0)</f>
        <v>Y</v>
      </c>
      <c r="P29" s="34" t="s">
        <v>571</v>
      </c>
      <c r="Q29" s="108">
        <f>1-(P29=P28)</f>
        <v>0</v>
      </c>
      <c r="R29" s="35">
        <f>M29+S29/1000+T29/10000+U29/100000+V29/1000000+W29/10000000+X29/100000000</f>
        <v>17.014699999999998</v>
      </c>
      <c r="S29" s="117">
        <v>17</v>
      </c>
      <c r="T29" s="115"/>
      <c r="U29" s="115"/>
      <c r="V29" s="33"/>
      <c r="W29" s="33"/>
      <c r="X29" s="33"/>
      <c r="AD29" s="1"/>
      <c r="AE29" s="39"/>
      <c r="AF29" s="25"/>
      <c r="AG29" s="25"/>
      <c r="AH29" s="25"/>
      <c r="AI29" s="25"/>
      <c r="AJ29" s="25"/>
    </row>
    <row r="30" spans="1:36" ht="3" customHeight="1" x14ac:dyDescent="0.25">
      <c r="A30" s="99"/>
      <c r="B30" s="99"/>
      <c r="C30" s="99"/>
      <c r="D30" s="117"/>
      <c r="E30" s="117"/>
      <c r="F30" s="115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5"/>
      <c r="S30" s="114"/>
      <c r="T30" s="115"/>
      <c r="U30" s="115"/>
      <c r="V30" s="33"/>
      <c r="W30" s="33"/>
      <c r="X30" s="33"/>
      <c r="AD30" s="1"/>
      <c r="AE30" s="39"/>
      <c r="AF30" s="25"/>
      <c r="AG30" s="25"/>
      <c r="AH30" s="25"/>
      <c r="AI30" s="25"/>
      <c r="AJ30" s="25"/>
    </row>
    <row r="31" spans="1:36" ht="15" x14ac:dyDescent="0.25">
      <c r="C31" s="113"/>
      <c r="D31" s="114"/>
      <c r="E31" s="115"/>
      <c r="F31" s="115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5"/>
      <c r="S31" s="117"/>
      <c r="T31" s="117"/>
      <c r="U31" s="115"/>
      <c r="V31" s="33"/>
      <c r="W31" s="33"/>
      <c r="X31" s="33"/>
      <c r="AD31" s="1"/>
      <c r="AE31" s="39"/>
      <c r="AF31" s="25"/>
      <c r="AG31" s="25"/>
      <c r="AH31" s="25"/>
      <c r="AI31" s="25"/>
      <c r="AJ31" s="25"/>
    </row>
    <row r="32" spans="1:36" ht="15" x14ac:dyDescent="0.25">
      <c r="A32" s="27" t="s">
        <v>581</v>
      </c>
      <c r="C32" s="113"/>
      <c r="D32" s="114"/>
      <c r="E32" s="115"/>
      <c r="F32" s="115"/>
      <c r="G32" s="33"/>
      <c r="H32" s="33"/>
      <c r="I32" s="33"/>
      <c r="J32" s="33"/>
      <c r="K32" s="33"/>
      <c r="L32" s="33"/>
      <c r="M32" s="33"/>
      <c r="N32" s="33"/>
      <c r="O32" s="33"/>
      <c r="P32" s="85" t="str">
        <f>A32</f>
        <v>U13B</v>
      </c>
      <c r="Q32" s="33"/>
      <c r="R32" s="35"/>
      <c r="S32" s="33"/>
      <c r="T32" s="33"/>
      <c r="U32" s="33"/>
      <c r="V32" s="33"/>
      <c r="W32" s="33"/>
      <c r="X32" s="33"/>
      <c r="AD32" s="1"/>
      <c r="AE32" s="39"/>
      <c r="AF32" s="25"/>
      <c r="AG32" s="25"/>
      <c r="AH32" s="25">
        <v>60</v>
      </c>
      <c r="AI32" s="25">
        <v>57</v>
      </c>
      <c r="AJ32" s="25">
        <v>56</v>
      </c>
    </row>
    <row r="33" spans="1:36" x14ac:dyDescent="0.2">
      <c r="A33" s="1">
        <v>1</v>
      </c>
      <c r="B33" s="1" t="s">
        <v>582</v>
      </c>
      <c r="C33" s="99" t="s">
        <v>43</v>
      </c>
      <c r="D33" s="117">
        <v>20</v>
      </c>
      <c r="E33" s="115"/>
      <c r="F33" s="115"/>
      <c r="G33" s="33"/>
      <c r="H33" s="33"/>
      <c r="I33" s="33"/>
      <c r="J33" s="33">
        <f>IFERROR(LARGE(D33:I33,1),0)+IF($C$5&gt;=2,IFERROR(LARGE(D33:I33,2),0),0)+IF($C$5&gt;=3,IFERROR(LARGE(D33:I33,3),0),0)+IF($C$5&gt;=4,IFERROR(LARGE(D33:I33,4),0),0)+IF($C$5&gt;=5,IFERROR(LARGE(D33:I33,5),0),0)+IF($C$5&gt;=6,IFERROR(LARGE(D33:I33,6),0),0)</f>
        <v>20</v>
      </c>
      <c r="K33" s="33"/>
      <c r="L33" s="33" t="s">
        <v>629</v>
      </c>
      <c r="M33" s="33">
        <f>J33-(ROW(J33)-ROW(J$6))/10000</f>
        <v>19.997299999999999</v>
      </c>
      <c r="N33" s="33">
        <f>COUNT(D33:I33)</f>
        <v>1</v>
      </c>
      <c r="O33" s="33" t="str">
        <f ca="1">IF(AND(N33=1,OFFSET(C33,0,O$3)&gt;0),"Y",0)</f>
        <v>Y</v>
      </c>
      <c r="P33" s="34" t="s">
        <v>581</v>
      </c>
      <c r="Q33" s="108">
        <f>1-(P33=P32)</f>
        <v>0</v>
      </c>
      <c r="R33" s="35">
        <f>M33+S33/1000+T33/10000+U33/100000+V33/1000000+W33/10000000+X33/100000000</f>
        <v>20.017299999999999</v>
      </c>
      <c r="S33" s="117">
        <v>20</v>
      </c>
      <c r="T33" s="115"/>
      <c r="U33" s="115"/>
      <c r="V33" s="33"/>
      <c r="W33" s="33"/>
      <c r="X33" s="33"/>
      <c r="AD33" s="1"/>
      <c r="AE33" s="39"/>
      <c r="AF33" s="25"/>
      <c r="AG33" s="25"/>
      <c r="AH33" s="25"/>
      <c r="AI33" s="25"/>
      <c r="AJ33" s="25"/>
    </row>
    <row r="34" spans="1:36" x14ac:dyDescent="0.2">
      <c r="A34" s="1">
        <v>2</v>
      </c>
      <c r="B34" s="1" t="s">
        <v>583</v>
      </c>
      <c r="C34" s="99" t="s">
        <v>31</v>
      </c>
      <c r="D34" s="117">
        <v>19</v>
      </c>
      <c r="E34" s="115"/>
      <c r="F34" s="115"/>
      <c r="G34" s="33"/>
      <c r="H34" s="33"/>
      <c r="I34" s="33"/>
      <c r="J34" s="33">
        <f>IFERROR(LARGE(D34:I34,1),0)+IF($C$5&gt;=2,IFERROR(LARGE(D34:I34,2),0),0)+IF($C$5&gt;=3,IFERROR(LARGE(D34:I34,3),0),0)+IF($C$5&gt;=4,IFERROR(LARGE(D34:I34,4),0),0)+IF($C$5&gt;=5,IFERROR(LARGE(D34:I34,5),0),0)+IF($C$5&gt;=6,IFERROR(LARGE(D34:I34,6),0),0)</f>
        <v>19</v>
      </c>
      <c r="K34" s="33"/>
      <c r="L34" s="33" t="s">
        <v>630</v>
      </c>
      <c r="M34" s="33">
        <f>J34-(ROW(J34)-ROW(J$6))/10000</f>
        <v>18.997199999999999</v>
      </c>
      <c r="N34" s="33">
        <f>COUNT(D34:I34)</f>
        <v>1</v>
      </c>
      <c r="O34" s="33" t="str">
        <f ca="1">IF(AND(N34=1,OFFSET(C34,0,O$3)&gt;0),"Y",0)</f>
        <v>Y</v>
      </c>
      <c r="P34" s="34" t="s">
        <v>581</v>
      </c>
      <c r="Q34" s="108">
        <f>1-(P34=P33)</f>
        <v>0</v>
      </c>
      <c r="R34" s="35">
        <f>M34+S34/1000+T34/10000+U34/100000+V34/1000000+W34/10000000+X34/100000000</f>
        <v>19.016199999999998</v>
      </c>
      <c r="S34" s="117">
        <v>19</v>
      </c>
      <c r="T34" s="115"/>
      <c r="U34" s="115"/>
      <c r="V34" s="33"/>
      <c r="W34" s="33"/>
      <c r="X34" s="33"/>
      <c r="AD34" s="1"/>
      <c r="AE34" s="39"/>
      <c r="AF34" s="25"/>
      <c r="AG34" s="25"/>
      <c r="AH34" s="25"/>
      <c r="AI34" s="25"/>
      <c r="AJ34" s="25"/>
    </row>
    <row r="35" spans="1:36" x14ac:dyDescent="0.2">
      <c r="A35" s="1">
        <v>3</v>
      </c>
      <c r="B35" s="1" t="s">
        <v>584</v>
      </c>
      <c r="C35" s="99" t="s">
        <v>31</v>
      </c>
      <c r="D35" s="117">
        <v>18</v>
      </c>
      <c r="E35" s="115"/>
      <c r="F35" s="115"/>
      <c r="G35" s="33"/>
      <c r="H35" s="33"/>
      <c r="I35" s="33"/>
      <c r="J35" s="33">
        <f>IFERROR(LARGE(D35:I35,1),0)+IF($C$5&gt;=2,IFERROR(LARGE(D35:I35,2),0),0)+IF($C$5&gt;=3,IFERROR(LARGE(D35:I35,3),0),0)+IF($C$5&gt;=4,IFERROR(LARGE(D35:I35,4),0),0)+IF($C$5&gt;=5,IFERROR(LARGE(D35:I35,5),0),0)+IF($C$5&gt;=6,IFERROR(LARGE(D35:I35,6),0),0)</f>
        <v>18</v>
      </c>
      <c r="K35" s="33"/>
      <c r="L35" s="33" t="s">
        <v>631</v>
      </c>
      <c r="M35" s="33">
        <f>J35-(ROW(J35)-ROW(J$6))/10000</f>
        <v>17.9971</v>
      </c>
      <c r="N35" s="33">
        <f>COUNT(D35:I35)</f>
        <v>1</v>
      </c>
      <c r="O35" s="33" t="str">
        <f ca="1">IF(AND(N35=1,OFFSET(C35,0,O$3)&gt;0),"Y",0)</f>
        <v>Y</v>
      </c>
      <c r="P35" s="34" t="s">
        <v>581</v>
      </c>
      <c r="Q35" s="108">
        <f>1-(P35=P34)</f>
        <v>0</v>
      </c>
      <c r="R35" s="35">
        <f>M35+S35/1000+T35/10000+U35/100000+V35/1000000+W35/10000000+X35/100000000</f>
        <v>18.0151</v>
      </c>
      <c r="S35" s="117">
        <v>18</v>
      </c>
      <c r="T35" s="115"/>
      <c r="U35" s="115"/>
      <c r="V35" s="33"/>
      <c r="W35" s="33"/>
      <c r="X35" s="33"/>
      <c r="AD35" s="1"/>
      <c r="AE35" s="39"/>
      <c r="AF35" s="25"/>
      <c r="AG35" s="25"/>
      <c r="AH35" s="25"/>
      <c r="AI35" s="25"/>
      <c r="AJ35" s="25"/>
    </row>
    <row r="36" spans="1:36" x14ac:dyDescent="0.2">
      <c r="A36" s="1">
        <v>4</v>
      </c>
      <c r="B36" s="1" t="s">
        <v>585</v>
      </c>
      <c r="C36" s="99" t="s">
        <v>31</v>
      </c>
      <c r="D36" s="117">
        <v>17</v>
      </c>
      <c r="E36" s="115"/>
      <c r="F36" s="115"/>
      <c r="G36" s="33"/>
      <c r="H36" s="33"/>
      <c r="I36" s="33"/>
      <c r="J36" s="33">
        <f>IFERROR(LARGE(D36:I36,1),0)+IF($C$5&gt;=2,IFERROR(LARGE(D36:I36,2),0),0)+IF($C$5&gt;=3,IFERROR(LARGE(D36:I36,3),0),0)+IF($C$5&gt;=4,IFERROR(LARGE(D36:I36,4),0),0)+IF($C$5&gt;=5,IFERROR(LARGE(D36:I36,5),0),0)+IF($C$5&gt;=6,IFERROR(LARGE(D36:I36,6),0),0)</f>
        <v>17</v>
      </c>
      <c r="K36" s="33"/>
      <c r="L36" s="33"/>
      <c r="M36" s="33">
        <f>J36-(ROW(J36)-ROW(J$6))/10000</f>
        <v>16.997</v>
      </c>
      <c r="N36" s="33">
        <f>COUNT(D36:I36)</f>
        <v>1</v>
      </c>
      <c r="O36" s="33" t="str">
        <f ca="1">IF(AND(N36=1,OFFSET(C36,0,O$3)&gt;0),"Y",0)</f>
        <v>Y</v>
      </c>
      <c r="P36" s="34" t="s">
        <v>581</v>
      </c>
      <c r="Q36" s="108">
        <f>1-(P36=P35)</f>
        <v>0</v>
      </c>
      <c r="R36" s="35">
        <f>M36+S36/1000+T36/10000+U36/100000+V36/1000000+W36/10000000+X36/100000000</f>
        <v>17.013999999999999</v>
      </c>
      <c r="S36" s="117">
        <v>17</v>
      </c>
      <c r="T36" s="115"/>
      <c r="U36" s="115"/>
      <c r="V36" s="33"/>
      <c r="W36" s="33"/>
      <c r="X36" s="33"/>
      <c r="AD36" s="1"/>
      <c r="AE36" s="39"/>
      <c r="AF36" s="25"/>
      <c r="AG36" s="25"/>
      <c r="AH36" s="25"/>
      <c r="AI36" s="25"/>
      <c r="AJ36" s="25"/>
    </row>
    <row r="37" spans="1:36" x14ac:dyDescent="0.2">
      <c r="A37" s="1">
        <v>5</v>
      </c>
      <c r="B37" s="1" t="s">
        <v>586</v>
      </c>
      <c r="C37" s="99" t="s">
        <v>43</v>
      </c>
      <c r="D37" s="117">
        <v>16</v>
      </c>
      <c r="E37" s="115"/>
      <c r="F37" s="115"/>
      <c r="G37" s="33"/>
      <c r="H37" s="33"/>
      <c r="I37" s="33"/>
      <c r="J37" s="33">
        <f>IFERROR(LARGE(D37:I37,1),0)+IF($C$5&gt;=2,IFERROR(LARGE(D37:I37,2),0),0)+IF($C$5&gt;=3,IFERROR(LARGE(D37:I37,3),0),0)+IF($C$5&gt;=4,IFERROR(LARGE(D37:I37,4),0),0)+IF($C$5&gt;=5,IFERROR(LARGE(D37:I37,5),0),0)+IF($C$5&gt;=6,IFERROR(LARGE(D37:I37,6),0),0)</f>
        <v>16</v>
      </c>
      <c r="K37" s="33"/>
      <c r="L37" s="33"/>
      <c r="M37" s="33">
        <f>J37-(ROW(J37)-ROW(J$6))/10000</f>
        <v>15.9969</v>
      </c>
      <c r="N37" s="33">
        <f>COUNT(D37:I37)</f>
        <v>1</v>
      </c>
      <c r="O37" s="33" t="str">
        <f ca="1">IF(AND(N37=1,OFFSET(C37,0,O$3)&gt;0),"Y",0)</f>
        <v>Y</v>
      </c>
      <c r="P37" s="34" t="s">
        <v>581</v>
      </c>
      <c r="Q37" s="108">
        <f>1-(P37=P36)</f>
        <v>0</v>
      </c>
      <c r="R37" s="35">
        <f>M37+S37/1000+T37/10000+U37/100000+V37/1000000+W37/10000000+X37/100000000</f>
        <v>16.012899999999998</v>
      </c>
      <c r="S37" s="117">
        <v>16</v>
      </c>
      <c r="T37" s="115"/>
      <c r="U37" s="115"/>
      <c r="V37" s="33"/>
      <c r="W37" s="33"/>
      <c r="X37" s="33"/>
      <c r="AD37" s="1"/>
      <c r="AE37" s="39"/>
      <c r="AF37" s="25"/>
      <c r="AG37" s="25"/>
      <c r="AH37" s="25"/>
      <c r="AI37" s="25"/>
      <c r="AJ37" s="25"/>
    </row>
    <row r="38" spans="1:36" x14ac:dyDescent="0.2">
      <c r="A38" s="1">
        <v>6</v>
      </c>
      <c r="B38" s="1" t="s">
        <v>587</v>
      </c>
      <c r="C38" s="99" t="s">
        <v>43</v>
      </c>
      <c r="D38" s="117">
        <v>15</v>
      </c>
      <c r="E38" s="115"/>
      <c r="F38" s="115"/>
      <c r="G38" s="33"/>
      <c r="H38" s="33"/>
      <c r="I38" s="33"/>
      <c r="J38" s="33">
        <f>IFERROR(LARGE(D38:I38,1),0)+IF($C$5&gt;=2,IFERROR(LARGE(D38:I38,2),0),0)+IF($C$5&gt;=3,IFERROR(LARGE(D38:I38,3),0),0)+IF($C$5&gt;=4,IFERROR(LARGE(D38:I38,4),0),0)+IF($C$5&gt;=5,IFERROR(LARGE(D38:I38,5),0),0)+IF($C$5&gt;=6,IFERROR(LARGE(D38:I38,6),0),0)</f>
        <v>15</v>
      </c>
      <c r="K38" s="33"/>
      <c r="L38" s="33"/>
      <c r="M38" s="33">
        <f>J38-(ROW(J38)-ROW(J$6))/10000</f>
        <v>14.9968</v>
      </c>
      <c r="N38" s="33">
        <f>COUNT(D38:I38)</f>
        <v>1</v>
      </c>
      <c r="O38" s="33" t="str">
        <f ca="1">IF(AND(N38=1,OFFSET(C38,0,O$3)&gt;0),"Y",0)</f>
        <v>Y</v>
      </c>
      <c r="P38" s="34" t="s">
        <v>581</v>
      </c>
      <c r="Q38" s="108">
        <f>1-(P38=P37)</f>
        <v>0</v>
      </c>
      <c r="R38" s="35">
        <f>M38+S38/1000+T38/10000+U38/100000+V38/1000000+W38/10000000+X38/100000000</f>
        <v>15.011800000000001</v>
      </c>
      <c r="S38" s="117">
        <v>15</v>
      </c>
      <c r="T38" s="115"/>
      <c r="U38" s="115"/>
      <c r="V38" s="33"/>
      <c r="W38" s="33"/>
      <c r="X38" s="33"/>
      <c r="AD38" s="1"/>
      <c r="AE38" s="39"/>
      <c r="AF38" s="25"/>
      <c r="AG38" s="25"/>
      <c r="AH38" s="25"/>
      <c r="AI38" s="25"/>
      <c r="AJ38" s="25"/>
    </row>
    <row r="39" spans="1:36" x14ac:dyDescent="0.2">
      <c r="A39" s="1">
        <v>7</v>
      </c>
      <c r="B39" s="1" t="s">
        <v>588</v>
      </c>
      <c r="C39" s="99" t="s">
        <v>36</v>
      </c>
      <c r="D39" s="117">
        <v>14</v>
      </c>
      <c r="E39" s="115"/>
      <c r="F39" s="115"/>
      <c r="G39" s="33"/>
      <c r="H39" s="33"/>
      <c r="I39" s="33"/>
      <c r="J39" s="33">
        <f>IFERROR(LARGE(D39:I39,1),0)+IF($C$5&gt;=2,IFERROR(LARGE(D39:I39,2),0),0)+IF($C$5&gt;=3,IFERROR(LARGE(D39:I39,3),0),0)+IF($C$5&gt;=4,IFERROR(LARGE(D39:I39,4),0),0)+IF($C$5&gt;=5,IFERROR(LARGE(D39:I39,5),0),0)+IF($C$5&gt;=6,IFERROR(LARGE(D39:I39,6),0),0)</f>
        <v>14</v>
      </c>
      <c r="K39" s="33"/>
      <c r="L39" s="33"/>
      <c r="M39" s="33">
        <f>J39-(ROW(J39)-ROW(J$6))/10000</f>
        <v>13.996700000000001</v>
      </c>
      <c r="N39" s="33">
        <f>COUNT(D39:I39)</f>
        <v>1</v>
      </c>
      <c r="O39" s="33" t="str">
        <f ca="1">IF(AND(N39=1,OFFSET(C39,0,O$3)&gt;0),"Y",0)</f>
        <v>Y</v>
      </c>
      <c r="P39" s="34" t="s">
        <v>581</v>
      </c>
      <c r="Q39" s="108">
        <f>1-(P39=P38)</f>
        <v>0</v>
      </c>
      <c r="R39" s="35">
        <f>M39+S39/1000+T39/10000+U39/100000+V39/1000000+W39/10000000+X39/100000000</f>
        <v>14.0107</v>
      </c>
      <c r="S39" s="117">
        <v>14</v>
      </c>
      <c r="T39" s="115"/>
      <c r="U39" s="115"/>
      <c r="V39" s="33"/>
      <c r="W39" s="33"/>
      <c r="X39" s="33"/>
      <c r="AD39" s="1"/>
      <c r="AE39" s="39"/>
      <c r="AF39" s="25"/>
      <c r="AG39" s="25"/>
      <c r="AH39" s="25"/>
      <c r="AI39" s="25"/>
      <c r="AJ39" s="25"/>
    </row>
    <row r="40" spans="1:36" x14ac:dyDescent="0.2">
      <c r="A40" s="1">
        <v>8</v>
      </c>
      <c r="B40" s="1" t="s">
        <v>589</v>
      </c>
      <c r="C40" s="99" t="s">
        <v>28</v>
      </c>
      <c r="D40" s="117">
        <v>13</v>
      </c>
      <c r="E40" s="115"/>
      <c r="F40" s="115"/>
      <c r="G40" s="33"/>
      <c r="H40" s="33"/>
      <c r="I40" s="33"/>
      <c r="J40" s="33">
        <f>IFERROR(LARGE(D40:I40,1),0)+IF($C$5&gt;=2,IFERROR(LARGE(D40:I40,2),0),0)+IF($C$5&gt;=3,IFERROR(LARGE(D40:I40,3),0),0)+IF($C$5&gt;=4,IFERROR(LARGE(D40:I40,4),0),0)+IF($C$5&gt;=5,IFERROR(LARGE(D40:I40,5),0),0)+IF($C$5&gt;=6,IFERROR(LARGE(D40:I40,6),0),0)</f>
        <v>13</v>
      </c>
      <c r="K40" s="33"/>
      <c r="L40" s="33"/>
      <c r="M40" s="33">
        <f>J40-(ROW(J40)-ROW(J$6))/10000</f>
        <v>12.996600000000001</v>
      </c>
      <c r="N40" s="33">
        <f>COUNT(D40:I40)</f>
        <v>1</v>
      </c>
      <c r="O40" s="33" t="str">
        <f ca="1">IF(AND(N40=1,OFFSET(C40,0,O$3)&gt;0),"Y",0)</f>
        <v>Y</v>
      </c>
      <c r="P40" s="34" t="s">
        <v>581</v>
      </c>
      <c r="Q40" s="108">
        <f>1-(P40=P39)</f>
        <v>0</v>
      </c>
      <c r="R40" s="35">
        <f>M40+S40/1000+T40/10000+U40/100000+V40/1000000+W40/10000000+X40/100000000</f>
        <v>13.009600000000001</v>
      </c>
      <c r="S40" s="117">
        <v>13</v>
      </c>
      <c r="T40" s="115"/>
      <c r="U40" s="115"/>
      <c r="V40" s="33"/>
      <c r="W40" s="33"/>
      <c r="X40" s="33"/>
      <c r="AD40" s="1"/>
      <c r="AE40" s="39"/>
      <c r="AF40" s="25"/>
      <c r="AG40" s="25"/>
      <c r="AH40" s="25"/>
      <c r="AI40" s="25"/>
      <c r="AJ40" s="25"/>
    </row>
    <row r="41" spans="1:36" x14ac:dyDescent="0.2">
      <c r="A41" s="1">
        <v>9</v>
      </c>
      <c r="B41" s="1" t="s">
        <v>590</v>
      </c>
      <c r="C41" s="99" t="s">
        <v>28</v>
      </c>
      <c r="D41" s="117">
        <v>12</v>
      </c>
      <c r="E41" s="115"/>
      <c r="F41" s="115"/>
      <c r="G41" s="33"/>
      <c r="H41" s="33"/>
      <c r="I41" s="33"/>
      <c r="J41" s="33">
        <f>IFERROR(LARGE(D41:I41,1),0)+IF($C$5&gt;=2,IFERROR(LARGE(D41:I41,2),0),0)+IF($C$5&gt;=3,IFERROR(LARGE(D41:I41,3),0),0)+IF($C$5&gt;=4,IFERROR(LARGE(D41:I41,4),0),0)+IF($C$5&gt;=5,IFERROR(LARGE(D41:I41,5),0),0)+IF($C$5&gt;=6,IFERROR(LARGE(D41:I41,6),0),0)</f>
        <v>12</v>
      </c>
      <c r="K41" s="33"/>
      <c r="L41" s="33"/>
      <c r="M41" s="33">
        <f>J41-(ROW(J41)-ROW(J$6))/10000</f>
        <v>11.996499999999999</v>
      </c>
      <c r="N41" s="33">
        <f>COUNT(D41:I41)</f>
        <v>1</v>
      </c>
      <c r="O41" s="33" t="str">
        <f ca="1">IF(AND(N41=1,OFFSET(C41,0,O$3)&gt;0),"Y",0)</f>
        <v>Y</v>
      </c>
      <c r="P41" s="34" t="s">
        <v>581</v>
      </c>
      <c r="Q41" s="108">
        <f>1-(P41=P40)</f>
        <v>0</v>
      </c>
      <c r="R41" s="35">
        <f>M41+S41/1000+T41/10000+U41/100000+V41/1000000+W41/10000000+X41/100000000</f>
        <v>12.0085</v>
      </c>
      <c r="S41" s="117">
        <v>12</v>
      </c>
      <c r="T41" s="115"/>
      <c r="U41" s="115"/>
      <c r="V41" s="33"/>
      <c r="W41" s="33"/>
      <c r="X41" s="33"/>
      <c r="AD41" s="1"/>
      <c r="AE41" s="39"/>
      <c r="AF41" s="25"/>
      <c r="AG41" s="25"/>
      <c r="AH41" s="25"/>
      <c r="AI41" s="25"/>
      <c r="AJ41" s="25"/>
    </row>
    <row r="42" spans="1:36" ht="3" customHeight="1" x14ac:dyDescent="0.25">
      <c r="A42" s="99"/>
      <c r="B42" s="99"/>
      <c r="C42" s="99"/>
      <c r="D42" s="117"/>
      <c r="E42" s="117"/>
      <c r="F42" s="115"/>
      <c r="G42" s="33"/>
      <c r="H42" s="116"/>
      <c r="I42" s="33"/>
      <c r="J42" s="33"/>
      <c r="K42" s="33"/>
      <c r="L42" s="33"/>
      <c r="M42" s="33"/>
      <c r="N42" s="33"/>
      <c r="O42" s="33"/>
      <c r="P42" s="33"/>
      <c r="Q42" s="33"/>
      <c r="R42" s="35"/>
      <c r="S42" s="114"/>
      <c r="T42" s="115"/>
      <c r="U42" s="115"/>
      <c r="V42" s="33"/>
      <c r="W42" s="33"/>
      <c r="X42" s="33"/>
      <c r="AD42" s="1"/>
      <c r="AE42" s="39"/>
      <c r="AF42" s="25"/>
      <c r="AG42" s="25"/>
      <c r="AH42" s="25"/>
      <c r="AI42" s="25"/>
      <c r="AJ42" s="25"/>
    </row>
    <row r="43" spans="1:36" ht="15" x14ac:dyDescent="0.25">
      <c r="C43" s="113"/>
      <c r="D43" s="114"/>
      <c r="E43" s="115"/>
      <c r="F43" s="115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5"/>
      <c r="S43" s="117"/>
      <c r="T43" s="117"/>
      <c r="U43" s="115"/>
      <c r="V43" s="33"/>
      <c r="W43" s="116"/>
      <c r="X43" s="33"/>
      <c r="AD43" s="1"/>
      <c r="AE43" s="39"/>
      <c r="AF43" s="25"/>
      <c r="AG43" s="25"/>
      <c r="AH43" s="25"/>
      <c r="AI43" s="25"/>
      <c r="AJ43" s="25"/>
    </row>
    <row r="44" spans="1:36" ht="15" x14ac:dyDescent="0.25">
      <c r="A44" s="27" t="s">
        <v>591</v>
      </c>
      <c r="C44" s="113"/>
      <c r="D44" s="114"/>
      <c r="E44" s="115"/>
      <c r="F44" s="115"/>
      <c r="G44" s="33"/>
      <c r="H44" s="33"/>
      <c r="I44" s="33"/>
      <c r="J44" s="33"/>
      <c r="K44" s="33"/>
      <c r="L44" s="33"/>
      <c r="M44" s="33"/>
      <c r="N44" s="33"/>
      <c r="O44" s="33"/>
      <c r="P44" s="85" t="str">
        <f>A44</f>
        <v>U13G</v>
      </c>
      <c r="Q44" s="33"/>
      <c r="R44" s="35"/>
      <c r="S44" s="33"/>
      <c r="T44" s="33"/>
      <c r="U44" s="33"/>
      <c r="V44" s="33"/>
      <c r="W44" s="33"/>
      <c r="X44" s="33"/>
      <c r="AD44" s="1"/>
      <c r="AE44" s="39"/>
      <c r="AF44" s="25"/>
      <c r="AG44" s="25"/>
      <c r="AH44" s="25">
        <v>59</v>
      </c>
      <c r="AI44" s="25">
        <v>58</v>
      </c>
      <c r="AJ44" s="25">
        <v>51</v>
      </c>
    </row>
    <row r="45" spans="1:36" x14ac:dyDescent="0.2">
      <c r="A45" s="1">
        <v>2</v>
      </c>
      <c r="B45" s="1" t="s">
        <v>592</v>
      </c>
      <c r="C45" s="99" t="s">
        <v>88</v>
      </c>
      <c r="D45" s="117">
        <v>20</v>
      </c>
      <c r="E45" s="115"/>
      <c r="F45" s="115"/>
      <c r="G45" s="33"/>
      <c r="H45" s="33"/>
      <c r="I45" s="33"/>
      <c r="J45" s="33">
        <f>IFERROR(LARGE(D45:I45,1),0)+IF($C$5&gt;=2,IFERROR(LARGE(D45:I45,2),0),0)+IF($C$5&gt;=3,IFERROR(LARGE(D45:I45,3),0),0)+IF($C$5&gt;=4,IFERROR(LARGE(D45:I45,4),0),0)+IF($C$5&gt;=5,IFERROR(LARGE(D45:I45,5),0),0)+IF($C$5&gt;=6,IFERROR(LARGE(D45:I45,6),0),0)</f>
        <v>20</v>
      </c>
      <c r="K45" s="33"/>
      <c r="L45" s="33" t="s">
        <v>632</v>
      </c>
      <c r="M45" s="33">
        <f>J45-(ROW(J45)-ROW(J$6))/10000</f>
        <v>19.996099999999998</v>
      </c>
      <c r="N45" s="33">
        <f>COUNT(D45:I45)</f>
        <v>1</v>
      </c>
      <c r="O45" s="33" t="str">
        <f ca="1">IF(AND(N45=1,OFFSET(C45,0,O$3)&gt;0),"Y",0)</f>
        <v>Y</v>
      </c>
      <c r="P45" s="34" t="s">
        <v>591</v>
      </c>
      <c r="Q45" s="108">
        <f>1-(P45=P44)</f>
        <v>0</v>
      </c>
      <c r="R45" s="35">
        <f>M45+S45/1000+T45/10000+U45/100000+V45/1000000+W45/10000000+X45/100000000</f>
        <v>20.020099999999999</v>
      </c>
      <c r="S45" s="117">
        <v>24</v>
      </c>
      <c r="T45" s="115"/>
      <c r="U45" s="115"/>
      <c r="V45" s="33"/>
      <c r="W45" s="33"/>
      <c r="X45" s="33"/>
      <c r="AD45" s="1"/>
      <c r="AE45" s="39"/>
      <c r="AF45" s="25"/>
      <c r="AG45" s="25"/>
      <c r="AH45" s="25"/>
      <c r="AI45" s="25"/>
      <c r="AJ45" s="25"/>
    </row>
    <row r="46" spans="1:36" x14ac:dyDescent="0.2">
      <c r="A46" s="1">
        <v>3</v>
      </c>
      <c r="B46" s="1" t="s">
        <v>593</v>
      </c>
      <c r="C46" s="99" t="s">
        <v>31</v>
      </c>
      <c r="D46" s="117">
        <v>19</v>
      </c>
      <c r="E46" s="115"/>
      <c r="F46" s="115"/>
      <c r="G46" s="33"/>
      <c r="H46" s="33"/>
      <c r="I46" s="33"/>
      <c r="J46" s="33">
        <f>IFERROR(LARGE(D46:I46,1),0)+IF($C$5&gt;=2,IFERROR(LARGE(D46:I46,2),0),0)+IF($C$5&gt;=3,IFERROR(LARGE(D46:I46,3),0),0)+IF($C$5&gt;=4,IFERROR(LARGE(D46:I46,4),0),0)+IF($C$5&gt;=5,IFERROR(LARGE(D46:I46,5),0),0)+IF($C$5&gt;=6,IFERROR(LARGE(D46:I46,6),0),0)</f>
        <v>19</v>
      </c>
      <c r="K46" s="33"/>
      <c r="L46" s="33" t="s">
        <v>633</v>
      </c>
      <c r="M46" s="33">
        <f>J46-(ROW(J46)-ROW(J$6))/10000</f>
        <v>18.995999999999999</v>
      </c>
      <c r="N46" s="33">
        <f>COUNT(D46:I46)</f>
        <v>1</v>
      </c>
      <c r="O46" s="33" t="str">
        <f ca="1">IF(AND(N46=1,OFFSET(C46,0,O$3)&gt;0),"Y",0)</f>
        <v>Y</v>
      </c>
      <c r="P46" s="34" t="s">
        <v>591</v>
      </c>
      <c r="Q46" s="108">
        <f>1-(P46=P45)</f>
        <v>0</v>
      </c>
      <c r="R46" s="35">
        <f>M46+S46/1000+T46/10000+U46/100000+V46/1000000+W46/10000000+X46/100000000</f>
        <v>19.015999999999998</v>
      </c>
      <c r="S46" s="117">
        <v>20</v>
      </c>
      <c r="T46" s="115"/>
      <c r="U46" s="115"/>
      <c r="V46" s="33"/>
      <c r="W46" s="33"/>
      <c r="X46" s="33"/>
      <c r="AD46" s="1"/>
      <c r="AE46" s="39"/>
      <c r="AF46" s="25"/>
      <c r="AG46" s="25"/>
      <c r="AH46" s="25"/>
      <c r="AI46" s="25"/>
      <c r="AJ46" s="25"/>
    </row>
    <row r="47" spans="1:36" x14ac:dyDescent="0.2">
      <c r="A47" s="1">
        <v>4</v>
      </c>
      <c r="B47" s="1" t="s">
        <v>594</v>
      </c>
      <c r="C47" s="99" t="s">
        <v>31</v>
      </c>
      <c r="D47" s="117">
        <v>18</v>
      </c>
      <c r="E47" s="115"/>
      <c r="F47" s="115"/>
      <c r="G47" s="33"/>
      <c r="H47" s="33"/>
      <c r="I47" s="33"/>
      <c r="J47" s="33">
        <f>IFERROR(LARGE(D47:I47,1),0)+IF($C$5&gt;=2,IFERROR(LARGE(D47:I47,2),0),0)+IF($C$5&gt;=3,IFERROR(LARGE(D47:I47,3),0),0)+IF($C$5&gt;=4,IFERROR(LARGE(D47:I47,4),0),0)+IF($C$5&gt;=5,IFERROR(LARGE(D47:I47,5),0),0)+IF($C$5&gt;=6,IFERROR(LARGE(D47:I47,6),0),0)</f>
        <v>18</v>
      </c>
      <c r="K47" s="33"/>
      <c r="L47" s="33" t="s">
        <v>634</v>
      </c>
      <c r="M47" s="33">
        <f>J47-(ROW(J47)-ROW(J$6))/10000</f>
        <v>17.995899999999999</v>
      </c>
      <c r="N47" s="33">
        <f>COUNT(D47:I47)</f>
        <v>1</v>
      </c>
      <c r="O47" s="33" t="str">
        <f ca="1">IF(AND(N47=1,OFFSET(C47,0,O$3)&gt;0),"Y",0)</f>
        <v>Y</v>
      </c>
      <c r="P47" s="34" t="s">
        <v>591</v>
      </c>
      <c r="Q47" s="108">
        <f>1-(P47=P46)</f>
        <v>0</v>
      </c>
      <c r="R47" s="35">
        <f>M47+S47/1000+T47/10000+U47/100000+V47/1000000+W47/10000000+X47/100000000</f>
        <v>18.014899999999997</v>
      </c>
      <c r="S47" s="117">
        <v>19</v>
      </c>
      <c r="T47" s="115"/>
      <c r="U47" s="115"/>
      <c r="V47" s="33"/>
      <c r="W47" s="33"/>
      <c r="X47" s="33"/>
      <c r="AD47" s="1"/>
      <c r="AE47" s="39"/>
      <c r="AF47" s="25"/>
      <c r="AG47" s="25"/>
      <c r="AH47" s="25"/>
      <c r="AI47" s="25"/>
      <c r="AJ47" s="25"/>
    </row>
    <row r="48" spans="1:36" x14ac:dyDescent="0.2">
      <c r="A48" s="1">
        <v>5</v>
      </c>
      <c r="B48" s="1" t="s">
        <v>595</v>
      </c>
      <c r="C48" s="99" t="s">
        <v>31</v>
      </c>
      <c r="D48" s="117">
        <v>17</v>
      </c>
      <c r="E48" s="115"/>
      <c r="F48" s="115"/>
      <c r="G48" s="33"/>
      <c r="H48" s="33"/>
      <c r="I48" s="33"/>
      <c r="J48" s="33">
        <f>IFERROR(LARGE(D48:I48,1),0)+IF($C$5&gt;=2,IFERROR(LARGE(D48:I48,2),0),0)+IF($C$5&gt;=3,IFERROR(LARGE(D48:I48,3),0),0)+IF($C$5&gt;=4,IFERROR(LARGE(D48:I48,4),0),0)+IF($C$5&gt;=5,IFERROR(LARGE(D48:I48,5),0),0)+IF($C$5&gt;=6,IFERROR(LARGE(D48:I48,6),0),0)</f>
        <v>17</v>
      </c>
      <c r="K48" s="33"/>
      <c r="L48" s="33"/>
      <c r="M48" s="33">
        <f>J48-(ROW(J48)-ROW(J$6))/10000</f>
        <v>16.995799999999999</v>
      </c>
      <c r="N48" s="33">
        <f>COUNT(D48:I48)</f>
        <v>1</v>
      </c>
      <c r="O48" s="33" t="str">
        <f ca="1">IF(AND(N48=1,OFFSET(C48,0,O$3)&gt;0),"Y",0)</f>
        <v>Y</v>
      </c>
      <c r="P48" s="34" t="s">
        <v>591</v>
      </c>
      <c r="Q48" s="108">
        <f>1-(P48=P47)</f>
        <v>0</v>
      </c>
      <c r="R48" s="35">
        <f>M48+S48/1000+T48/10000+U48/100000+V48/1000000+W48/10000000+X48/100000000</f>
        <v>17.0138</v>
      </c>
      <c r="S48" s="117">
        <v>18</v>
      </c>
      <c r="T48" s="115"/>
      <c r="U48" s="115"/>
      <c r="V48" s="33"/>
      <c r="W48" s="33"/>
      <c r="X48" s="33"/>
      <c r="AD48" s="1"/>
      <c r="AE48" s="39"/>
      <c r="AF48" s="25"/>
      <c r="AG48" s="25"/>
      <c r="AH48" s="25"/>
      <c r="AI48" s="25"/>
      <c r="AJ48" s="25"/>
    </row>
    <row r="49" spans="1:36" x14ac:dyDescent="0.2">
      <c r="A49" s="1">
        <v>6</v>
      </c>
      <c r="B49" s="1" t="s">
        <v>596</v>
      </c>
      <c r="C49" s="99" t="s">
        <v>88</v>
      </c>
      <c r="D49" s="117">
        <v>16</v>
      </c>
      <c r="E49" s="115"/>
      <c r="F49" s="115"/>
      <c r="G49" s="33"/>
      <c r="H49" s="33"/>
      <c r="I49" s="33"/>
      <c r="J49" s="33">
        <f>IFERROR(LARGE(D49:I49,1),0)+IF($C$5&gt;=2,IFERROR(LARGE(D49:I49,2),0),0)+IF($C$5&gt;=3,IFERROR(LARGE(D49:I49,3),0),0)+IF($C$5&gt;=4,IFERROR(LARGE(D49:I49,4),0),0)+IF($C$5&gt;=5,IFERROR(LARGE(D49:I49,5),0),0)+IF($C$5&gt;=6,IFERROR(LARGE(D49:I49,6),0),0)</f>
        <v>16</v>
      </c>
      <c r="K49" s="33"/>
      <c r="L49" s="33"/>
      <c r="M49" s="33">
        <f>J49-(ROW(J49)-ROW(J$6))/10000</f>
        <v>15.995699999999999</v>
      </c>
      <c r="N49" s="33">
        <f>COUNT(D49:I49)</f>
        <v>1</v>
      </c>
      <c r="O49" s="33" t="str">
        <f ca="1">IF(AND(N49=1,OFFSET(C49,0,O$3)&gt;0),"Y",0)</f>
        <v>Y</v>
      </c>
      <c r="P49" s="34" t="s">
        <v>591</v>
      </c>
      <c r="Q49" s="108">
        <f>1-(P49=P48)</f>
        <v>0</v>
      </c>
      <c r="R49" s="35">
        <f>M49+S49/1000+T49/10000+U49/100000+V49/1000000+W49/10000000+X49/100000000</f>
        <v>16.012699999999999</v>
      </c>
      <c r="S49" s="117">
        <v>17</v>
      </c>
      <c r="T49" s="115"/>
      <c r="U49" s="115"/>
      <c r="V49" s="33"/>
      <c r="W49" s="33"/>
      <c r="X49" s="33"/>
      <c r="AD49" s="1"/>
      <c r="AE49" s="39"/>
      <c r="AF49" s="25"/>
      <c r="AG49" s="25"/>
      <c r="AH49" s="25"/>
      <c r="AI49" s="25"/>
      <c r="AJ49" s="25"/>
    </row>
    <row r="50" spans="1:36" x14ac:dyDescent="0.2">
      <c r="A50" s="1">
        <v>7</v>
      </c>
      <c r="B50" s="1" t="s">
        <v>597</v>
      </c>
      <c r="C50" s="99" t="s">
        <v>43</v>
      </c>
      <c r="D50" s="117">
        <v>15</v>
      </c>
      <c r="E50" s="115"/>
      <c r="F50" s="115"/>
      <c r="G50" s="33"/>
      <c r="H50" s="33"/>
      <c r="I50" s="33"/>
      <c r="J50" s="33">
        <f>IFERROR(LARGE(D50:I50,1),0)+IF($C$5&gt;=2,IFERROR(LARGE(D50:I50,2),0),0)+IF($C$5&gt;=3,IFERROR(LARGE(D50:I50,3),0),0)+IF($C$5&gt;=4,IFERROR(LARGE(D50:I50,4),0),0)+IF($C$5&gt;=5,IFERROR(LARGE(D50:I50,5),0),0)+IF($C$5&gt;=6,IFERROR(LARGE(D50:I50,6),0),0)</f>
        <v>15</v>
      </c>
      <c r="K50" s="33"/>
      <c r="L50" s="33"/>
      <c r="M50" s="33">
        <f>J50-(ROW(J50)-ROW(J$6))/10000</f>
        <v>14.9956</v>
      </c>
      <c r="N50" s="33">
        <f>COUNT(D50:I50)</f>
        <v>1</v>
      </c>
      <c r="O50" s="33" t="str">
        <f ca="1">IF(AND(N50=1,OFFSET(C50,0,O$3)&gt;0),"Y",0)</f>
        <v>Y</v>
      </c>
      <c r="P50" s="34" t="s">
        <v>591</v>
      </c>
      <c r="Q50" s="108">
        <f>1-(P50=P49)</f>
        <v>0</v>
      </c>
      <c r="R50" s="35">
        <f>M50+S50/1000+T50/10000+U50/100000+V50/1000000+W50/10000000+X50/100000000</f>
        <v>15.0116</v>
      </c>
      <c r="S50" s="117">
        <v>16</v>
      </c>
      <c r="T50" s="115"/>
      <c r="U50" s="115"/>
      <c r="V50" s="33"/>
      <c r="W50" s="33"/>
      <c r="X50" s="33"/>
      <c r="AD50" s="1"/>
      <c r="AE50" s="39"/>
      <c r="AF50" s="25"/>
      <c r="AG50" s="25"/>
      <c r="AH50" s="25"/>
      <c r="AI50" s="25"/>
      <c r="AJ50" s="25"/>
    </row>
    <row r="51" spans="1:36" x14ac:dyDescent="0.2">
      <c r="A51" s="1">
        <v>8</v>
      </c>
      <c r="B51" s="1" t="s">
        <v>598</v>
      </c>
      <c r="C51" s="99" t="s">
        <v>31</v>
      </c>
      <c r="D51" s="117">
        <v>14</v>
      </c>
      <c r="E51" s="115"/>
      <c r="F51" s="115"/>
      <c r="G51" s="33"/>
      <c r="H51" s="33"/>
      <c r="I51" s="33"/>
      <c r="J51" s="33">
        <f>IFERROR(LARGE(D51:I51,1),0)+IF($C$5&gt;=2,IFERROR(LARGE(D51:I51,2),0),0)+IF($C$5&gt;=3,IFERROR(LARGE(D51:I51,3),0),0)+IF($C$5&gt;=4,IFERROR(LARGE(D51:I51,4),0),0)+IF($C$5&gt;=5,IFERROR(LARGE(D51:I51,5),0),0)+IF($C$5&gt;=6,IFERROR(LARGE(D51:I51,6),0),0)</f>
        <v>14</v>
      </c>
      <c r="K51" s="33"/>
      <c r="L51" s="33"/>
      <c r="M51" s="33">
        <f>J51-(ROW(J51)-ROW(J$6))/10000</f>
        <v>13.9955</v>
      </c>
      <c r="N51" s="33">
        <f>COUNT(D51:I51)</f>
        <v>1</v>
      </c>
      <c r="O51" s="33" t="str">
        <f ca="1">IF(AND(N51=1,OFFSET(C51,0,O$3)&gt;0),"Y",0)</f>
        <v>Y</v>
      </c>
      <c r="P51" s="34" t="s">
        <v>591</v>
      </c>
      <c r="Q51" s="108">
        <f>1-(P51=P50)</f>
        <v>0</v>
      </c>
      <c r="R51" s="35">
        <f>M51+S51/1000+T51/10000+U51/100000+V51/1000000+W51/10000000+X51/100000000</f>
        <v>14.0105</v>
      </c>
      <c r="S51" s="117">
        <v>15</v>
      </c>
      <c r="T51" s="115"/>
      <c r="U51" s="115"/>
      <c r="V51" s="33"/>
      <c r="W51" s="33"/>
      <c r="X51" s="33"/>
      <c r="AD51" s="1"/>
      <c r="AE51" s="39"/>
      <c r="AF51" s="25"/>
      <c r="AG51" s="25"/>
      <c r="AH51" s="25"/>
      <c r="AI51" s="25"/>
      <c r="AJ51" s="25"/>
    </row>
    <row r="52" spans="1:36" x14ac:dyDescent="0.2">
      <c r="A52" s="1">
        <v>9</v>
      </c>
      <c r="B52" s="1" t="s">
        <v>599</v>
      </c>
      <c r="C52" s="99" t="s">
        <v>43</v>
      </c>
      <c r="D52" s="117">
        <v>13</v>
      </c>
      <c r="E52" s="115"/>
      <c r="F52" s="115"/>
      <c r="G52" s="33"/>
      <c r="H52" s="33"/>
      <c r="I52" s="33"/>
      <c r="J52" s="33">
        <f>IFERROR(LARGE(D52:I52,1),0)+IF($C$5&gt;=2,IFERROR(LARGE(D52:I52,2),0),0)+IF($C$5&gt;=3,IFERROR(LARGE(D52:I52,3),0),0)+IF($C$5&gt;=4,IFERROR(LARGE(D52:I52,4),0),0)+IF($C$5&gt;=5,IFERROR(LARGE(D52:I52,5),0),0)+IF($C$5&gt;=6,IFERROR(LARGE(D52:I52,6),0),0)</f>
        <v>13</v>
      </c>
      <c r="K52" s="33"/>
      <c r="L52" s="33"/>
      <c r="M52" s="33">
        <f>J52-(ROW(J52)-ROW(J$6))/10000</f>
        <v>12.9954</v>
      </c>
      <c r="N52" s="33">
        <f>COUNT(D52:I52)</f>
        <v>1</v>
      </c>
      <c r="O52" s="33" t="str">
        <f ca="1">IF(AND(N52=1,OFFSET(C52,0,O$3)&gt;0),"Y",0)</f>
        <v>Y</v>
      </c>
      <c r="P52" s="34" t="s">
        <v>591</v>
      </c>
      <c r="Q52" s="108">
        <f>1-(P52=P51)</f>
        <v>0</v>
      </c>
      <c r="R52" s="35">
        <f>M52+S52/1000+T52/10000+U52/100000+V52/1000000+W52/10000000+X52/100000000</f>
        <v>13.009399999999999</v>
      </c>
      <c r="S52" s="117">
        <v>14</v>
      </c>
      <c r="T52" s="115"/>
      <c r="U52" s="115"/>
      <c r="V52" s="33"/>
      <c r="W52" s="33"/>
      <c r="X52" s="33"/>
      <c r="AD52" s="1"/>
      <c r="AE52" s="39"/>
      <c r="AF52" s="25"/>
      <c r="AG52" s="25"/>
      <c r="AH52" s="25"/>
      <c r="AI52" s="25"/>
      <c r="AJ52" s="25"/>
    </row>
    <row r="53" spans="1:36" x14ac:dyDescent="0.2">
      <c r="A53" s="1">
        <v>10</v>
      </c>
      <c r="B53" s="1" t="s">
        <v>600</v>
      </c>
      <c r="C53" s="99" t="s">
        <v>31</v>
      </c>
      <c r="D53" s="117">
        <v>12</v>
      </c>
      <c r="E53" s="115"/>
      <c r="F53" s="115"/>
      <c r="G53" s="33"/>
      <c r="H53" s="33"/>
      <c r="I53" s="33"/>
      <c r="J53" s="33">
        <f>IFERROR(LARGE(D53:I53,1),0)+IF($C$5&gt;=2,IFERROR(LARGE(D53:I53,2),0),0)+IF($C$5&gt;=3,IFERROR(LARGE(D53:I53,3),0),0)+IF($C$5&gt;=4,IFERROR(LARGE(D53:I53,4),0),0)+IF($C$5&gt;=5,IFERROR(LARGE(D53:I53,5),0),0)+IF($C$5&gt;=6,IFERROR(LARGE(D53:I53,6),0),0)</f>
        <v>12</v>
      </c>
      <c r="K53" s="33"/>
      <c r="L53" s="33"/>
      <c r="M53" s="33">
        <f>J53-(ROW(J53)-ROW(J$6))/10000</f>
        <v>11.9953</v>
      </c>
      <c r="N53" s="33">
        <f>COUNT(D53:I53)</f>
        <v>1</v>
      </c>
      <c r="O53" s="33" t="str">
        <f ca="1">IF(AND(N53=1,OFFSET(C53,0,O$3)&gt;0),"Y",0)</f>
        <v>Y</v>
      </c>
      <c r="P53" s="34" t="s">
        <v>591</v>
      </c>
      <c r="Q53" s="108">
        <f>1-(P53=P52)</f>
        <v>0</v>
      </c>
      <c r="R53" s="35">
        <f>M53+S53/1000+T53/10000+U53/100000+V53/1000000+W53/10000000+X53/100000000</f>
        <v>12.0083</v>
      </c>
      <c r="S53" s="117">
        <v>13</v>
      </c>
      <c r="T53" s="115"/>
      <c r="U53" s="115"/>
      <c r="V53" s="33"/>
      <c r="W53" s="33"/>
      <c r="X53" s="33"/>
      <c r="AD53" s="1"/>
      <c r="AE53" s="39"/>
      <c r="AF53" s="25"/>
      <c r="AG53" s="25"/>
      <c r="AH53" s="25"/>
      <c r="AI53" s="25"/>
      <c r="AJ53" s="25"/>
    </row>
    <row r="54" spans="1:36" x14ac:dyDescent="0.2">
      <c r="A54" s="1">
        <v>11</v>
      </c>
      <c r="B54" s="1" t="s">
        <v>601</v>
      </c>
      <c r="C54" s="99" t="s">
        <v>31</v>
      </c>
      <c r="D54" s="117">
        <v>11</v>
      </c>
      <c r="E54" s="115"/>
      <c r="F54" s="115"/>
      <c r="G54" s="33"/>
      <c r="H54" s="33"/>
      <c r="I54" s="33"/>
      <c r="J54" s="33">
        <f>IFERROR(LARGE(D54:I54,1),0)+IF($C$5&gt;=2,IFERROR(LARGE(D54:I54,2),0),0)+IF($C$5&gt;=3,IFERROR(LARGE(D54:I54,3),0),0)+IF($C$5&gt;=4,IFERROR(LARGE(D54:I54,4),0),0)+IF($C$5&gt;=5,IFERROR(LARGE(D54:I54,5),0),0)+IF($C$5&gt;=6,IFERROR(LARGE(D54:I54,6),0),0)</f>
        <v>11</v>
      </c>
      <c r="K54" s="33"/>
      <c r="L54" s="33"/>
      <c r="M54" s="33">
        <f>J54-(ROW(J54)-ROW(J$6))/10000</f>
        <v>10.995200000000001</v>
      </c>
      <c r="N54" s="33">
        <f>COUNT(D54:I54)</f>
        <v>1</v>
      </c>
      <c r="O54" s="33" t="str">
        <f ca="1">IF(AND(N54=1,OFFSET(C54,0,O$3)&gt;0),"Y",0)</f>
        <v>Y</v>
      </c>
      <c r="P54" s="34" t="s">
        <v>591</v>
      </c>
      <c r="Q54" s="108">
        <f>1-(P54=P53)</f>
        <v>0</v>
      </c>
      <c r="R54" s="35">
        <f>M54+S54/1000+T54/10000+U54/100000+V54/1000000+W54/10000000+X54/100000000</f>
        <v>11.007200000000001</v>
      </c>
      <c r="S54" s="117">
        <v>12</v>
      </c>
      <c r="T54" s="115"/>
      <c r="U54" s="115"/>
      <c r="V54" s="33"/>
      <c r="W54" s="33"/>
      <c r="X54" s="33"/>
      <c r="AD54" s="1"/>
      <c r="AE54" s="39"/>
      <c r="AF54" s="25"/>
      <c r="AG54" s="25"/>
      <c r="AH54" s="25"/>
      <c r="AI54" s="25"/>
      <c r="AJ54" s="25"/>
    </row>
    <row r="55" spans="1:36" x14ac:dyDescent="0.2">
      <c r="A55" s="1">
        <v>12</v>
      </c>
      <c r="B55" s="1" t="s">
        <v>602</v>
      </c>
      <c r="C55" s="99" t="s">
        <v>28</v>
      </c>
      <c r="D55" s="117">
        <v>10</v>
      </c>
      <c r="E55" s="115"/>
      <c r="F55" s="115"/>
      <c r="G55" s="33"/>
      <c r="H55" s="33"/>
      <c r="I55" s="33"/>
      <c r="J55" s="33">
        <f>IFERROR(LARGE(D55:I55,1),0)+IF($C$5&gt;=2,IFERROR(LARGE(D55:I55,2),0),0)+IF($C$5&gt;=3,IFERROR(LARGE(D55:I55,3),0),0)+IF($C$5&gt;=4,IFERROR(LARGE(D55:I55,4),0),0)+IF($C$5&gt;=5,IFERROR(LARGE(D55:I55,5),0),0)+IF($C$5&gt;=6,IFERROR(LARGE(D55:I55,6),0),0)</f>
        <v>10</v>
      </c>
      <c r="K55" s="33"/>
      <c r="L55" s="33"/>
      <c r="M55" s="33">
        <f>J55-(ROW(J55)-ROW(J$6))/10000</f>
        <v>9.9951000000000008</v>
      </c>
      <c r="N55" s="33">
        <f>COUNT(D55:I55)</f>
        <v>1</v>
      </c>
      <c r="O55" s="33" t="str">
        <f ca="1">IF(AND(N55=1,OFFSET(C55,0,O$3)&gt;0),"Y",0)</f>
        <v>Y</v>
      </c>
      <c r="P55" s="34" t="s">
        <v>591</v>
      </c>
      <c r="Q55" s="108">
        <f>1-(P55=P54)</f>
        <v>0</v>
      </c>
      <c r="R55" s="35">
        <f>M55+S55/1000+T55/10000+U55/100000+V55/1000000+W55/10000000+X55/100000000</f>
        <v>10.0061</v>
      </c>
      <c r="S55" s="117">
        <v>11</v>
      </c>
      <c r="T55" s="115"/>
      <c r="U55" s="115"/>
      <c r="V55" s="33"/>
      <c r="W55" s="33"/>
      <c r="X55" s="33"/>
      <c r="AD55" s="1"/>
      <c r="AE55" s="39"/>
      <c r="AF55" s="25"/>
      <c r="AG55" s="25"/>
      <c r="AH55" s="25"/>
      <c r="AI55" s="25"/>
      <c r="AJ55" s="25"/>
    </row>
    <row r="56" spans="1:36" ht="3" customHeight="1" x14ac:dyDescent="0.25">
      <c r="A56" s="99"/>
      <c r="B56" s="99"/>
      <c r="C56" s="99"/>
      <c r="D56" s="117"/>
      <c r="E56" s="117"/>
      <c r="F56" s="115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5"/>
      <c r="S56" s="114"/>
      <c r="T56" s="115"/>
      <c r="U56" s="115"/>
      <c r="V56" s="33"/>
      <c r="W56" s="33"/>
      <c r="X56" s="33"/>
      <c r="AD56" s="1"/>
      <c r="AE56" s="39"/>
      <c r="AF56" s="25"/>
      <c r="AG56" s="25"/>
      <c r="AH56" s="25"/>
      <c r="AI56" s="25"/>
      <c r="AJ56" s="25"/>
    </row>
    <row r="57" spans="1:36" ht="15" x14ac:dyDescent="0.25">
      <c r="C57" s="113"/>
      <c r="D57" s="114"/>
      <c r="E57" s="115"/>
      <c r="F57" s="115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5"/>
      <c r="S57" s="117"/>
      <c r="T57" s="117"/>
      <c r="U57" s="115"/>
      <c r="V57" s="33"/>
      <c r="W57" s="33"/>
      <c r="X57" s="33"/>
      <c r="AD57" s="1"/>
      <c r="AE57" s="39"/>
      <c r="AF57" s="25"/>
      <c r="AG57" s="25"/>
      <c r="AH57" s="25"/>
      <c r="AI57" s="25"/>
      <c r="AJ57" s="25"/>
    </row>
    <row r="58" spans="1:36" ht="15" x14ac:dyDescent="0.25">
      <c r="A58" s="27" t="s">
        <v>603</v>
      </c>
      <c r="C58" s="113"/>
      <c r="D58" s="114"/>
      <c r="E58" s="115"/>
      <c r="F58" s="115"/>
      <c r="G58" s="33"/>
      <c r="H58" s="33"/>
      <c r="I58" s="33"/>
      <c r="J58" s="33"/>
      <c r="K58" s="33"/>
      <c r="L58" s="33"/>
      <c r="M58" s="33"/>
      <c r="N58" s="33"/>
      <c r="O58" s="33"/>
      <c r="P58" s="85" t="str">
        <f>A58</f>
        <v>U15B</v>
      </c>
      <c r="Q58" s="33"/>
      <c r="R58" s="35"/>
      <c r="S58" s="33"/>
      <c r="T58" s="33"/>
      <c r="U58" s="33"/>
      <c r="V58" s="33"/>
      <c r="W58" s="33"/>
      <c r="X58" s="33"/>
      <c r="AD58" s="1"/>
      <c r="AE58" s="39"/>
      <c r="AF58" s="25"/>
      <c r="AG58" s="25"/>
      <c r="AH58" s="25">
        <v>45</v>
      </c>
      <c r="AI58" s="25">
        <v>37</v>
      </c>
      <c r="AJ58" s="25">
        <v>36</v>
      </c>
    </row>
    <row r="59" spans="1:36" x14ac:dyDescent="0.2">
      <c r="A59" s="1">
        <v>1</v>
      </c>
      <c r="B59" s="1" t="s">
        <v>604</v>
      </c>
      <c r="C59" s="99" t="s">
        <v>24</v>
      </c>
      <c r="D59" s="117">
        <v>15</v>
      </c>
      <c r="E59" s="115"/>
      <c r="F59" s="115"/>
      <c r="G59" s="33"/>
      <c r="H59" s="33"/>
      <c r="I59" s="33"/>
      <c r="J59" s="33">
        <f>IFERROR(LARGE(D59:I59,1),0)+IF($C$5&gt;=2,IFERROR(LARGE(D59:I59,2),0),0)+IF($C$5&gt;=3,IFERROR(LARGE(D59:I59,3),0),0)+IF($C$5&gt;=4,IFERROR(LARGE(D59:I59,4),0),0)+IF($C$5&gt;=5,IFERROR(LARGE(D59:I59,5),0),0)+IF($C$5&gt;=6,IFERROR(LARGE(D59:I59,6),0),0)</f>
        <v>15</v>
      </c>
      <c r="K59" s="33"/>
      <c r="L59" s="33" t="s">
        <v>635</v>
      </c>
      <c r="M59" s="33">
        <f>J59-(ROW(J59)-ROW(J$6))/10000</f>
        <v>14.9947</v>
      </c>
      <c r="N59" s="33">
        <f>COUNT(D59:I59)</f>
        <v>1</v>
      </c>
      <c r="O59" s="33" t="str">
        <f ca="1">IF(AND(N59=1,OFFSET(C59,0,O$3)&gt;0),"Y",0)</f>
        <v>Y</v>
      </c>
      <c r="P59" s="34" t="s">
        <v>603</v>
      </c>
      <c r="Q59" s="108">
        <f>1-(P59=P58)</f>
        <v>0</v>
      </c>
      <c r="R59" s="35">
        <f>M59+S59/1000+T59/10000+U59/100000+V59/1000000+W59/10000000+X59/100000000</f>
        <v>15.0097</v>
      </c>
      <c r="S59" s="117">
        <v>15</v>
      </c>
      <c r="T59" s="115"/>
      <c r="U59" s="115"/>
      <c r="V59" s="33"/>
      <c r="W59" s="33"/>
      <c r="X59" s="33"/>
      <c r="AD59" s="1"/>
      <c r="AE59" s="39"/>
      <c r="AF59" s="25"/>
      <c r="AG59" s="25"/>
      <c r="AH59" s="25"/>
      <c r="AI59" s="25"/>
      <c r="AJ59" s="25"/>
    </row>
    <row r="60" spans="1:36" x14ac:dyDescent="0.2">
      <c r="A60" s="1">
        <v>2</v>
      </c>
      <c r="B60" s="1" t="s">
        <v>605</v>
      </c>
      <c r="C60" s="99" t="s">
        <v>43</v>
      </c>
      <c r="D60" s="117">
        <v>14</v>
      </c>
      <c r="E60" s="115"/>
      <c r="F60" s="115"/>
      <c r="G60" s="33"/>
      <c r="H60" s="33"/>
      <c r="I60" s="33"/>
      <c r="J60" s="33">
        <f>IFERROR(LARGE(D60:I60,1),0)+IF($C$5&gt;=2,IFERROR(LARGE(D60:I60,2),0),0)+IF($C$5&gt;=3,IFERROR(LARGE(D60:I60,3),0),0)+IF($C$5&gt;=4,IFERROR(LARGE(D60:I60,4),0),0)+IF($C$5&gt;=5,IFERROR(LARGE(D60:I60,5),0),0)+IF($C$5&gt;=6,IFERROR(LARGE(D60:I60,6),0),0)</f>
        <v>14</v>
      </c>
      <c r="K60" s="33"/>
      <c r="L60" s="33" t="s">
        <v>636</v>
      </c>
      <c r="M60" s="33">
        <f>J60-(ROW(J60)-ROW(J$6))/10000</f>
        <v>13.9946</v>
      </c>
      <c r="N60" s="33">
        <f>COUNT(D60:I60)</f>
        <v>1</v>
      </c>
      <c r="O60" s="33" t="str">
        <f ca="1">IF(AND(N60=1,OFFSET(C60,0,O$3)&gt;0),"Y",0)</f>
        <v>Y</v>
      </c>
      <c r="P60" s="34" t="s">
        <v>603</v>
      </c>
      <c r="Q60" s="108">
        <f>1-(P60=P59)</f>
        <v>0</v>
      </c>
      <c r="R60" s="35">
        <f>M60+S60/1000+T60/10000+U60/100000+V60/1000000+W60/10000000+X60/100000000</f>
        <v>14.008599999999999</v>
      </c>
      <c r="S60" s="117">
        <v>14</v>
      </c>
      <c r="T60" s="115"/>
      <c r="U60" s="115"/>
      <c r="V60" s="33"/>
      <c r="W60" s="33"/>
      <c r="X60" s="33"/>
      <c r="AD60" s="1"/>
      <c r="AE60" s="39"/>
      <c r="AF60" s="25"/>
      <c r="AG60" s="25"/>
      <c r="AH60" s="25"/>
      <c r="AI60" s="25"/>
      <c r="AJ60" s="25"/>
    </row>
    <row r="61" spans="1:36" x14ac:dyDescent="0.2">
      <c r="A61" s="1">
        <v>3</v>
      </c>
      <c r="B61" s="1" t="s">
        <v>606</v>
      </c>
      <c r="C61" s="99" t="s">
        <v>36</v>
      </c>
      <c r="D61" s="117">
        <v>13</v>
      </c>
      <c r="E61" s="115"/>
      <c r="F61" s="115"/>
      <c r="G61" s="33"/>
      <c r="H61" s="33"/>
      <c r="I61" s="33"/>
      <c r="J61" s="33">
        <f>IFERROR(LARGE(D61:I61,1),0)+IF($C$5&gt;=2,IFERROR(LARGE(D61:I61,2),0),0)+IF($C$5&gt;=3,IFERROR(LARGE(D61:I61,3),0),0)+IF($C$5&gt;=4,IFERROR(LARGE(D61:I61,4),0),0)+IF($C$5&gt;=5,IFERROR(LARGE(D61:I61,5),0),0)+IF($C$5&gt;=6,IFERROR(LARGE(D61:I61,6),0),0)</f>
        <v>13</v>
      </c>
      <c r="K61" s="33"/>
      <c r="L61" s="33" t="s">
        <v>637</v>
      </c>
      <c r="M61" s="33">
        <f>J61-(ROW(J61)-ROW(J$6))/10000</f>
        <v>12.9945</v>
      </c>
      <c r="N61" s="33">
        <f>COUNT(D61:I61)</f>
        <v>1</v>
      </c>
      <c r="O61" s="33" t="str">
        <f ca="1">IF(AND(N61=1,OFFSET(C61,0,O$3)&gt;0),"Y",0)</f>
        <v>Y</v>
      </c>
      <c r="P61" s="34" t="s">
        <v>603</v>
      </c>
      <c r="Q61" s="108">
        <f>1-(P61=P60)</f>
        <v>0</v>
      </c>
      <c r="R61" s="35">
        <f>M61+S61/1000+T61/10000+U61/100000+V61/1000000+W61/10000000+X61/100000000</f>
        <v>13.0075</v>
      </c>
      <c r="S61" s="117">
        <v>13</v>
      </c>
      <c r="T61" s="115"/>
      <c r="U61" s="115"/>
      <c r="V61" s="33"/>
      <c r="W61" s="33"/>
      <c r="X61" s="33"/>
      <c r="AD61" s="1"/>
      <c r="AE61" s="39"/>
      <c r="AF61" s="25"/>
      <c r="AG61" s="25"/>
      <c r="AH61" s="25"/>
      <c r="AI61" s="25"/>
      <c r="AJ61" s="25"/>
    </row>
    <row r="62" spans="1:36" x14ac:dyDescent="0.2">
      <c r="A62" s="1">
        <v>4</v>
      </c>
      <c r="B62" s="1" t="s">
        <v>607</v>
      </c>
      <c r="C62" s="99" t="s">
        <v>40</v>
      </c>
      <c r="D62" s="117">
        <v>12</v>
      </c>
      <c r="E62" s="115"/>
      <c r="F62" s="115"/>
      <c r="G62" s="33"/>
      <c r="H62" s="33"/>
      <c r="I62" s="33"/>
      <c r="J62" s="33">
        <f>IFERROR(LARGE(D62:I62,1),0)+IF($C$5&gt;=2,IFERROR(LARGE(D62:I62,2),0),0)+IF($C$5&gt;=3,IFERROR(LARGE(D62:I62,3),0),0)+IF($C$5&gt;=4,IFERROR(LARGE(D62:I62,4),0),0)+IF($C$5&gt;=5,IFERROR(LARGE(D62:I62,5),0),0)+IF($C$5&gt;=6,IFERROR(LARGE(D62:I62,6),0),0)</f>
        <v>12</v>
      </c>
      <c r="K62" s="33"/>
      <c r="L62" s="33"/>
      <c r="M62" s="33">
        <f>J62-(ROW(J62)-ROW(J$6))/10000</f>
        <v>11.994400000000001</v>
      </c>
      <c r="N62" s="33">
        <f>COUNT(D62:I62)</f>
        <v>1</v>
      </c>
      <c r="O62" s="33" t="str">
        <f ca="1">IF(AND(N62=1,OFFSET(C62,0,O$3)&gt;0),"Y",0)</f>
        <v>Y</v>
      </c>
      <c r="P62" s="34" t="s">
        <v>603</v>
      </c>
      <c r="Q62" s="108">
        <f>1-(P62=P61)</f>
        <v>0</v>
      </c>
      <c r="R62" s="35">
        <f>M62+S62/1000+T62/10000+U62/100000+V62/1000000+W62/10000000+X62/100000000</f>
        <v>12.006400000000001</v>
      </c>
      <c r="S62" s="117">
        <v>12</v>
      </c>
      <c r="T62" s="115"/>
      <c r="U62" s="115"/>
      <c r="V62" s="33"/>
      <c r="W62" s="33"/>
      <c r="X62" s="33"/>
      <c r="AD62" s="1"/>
      <c r="AE62" s="39"/>
      <c r="AF62" s="25"/>
      <c r="AG62" s="25"/>
      <c r="AH62" s="25"/>
      <c r="AI62" s="25"/>
      <c r="AJ62" s="25"/>
    </row>
    <row r="63" spans="1:36" x14ac:dyDescent="0.2">
      <c r="A63" s="1">
        <v>5</v>
      </c>
      <c r="B63" s="1" t="s">
        <v>608</v>
      </c>
      <c r="C63" s="99" t="s">
        <v>28</v>
      </c>
      <c r="D63" s="117">
        <v>11</v>
      </c>
      <c r="E63" s="115"/>
      <c r="F63" s="115"/>
      <c r="G63" s="33"/>
      <c r="H63" s="33"/>
      <c r="I63" s="33"/>
      <c r="J63" s="33">
        <f>IFERROR(LARGE(D63:I63,1),0)+IF($C$5&gt;=2,IFERROR(LARGE(D63:I63,2),0),0)+IF($C$5&gt;=3,IFERROR(LARGE(D63:I63,3),0),0)+IF($C$5&gt;=4,IFERROR(LARGE(D63:I63,4),0),0)+IF($C$5&gt;=5,IFERROR(LARGE(D63:I63,5),0),0)+IF($C$5&gt;=6,IFERROR(LARGE(D63:I63,6),0),0)</f>
        <v>11</v>
      </c>
      <c r="K63" s="33"/>
      <c r="L63" s="33"/>
      <c r="M63" s="33">
        <f>J63-(ROW(J63)-ROW(J$6))/10000</f>
        <v>10.994300000000001</v>
      </c>
      <c r="N63" s="33">
        <f>COUNT(D63:I63)</f>
        <v>1</v>
      </c>
      <c r="O63" s="33" t="str">
        <f ca="1">IF(AND(N63=1,OFFSET(C63,0,O$3)&gt;0),"Y",0)</f>
        <v>Y</v>
      </c>
      <c r="P63" s="34" t="s">
        <v>603</v>
      </c>
      <c r="Q63" s="108">
        <f>1-(P63=P62)</f>
        <v>0</v>
      </c>
      <c r="R63" s="35">
        <f>M63+S63/1000+T63/10000+U63/100000+V63/1000000+W63/10000000+X63/100000000</f>
        <v>11.0053</v>
      </c>
      <c r="S63" s="117">
        <v>11</v>
      </c>
      <c r="T63" s="115"/>
      <c r="U63" s="115"/>
      <c r="V63" s="33"/>
      <c r="W63" s="33"/>
      <c r="X63" s="33"/>
      <c r="AD63" s="1"/>
      <c r="AE63" s="39"/>
      <c r="AF63" s="25"/>
      <c r="AG63" s="25"/>
      <c r="AH63" s="25"/>
      <c r="AI63" s="25"/>
      <c r="AJ63" s="25"/>
    </row>
    <row r="64" spans="1:36" ht="3" customHeight="1" x14ac:dyDescent="0.25">
      <c r="A64" s="99"/>
      <c r="B64" s="99"/>
      <c r="C64" s="99"/>
      <c r="D64" s="117"/>
      <c r="E64" s="117"/>
      <c r="F64" s="115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5"/>
      <c r="S64" s="114"/>
      <c r="T64" s="115"/>
      <c r="U64" s="115"/>
      <c r="V64" s="33"/>
      <c r="W64" s="33"/>
      <c r="X64" s="33"/>
      <c r="AD64" s="1"/>
      <c r="AE64" s="39"/>
      <c r="AF64" s="25"/>
      <c r="AG64" s="25"/>
      <c r="AH64" s="25"/>
      <c r="AI64" s="25"/>
      <c r="AJ64" s="25"/>
    </row>
    <row r="65" spans="1:36" ht="15" x14ac:dyDescent="0.25">
      <c r="C65" s="113"/>
      <c r="D65" s="114"/>
      <c r="E65" s="115"/>
      <c r="F65" s="115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5"/>
      <c r="S65" s="117"/>
      <c r="T65" s="117"/>
      <c r="U65" s="115"/>
      <c r="V65" s="33"/>
      <c r="W65" s="33"/>
      <c r="X65" s="33"/>
      <c r="AD65" s="1"/>
      <c r="AE65" s="39"/>
      <c r="AF65" s="25"/>
      <c r="AG65" s="25"/>
      <c r="AH65" s="25"/>
      <c r="AI65" s="25"/>
      <c r="AJ65" s="25"/>
    </row>
    <row r="66" spans="1:36" ht="15" x14ac:dyDescent="0.25">
      <c r="A66" s="27" t="s">
        <v>638</v>
      </c>
      <c r="C66" s="113"/>
      <c r="D66" s="114"/>
      <c r="E66" s="115"/>
      <c r="F66" s="115"/>
      <c r="G66" s="33"/>
      <c r="H66" s="33"/>
      <c r="I66" s="33"/>
      <c r="J66" s="33"/>
      <c r="K66" s="33"/>
      <c r="L66" s="33"/>
      <c r="M66" s="33"/>
      <c r="N66" s="33"/>
      <c r="O66" s="33"/>
      <c r="P66" s="85" t="str">
        <f>A66</f>
        <v>U15G</v>
      </c>
      <c r="Q66" s="33"/>
      <c r="R66" s="35"/>
      <c r="S66" s="33"/>
      <c r="T66" s="33"/>
      <c r="U66" s="33"/>
      <c r="V66" s="33"/>
      <c r="W66" s="33"/>
      <c r="X66" s="33"/>
      <c r="AD66" s="1"/>
      <c r="AE66" s="39"/>
      <c r="AF66" s="25"/>
      <c r="AG66" s="25"/>
      <c r="AH66" s="25">
        <v>40</v>
      </c>
      <c r="AI66" s="25">
        <v>38</v>
      </c>
      <c r="AJ66" s="25">
        <v>36</v>
      </c>
    </row>
    <row r="67" spans="1:36" ht="3" customHeight="1" x14ac:dyDescent="0.25">
      <c r="A67" s="99"/>
      <c r="B67" s="99"/>
      <c r="C67" s="99"/>
      <c r="D67" s="117"/>
      <c r="E67" s="117"/>
      <c r="F67" s="115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5"/>
      <c r="S67" s="114"/>
      <c r="T67" s="115"/>
      <c r="U67" s="115"/>
      <c r="V67" s="33"/>
      <c r="W67" s="33"/>
      <c r="X67" s="33"/>
      <c r="AD67" s="1"/>
      <c r="AE67" s="39"/>
      <c r="AF67" s="25"/>
      <c r="AG67" s="25"/>
      <c r="AH67" s="25"/>
      <c r="AI67" s="25"/>
      <c r="AJ67" s="25"/>
    </row>
    <row r="68" spans="1:36" ht="15" x14ac:dyDescent="0.25">
      <c r="C68" s="113"/>
      <c r="D68" s="114"/>
      <c r="E68" s="115"/>
      <c r="F68" s="115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5"/>
      <c r="S68" s="117"/>
      <c r="T68" s="117"/>
      <c r="U68" s="115"/>
      <c r="V68" s="33"/>
      <c r="W68" s="33"/>
      <c r="X68" s="33"/>
      <c r="AD68" s="1"/>
      <c r="AE68" s="39"/>
      <c r="AF68" s="25"/>
      <c r="AG68" s="25"/>
      <c r="AH68" s="25"/>
      <c r="AI68" s="25"/>
      <c r="AJ68" s="25"/>
    </row>
    <row r="69" spans="1:36" ht="15" x14ac:dyDescent="0.25">
      <c r="A69" s="27" t="s">
        <v>609</v>
      </c>
      <c r="C69" s="113"/>
      <c r="D69" s="114"/>
      <c r="E69" s="115"/>
      <c r="F69" s="115"/>
      <c r="G69" s="33"/>
      <c r="H69" s="33"/>
      <c r="I69" s="33"/>
      <c r="J69" s="33"/>
      <c r="K69" s="33"/>
      <c r="L69" s="33"/>
      <c r="M69" s="33"/>
      <c r="N69" s="33"/>
      <c r="O69" s="33"/>
      <c r="P69" s="85" t="str">
        <f>A69</f>
        <v>U17B</v>
      </c>
      <c r="Q69" s="33"/>
      <c r="R69" s="35"/>
      <c r="S69" s="33"/>
      <c r="T69" s="33"/>
      <c r="U69" s="33"/>
      <c r="V69" s="33"/>
      <c r="W69" s="33"/>
      <c r="X69" s="33"/>
      <c r="AD69" s="1"/>
      <c r="AE69" s="39"/>
      <c r="AF69" s="25"/>
      <c r="AG69" s="25"/>
      <c r="AH69" s="25">
        <v>15</v>
      </c>
      <c r="AI69" s="25">
        <v>15</v>
      </c>
      <c r="AJ69" s="25">
        <v>14</v>
      </c>
    </row>
    <row r="70" spans="1:36" x14ac:dyDescent="0.2">
      <c r="A70" s="1">
        <v>1</v>
      </c>
      <c r="B70" s="1" t="s">
        <v>610</v>
      </c>
      <c r="C70" s="99" t="s">
        <v>24</v>
      </c>
      <c r="D70" s="117">
        <v>15</v>
      </c>
      <c r="E70" s="115"/>
      <c r="F70" s="115"/>
      <c r="G70" s="33"/>
      <c r="H70" s="33"/>
      <c r="I70" s="33"/>
      <c r="J70" s="33">
        <f>IFERROR(LARGE(D70:I70,1),0)+IF($C$5&gt;=2,IFERROR(LARGE(D70:I70,2),0),0)+IF($C$5&gt;=3,IFERROR(LARGE(D70:I70,3),0),0)+IF($C$5&gt;=4,IFERROR(LARGE(D70:I70,4),0),0)+IF($C$5&gt;=5,IFERROR(LARGE(D70:I70,5),0),0)+IF($C$5&gt;=6,IFERROR(LARGE(D70:I70,6),0),0)</f>
        <v>15</v>
      </c>
      <c r="K70" s="33"/>
      <c r="L70" s="33" t="s">
        <v>639</v>
      </c>
      <c r="M70" s="33">
        <f>J70-(ROW(J70)-ROW(J$6))/10000</f>
        <v>14.993600000000001</v>
      </c>
      <c r="N70" s="33">
        <f>COUNT(D70:I70)</f>
        <v>1</v>
      </c>
      <c r="O70" s="33" t="str">
        <f ca="1">IF(AND(N70=1,OFFSET(C70,0,O$3)&gt;0),"Y",0)</f>
        <v>Y</v>
      </c>
      <c r="P70" s="34" t="s">
        <v>609</v>
      </c>
      <c r="Q70" s="108">
        <f>1-(P70=P69)</f>
        <v>0</v>
      </c>
      <c r="R70" s="35">
        <f>M70+S70/1000+T70/10000+U70/100000+V70/1000000+W70/10000000+X70/100000000</f>
        <v>15.008600000000001</v>
      </c>
      <c r="S70" s="117">
        <v>15</v>
      </c>
      <c r="T70" s="115"/>
      <c r="U70" s="115"/>
      <c r="V70" s="33"/>
      <c r="W70" s="33"/>
      <c r="X70" s="33"/>
      <c r="AD70" s="1"/>
      <c r="AE70" s="39"/>
      <c r="AF70" s="25"/>
      <c r="AG70" s="25"/>
      <c r="AH70" s="25"/>
      <c r="AI70" s="25"/>
      <c r="AJ70" s="25"/>
    </row>
    <row r="71" spans="1:36" x14ac:dyDescent="0.2">
      <c r="A71" s="1">
        <v>2</v>
      </c>
      <c r="B71" s="1" t="s">
        <v>611</v>
      </c>
      <c r="C71" s="99" t="s">
        <v>24</v>
      </c>
      <c r="D71" s="117">
        <v>14</v>
      </c>
      <c r="E71" s="115"/>
      <c r="F71" s="115"/>
      <c r="G71" s="33"/>
      <c r="H71" s="33"/>
      <c r="I71" s="33"/>
      <c r="J71" s="33">
        <f>IFERROR(LARGE(D71:I71,1),0)+IF($C$5&gt;=2,IFERROR(LARGE(D71:I71,2),0),0)+IF($C$5&gt;=3,IFERROR(LARGE(D71:I71,3),0),0)+IF($C$5&gt;=4,IFERROR(LARGE(D71:I71,4),0),0)+IF($C$5&gt;=5,IFERROR(LARGE(D71:I71,5),0),0)+IF($C$5&gt;=6,IFERROR(LARGE(D71:I71,6),0),0)</f>
        <v>14</v>
      </c>
      <c r="K71" s="33"/>
      <c r="L71" s="33" t="s">
        <v>640</v>
      </c>
      <c r="M71" s="33">
        <f>J71-(ROW(J71)-ROW(J$6))/10000</f>
        <v>13.993499999999999</v>
      </c>
      <c r="N71" s="33">
        <f>COUNT(D71:I71)</f>
        <v>1</v>
      </c>
      <c r="O71" s="33" t="str">
        <f ca="1">IF(AND(N71=1,OFFSET(C71,0,O$3)&gt;0),"Y",0)</f>
        <v>Y</v>
      </c>
      <c r="P71" s="34" t="s">
        <v>609</v>
      </c>
      <c r="Q71" s="108">
        <f>1-(P71=P70)</f>
        <v>0</v>
      </c>
      <c r="R71" s="35">
        <f>M71+S71/1000+T71/10000+U71/100000+V71/1000000+W71/10000000+X71/100000000</f>
        <v>14.007499999999999</v>
      </c>
      <c r="S71" s="117">
        <v>14</v>
      </c>
      <c r="T71" s="115"/>
      <c r="U71" s="115"/>
      <c r="V71" s="33"/>
      <c r="W71" s="33"/>
      <c r="X71" s="33"/>
      <c r="AD71" s="1"/>
      <c r="AE71" s="39"/>
      <c r="AF71" s="25"/>
      <c r="AG71" s="25"/>
      <c r="AH71" s="25"/>
      <c r="AI71" s="25"/>
      <c r="AJ71" s="25"/>
    </row>
    <row r="72" spans="1:36" ht="3" customHeight="1" x14ac:dyDescent="0.25">
      <c r="A72" s="99"/>
      <c r="B72" s="99"/>
      <c r="C72" s="99"/>
      <c r="D72" s="117"/>
      <c r="E72" s="117"/>
      <c r="F72" s="115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5"/>
      <c r="S72" s="114"/>
      <c r="T72" s="115"/>
      <c r="U72" s="115"/>
      <c r="V72" s="33"/>
      <c r="W72" s="33"/>
      <c r="X72" s="33"/>
      <c r="AD72" s="1"/>
      <c r="AE72" s="39"/>
      <c r="AF72" s="25"/>
      <c r="AG72" s="25"/>
      <c r="AH72" s="25"/>
      <c r="AI72" s="25"/>
      <c r="AJ72" s="25"/>
    </row>
    <row r="73" spans="1:36" ht="15" x14ac:dyDescent="0.25">
      <c r="C73" s="113"/>
      <c r="D73" s="114"/>
      <c r="E73" s="115"/>
      <c r="F73" s="115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5"/>
      <c r="S73" s="117"/>
      <c r="T73" s="117"/>
      <c r="U73" s="115"/>
      <c r="V73" s="33"/>
      <c r="W73" s="33"/>
      <c r="X73" s="33"/>
      <c r="AD73" s="1"/>
      <c r="AE73" s="39"/>
      <c r="AF73" s="25"/>
      <c r="AG73" s="25"/>
      <c r="AH73" s="25"/>
      <c r="AI73" s="25"/>
      <c r="AJ73" s="25"/>
    </row>
    <row r="74" spans="1:36" ht="15" x14ac:dyDescent="0.25">
      <c r="A74" s="27" t="s">
        <v>612</v>
      </c>
      <c r="C74" s="113"/>
      <c r="D74" s="114"/>
      <c r="E74" s="115"/>
      <c r="F74" s="115"/>
      <c r="G74" s="116"/>
      <c r="H74" s="33"/>
      <c r="I74" s="33"/>
      <c r="J74" s="33"/>
      <c r="K74" s="33"/>
      <c r="L74" s="33"/>
      <c r="M74" s="33"/>
      <c r="N74" s="33"/>
      <c r="O74" s="33"/>
      <c r="P74" s="85" t="str">
        <f>A74</f>
        <v>U17G</v>
      </c>
      <c r="Q74" s="33"/>
      <c r="R74" s="35"/>
      <c r="S74" s="33"/>
      <c r="T74" s="33"/>
      <c r="U74" s="33"/>
      <c r="V74" s="33"/>
      <c r="W74" s="33"/>
      <c r="X74" s="33"/>
      <c r="Z74" s="36" t="e">
        <v>#N/A</v>
      </c>
      <c r="AA74" s="36" t="e">
        <v>#N/A</v>
      </c>
      <c r="AB74" s="36" t="e">
        <v>#N/A</v>
      </c>
      <c r="AC74" s="36" t="e">
        <v>#N/A</v>
      </c>
      <c r="AD74" s="37"/>
      <c r="AE74" s="38"/>
      <c r="AF74" s="39">
        <v>0</v>
      </c>
      <c r="AG74" s="33">
        <v>0</v>
      </c>
      <c r="AH74" s="25">
        <v>45</v>
      </c>
      <c r="AI74" s="25">
        <v>15</v>
      </c>
      <c r="AJ74" s="25"/>
    </row>
    <row r="75" spans="1:36" ht="15" x14ac:dyDescent="0.25">
      <c r="A75" s="1">
        <v>1</v>
      </c>
      <c r="B75" s="1" t="s">
        <v>613</v>
      </c>
      <c r="C75" s="99" t="s">
        <v>36</v>
      </c>
      <c r="D75" s="117">
        <v>15</v>
      </c>
      <c r="E75" s="115"/>
      <c r="F75" s="115"/>
      <c r="G75" s="116"/>
      <c r="H75" s="33"/>
      <c r="I75" s="33"/>
      <c r="J75" s="33">
        <f>IFERROR(LARGE(D75:I75,1),0)+IF($C$5&gt;=2,IFERROR(LARGE(D75:I75,2),0),0)+IF($C$5&gt;=3,IFERROR(LARGE(D75:I75,3),0),0)+IF($C$5&gt;=4,IFERROR(LARGE(D75:I75,4),0),0)+IF($C$5&gt;=5,IFERROR(LARGE(D75:I75,5),0),0)+IF($C$5&gt;=6,IFERROR(LARGE(D75:I75,6),0),0)</f>
        <v>15</v>
      </c>
      <c r="K75" s="33"/>
      <c r="L75" s="33" t="s">
        <v>641</v>
      </c>
      <c r="M75" s="33">
        <f>J75-(ROW(J75)-ROW(J$6))/10000</f>
        <v>14.9931</v>
      </c>
      <c r="N75" s="33">
        <f>COUNT(D75:I75)</f>
        <v>1</v>
      </c>
      <c r="O75" s="33" t="str">
        <f ca="1">IF(AND(N75=1,OFFSET(C75,0,O$3)&gt;0),"Y",0)</f>
        <v>Y</v>
      </c>
      <c r="P75" s="34" t="s">
        <v>612</v>
      </c>
      <c r="Q75" s="108">
        <f>1-(P75=P74)</f>
        <v>0</v>
      </c>
      <c r="R75" s="35">
        <f>M75+S75/1000+T75/10000+U75/100000+V75/1000000+W75/10000000+X75/100000000</f>
        <v>15.008100000000001</v>
      </c>
      <c r="S75" s="117">
        <v>15</v>
      </c>
      <c r="T75" s="115"/>
      <c r="U75" s="115"/>
      <c r="V75" s="116"/>
      <c r="W75" s="33"/>
      <c r="X75" s="33"/>
      <c r="Z75" s="36"/>
      <c r="AA75" s="36"/>
      <c r="AB75" s="36"/>
      <c r="AC75" s="36"/>
      <c r="AD75" s="37"/>
      <c r="AE75" s="38"/>
      <c r="AF75" s="39"/>
      <c r="AG75" s="33"/>
      <c r="AH75" s="25"/>
      <c r="AI75" s="25"/>
      <c r="AJ75" s="25"/>
    </row>
    <row r="76" spans="1:36" ht="15" x14ac:dyDescent="0.25">
      <c r="A76" s="1">
        <v>2</v>
      </c>
      <c r="B76" s="1" t="s">
        <v>614</v>
      </c>
      <c r="C76" s="99" t="s">
        <v>43</v>
      </c>
      <c r="D76" s="117">
        <v>14</v>
      </c>
      <c r="E76" s="115"/>
      <c r="F76" s="115"/>
      <c r="G76" s="116"/>
      <c r="H76" s="33"/>
      <c r="I76" s="33"/>
      <c r="J76" s="33">
        <f>IFERROR(LARGE(D76:I76,1),0)+IF($C$5&gt;=2,IFERROR(LARGE(D76:I76,2),0),0)+IF($C$5&gt;=3,IFERROR(LARGE(D76:I76,3),0),0)+IF($C$5&gt;=4,IFERROR(LARGE(D76:I76,4),0),0)+IF($C$5&gt;=5,IFERROR(LARGE(D76:I76,5),0),0)+IF($C$5&gt;=6,IFERROR(LARGE(D76:I76,6),0),0)</f>
        <v>14</v>
      </c>
      <c r="K76" s="33"/>
      <c r="L76" s="33" t="s">
        <v>642</v>
      </c>
      <c r="M76" s="33">
        <f>J76-(ROW(J76)-ROW(J$6))/10000</f>
        <v>13.993</v>
      </c>
      <c r="N76" s="33">
        <f>COUNT(D76:I76)</f>
        <v>1</v>
      </c>
      <c r="O76" s="33" t="str">
        <f ca="1">IF(AND(N76=1,OFFSET(C76,0,O$3)&gt;0),"Y",0)</f>
        <v>Y</v>
      </c>
      <c r="P76" s="34" t="s">
        <v>612</v>
      </c>
      <c r="Q76" s="108">
        <f>1-(P76=P75)</f>
        <v>0</v>
      </c>
      <c r="R76" s="35">
        <f>M76+S76/1000+T76/10000+U76/100000+V76/1000000+W76/10000000+X76/100000000</f>
        <v>14.007</v>
      </c>
      <c r="S76" s="117">
        <v>14</v>
      </c>
      <c r="T76" s="115"/>
      <c r="U76" s="115"/>
      <c r="V76" s="116"/>
      <c r="W76" s="33"/>
      <c r="X76" s="33"/>
      <c r="Z76" s="36"/>
      <c r="AA76" s="36"/>
      <c r="AB76" s="36"/>
      <c r="AC76" s="36"/>
      <c r="AD76" s="37"/>
      <c r="AE76" s="38"/>
      <c r="AF76" s="39"/>
      <c r="AG76" s="33"/>
      <c r="AH76" s="25"/>
      <c r="AI76" s="25"/>
      <c r="AJ76" s="25"/>
    </row>
    <row r="77" spans="1:36" ht="15" x14ac:dyDescent="0.25">
      <c r="A77" s="1">
        <v>3</v>
      </c>
      <c r="B77" s="1" t="s">
        <v>615</v>
      </c>
      <c r="C77" s="99" t="s">
        <v>31</v>
      </c>
      <c r="D77" s="117">
        <v>13</v>
      </c>
      <c r="E77" s="115"/>
      <c r="F77" s="115"/>
      <c r="G77" s="116"/>
      <c r="H77" s="33"/>
      <c r="I77" s="33"/>
      <c r="J77" s="33">
        <f>IFERROR(LARGE(D77:I77,1),0)+IF($C$5&gt;=2,IFERROR(LARGE(D77:I77,2),0),0)+IF($C$5&gt;=3,IFERROR(LARGE(D77:I77,3),0),0)+IF($C$5&gt;=4,IFERROR(LARGE(D77:I77,4),0),0)+IF($C$5&gt;=5,IFERROR(LARGE(D77:I77,5),0),0)+IF($C$5&gt;=6,IFERROR(LARGE(D77:I77,6),0),0)</f>
        <v>13</v>
      </c>
      <c r="K77" s="33"/>
      <c r="L77" s="33" t="s">
        <v>643</v>
      </c>
      <c r="M77" s="33">
        <f>J77-(ROW(J77)-ROW(J$6))/10000</f>
        <v>12.992900000000001</v>
      </c>
      <c r="N77" s="33">
        <f>COUNT(D77:I77)</f>
        <v>1</v>
      </c>
      <c r="O77" s="33" t="str">
        <f ca="1">IF(AND(N77=1,OFFSET(C77,0,O$3)&gt;0),"Y",0)</f>
        <v>Y</v>
      </c>
      <c r="P77" s="34" t="s">
        <v>612</v>
      </c>
      <c r="Q77" s="108">
        <f>1-(P77=P76)</f>
        <v>0</v>
      </c>
      <c r="R77" s="35">
        <f>M77+S77/1000+T77/10000+U77/100000+V77/1000000+W77/10000000+X77/100000000</f>
        <v>13.0059</v>
      </c>
      <c r="S77" s="117">
        <v>13</v>
      </c>
      <c r="T77" s="115"/>
      <c r="U77" s="115"/>
      <c r="V77" s="116"/>
      <c r="W77" s="33"/>
      <c r="X77" s="33"/>
      <c r="Z77" s="36"/>
      <c r="AA77" s="36"/>
      <c r="AB77" s="36"/>
      <c r="AC77" s="36"/>
      <c r="AD77" s="37"/>
      <c r="AE77" s="38"/>
      <c r="AF77" s="39"/>
      <c r="AG77" s="33"/>
      <c r="AH77" s="25"/>
      <c r="AI77" s="25"/>
      <c r="AJ77" s="25"/>
    </row>
    <row r="78" spans="1:36" ht="3" customHeight="1" x14ac:dyDescent="0.25">
      <c r="C78" s="118"/>
      <c r="D78" s="115"/>
      <c r="E78" s="115"/>
      <c r="F78" s="119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114"/>
      <c r="T78" s="115"/>
      <c r="U78" s="115"/>
      <c r="V78" s="116"/>
      <c r="W78" s="33"/>
      <c r="X78" s="33"/>
      <c r="Z78" s="36" t="e">
        <v>#N/A</v>
      </c>
      <c r="AA78" s="36" t="e">
        <v>#N/A</v>
      </c>
      <c r="AB78" s="36" t="e">
        <v>#N/A</v>
      </c>
      <c r="AC78" s="36" t="e">
        <v>#N/A</v>
      </c>
      <c r="AD78" s="37"/>
      <c r="AE78" s="38"/>
      <c r="AF78" s="39">
        <v>0</v>
      </c>
      <c r="AG78" s="33">
        <v>0</v>
      </c>
      <c r="AH78" s="25"/>
      <c r="AI78" s="25"/>
      <c r="AJ78" s="25"/>
    </row>
    <row r="79" spans="1:36" ht="15" x14ac:dyDescent="0.25"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115"/>
      <c r="T79" s="115"/>
      <c r="U79" s="119"/>
      <c r="V79" s="33"/>
      <c r="W79" s="33"/>
      <c r="X79" s="33"/>
      <c r="AD79" s="1"/>
      <c r="AE79" s="1"/>
    </row>
    <row r="80" spans="1:36" x14ac:dyDescent="0.2">
      <c r="D80" s="28"/>
      <c r="F80" s="28"/>
      <c r="G80" s="28"/>
      <c r="H80" s="28"/>
      <c r="AD80" s="1"/>
      <c r="AE80" s="1"/>
    </row>
    <row r="81" spans="4:31" x14ac:dyDescent="0.2">
      <c r="D81" s="28"/>
      <c r="E81" s="28"/>
      <c r="F81" s="28"/>
      <c r="G81" s="28"/>
      <c r="H81" s="28"/>
      <c r="AD81" s="1"/>
      <c r="AE81" s="1"/>
    </row>
    <row r="82" spans="4:31" ht="15" x14ac:dyDescent="0.25">
      <c r="D82" s="28"/>
      <c r="E82" s="63"/>
      <c r="F82" s="28"/>
      <c r="G82" s="28"/>
      <c r="H82" s="28"/>
      <c r="AD82" s="1"/>
      <c r="AE82" s="1"/>
    </row>
    <row r="83" spans="4:31" ht="15" x14ac:dyDescent="0.25">
      <c r="D83" s="28"/>
      <c r="E83" s="28"/>
      <c r="F83" s="28"/>
      <c r="G83" s="28"/>
      <c r="H83" s="63"/>
      <c r="AD83" s="1"/>
      <c r="AE83" s="1"/>
    </row>
    <row r="84" spans="4:31" x14ac:dyDescent="0.2">
      <c r="D84" s="28"/>
      <c r="E84" s="28"/>
      <c r="F84" s="28"/>
      <c r="G84" s="28"/>
      <c r="H84" s="28"/>
      <c r="AD84" s="1"/>
      <c r="AE84" s="1"/>
    </row>
    <row r="85" spans="4:31" x14ac:dyDescent="0.2">
      <c r="D85" s="28"/>
      <c r="E85" s="28"/>
      <c r="F85" s="28"/>
      <c r="G85" s="28"/>
      <c r="H85" s="28"/>
      <c r="AD85" s="1"/>
      <c r="AE85" s="1"/>
    </row>
    <row r="86" spans="4:31" ht="15" x14ac:dyDescent="0.25">
      <c r="D86" s="28"/>
      <c r="E86" s="28"/>
      <c r="F86" s="28"/>
      <c r="G86" s="63"/>
      <c r="H86" s="28"/>
      <c r="AD86" s="1"/>
      <c r="AE86" s="1"/>
    </row>
    <row r="87" spans="4:31" x14ac:dyDescent="0.2">
      <c r="D87" s="28"/>
      <c r="E87" s="28"/>
      <c r="F87" s="28"/>
      <c r="G87" s="28"/>
      <c r="H87" s="28"/>
      <c r="AD87" s="1"/>
      <c r="AE87" s="1"/>
    </row>
    <row r="88" spans="4:31" x14ac:dyDescent="0.2">
      <c r="D88" s="28"/>
      <c r="E88" s="28"/>
      <c r="F88" s="28"/>
      <c r="G88" s="28"/>
      <c r="H88" s="28"/>
      <c r="AD88" s="1"/>
      <c r="AE88" s="1"/>
    </row>
    <row r="89" spans="4:31" x14ac:dyDescent="0.2">
      <c r="D89" s="28"/>
      <c r="E89" s="28"/>
      <c r="F89" s="28"/>
      <c r="G89" s="28"/>
      <c r="H89" s="28"/>
      <c r="AD89" s="1"/>
      <c r="AE89" s="1"/>
    </row>
    <row r="90" spans="4:31" x14ac:dyDescent="0.2">
      <c r="D90" s="28"/>
      <c r="E90" s="28"/>
      <c r="F90" s="28"/>
      <c r="G90" s="28"/>
      <c r="H90" s="28"/>
      <c r="AD90" s="1"/>
      <c r="AE90" s="1"/>
    </row>
    <row r="91" spans="4:31" ht="15" x14ac:dyDescent="0.25">
      <c r="D91" s="28"/>
      <c r="E91" s="28"/>
      <c r="F91" s="63"/>
      <c r="G91" s="28"/>
      <c r="H91" s="28"/>
      <c r="AD91" s="1"/>
      <c r="AE91" s="1"/>
    </row>
    <row r="92" spans="4:31" x14ac:dyDescent="0.2">
      <c r="D92" s="28"/>
      <c r="E92" s="28"/>
      <c r="F92" s="28"/>
      <c r="G92" s="28"/>
      <c r="H92" s="28"/>
      <c r="AD92" s="1"/>
      <c r="AE92" s="1"/>
    </row>
    <row r="93" spans="4:31" ht="15" x14ac:dyDescent="0.25">
      <c r="D93" s="63"/>
      <c r="E93" s="63"/>
      <c r="F93" s="28"/>
      <c r="G93" s="28"/>
      <c r="H93" s="28"/>
      <c r="AD93" s="1"/>
      <c r="AE93" s="1"/>
    </row>
    <row r="94" spans="4:31" x14ac:dyDescent="0.2">
      <c r="D94" s="28"/>
      <c r="E94" s="28"/>
      <c r="F94" s="28"/>
      <c r="G94" s="28"/>
      <c r="H94" s="28"/>
      <c r="AD94" s="1"/>
      <c r="AE94" s="1"/>
    </row>
    <row r="95" spans="4:31" x14ac:dyDescent="0.2">
      <c r="D95" s="28"/>
      <c r="E95" s="28"/>
      <c r="F95" s="28"/>
      <c r="G95" s="28"/>
      <c r="AD95" s="1"/>
      <c r="AE95" s="1"/>
    </row>
    <row r="96" spans="4:31" x14ac:dyDescent="0.2">
      <c r="D96" s="28"/>
      <c r="E96" s="28"/>
      <c r="F96" s="28"/>
      <c r="G96" s="28"/>
      <c r="AD96" s="1"/>
      <c r="AE96" s="1"/>
    </row>
    <row r="97" spans="4:31" ht="15" x14ac:dyDescent="0.25">
      <c r="D97" s="28"/>
      <c r="E97" s="28"/>
      <c r="G97" s="28"/>
      <c r="H97" s="63"/>
      <c r="AD97" s="1"/>
      <c r="AE97" s="1"/>
    </row>
    <row r="98" spans="4:31" x14ac:dyDescent="0.2">
      <c r="E98" s="28"/>
      <c r="G98" s="28"/>
      <c r="H98" s="28"/>
      <c r="AD98" s="1"/>
      <c r="AE98" s="1"/>
    </row>
    <row r="99" spans="4:31" ht="15" x14ac:dyDescent="0.25">
      <c r="E99" s="28"/>
      <c r="F99" s="63"/>
      <c r="H99" s="28"/>
      <c r="AD99" s="1"/>
      <c r="AE99" s="1"/>
    </row>
    <row r="100" spans="4:31" ht="15" x14ac:dyDescent="0.25">
      <c r="D100" s="63"/>
      <c r="F100" s="28"/>
      <c r="H100" s="28"/>
      <c r="AD100" s="1"/>
      <c r="AE100" s="1"/>
    </row>
    <row r="101" spans="4:31" ht="15" x14ac:dyDescent="0.25">
      <c r="D101" s="28"/>
      <c r="F101" s="28"/>
      <c r="G101" s="63"/>
      <c r="H101" s="28"/>
      <c r="AD101" s="1"/>
      <c r="AE101" s="1"/>
    </row>
    <row r="102" spans="4:31" ht="15" x14ac:dyDescent="0.25">
      <c r="D102" s="28"/>
      <c r="E102" s="63"/>
      <c r="F102" s="28"/>
      <c r="G102" s="28"/>
      <c r="H102" s="28"/>
      <c r="AD102" s="1"/>
      <c r="AE102" s="1"/>
    </row>
    <row r="103" spans="4:31" x14ac:dyDescent="0.2">
      <c r="D103" s="28"/>
      <c r="E103" s="28"/>
      <c r="F103" s="28"/>
      <c r="G103" s="28"/>
      <c r="H103" s="28"/>
      <c r="AD103" s="1"/>
      <c r="AE103" s="1"/>
    </row>
    <row r="104" spans="4:31" x14ac:dyDescent="0.2">
      <c r="E104" s="28"/>
      <c r="G104" s="28"/>
      <c r="H104" s="28"/>
      <c r="AD104" s="1"/>
      <c r="AE104" s="1"/>
    </row>
    <row r="105" spans="4:31" x14ac:dyDescent="0.2">
      <c r="E105" s="28"/>
      <c r="G105" s="28"/>
      <c r="AD105" s="1"/>
      <c r="AE105" s="1"/>
    </row>
    <row r="106" spans="4:31" x14ac:dyDescent="0.2">
      <c r="AD106" s="1"/>
      <c r="AE106" s="1"/>
    </row>
    <row r="107" spans="4:31" ht="15" x14ac:dyDescent="0.25">
      <c r="H107" s="63"/>
      <c r="AD107" s="1"/>
      <c r="AE107" s="1"/>
    </row>
    <row r="108" spans="4:31" ht="15" x14ac:dyDescent="0.25">
      <c r="E108" s="63"/>
      <c r="G108" s="63"/>
      <c r="H108" s="28"/>
      <c r="AD108" s="1"/>
      <c r="AE108" s="1"/>
    </row>
    <row r="109" spans="4:31" x14ac:dyDescent="0.2">
      <c r="E109" s="28"/>
      <c r="G109" s="28"/>
      <c r="H109" s="28"/>
      <c r="AD109" s="1"/>
      <c r="AE109" s="1"/>
    </row>
    <row r="110" spans="4:31" x14ac:dyDescent="0.2">
      <c r="E110" s="28"/>
      <c r="G110" s="28"/>
      <c r="H110" s="28"/>
      <c r="AD110" s="1"/>
      <c r="AE110" s="1"/>
    </row>
    <row r="111" spans="4:31" x14ac:dyDescent="0.2">
      <c r="E111" s="28"/>
      <c r="G111" s="28"/>
      <c r="H111" s="28"/>
      <c r="AD111" s="1"/>
      <c r="AE111" s="1"/>
    </row>
    <row r="112" spans="4:31" x14ac:dyDescent="0.2">
      <c r="G112" s="28"/>
      <c r="AD112" s="1"/>
      <c r="AE112" s="1"/>
    </row>
  </sheetData>
  <pageMargins left="0.35433070866141736" right="0.15748031496062992" top="0.59055118110236227" bottom="0.39370078740157483" header="0.51181102362204722" footer="0.51181102362204722"/>
  <pageSetup paperSize="9" orientation="portrait" horizontalDpi="4294967293" r:id="rId1"/>
  <headerFooter alignWithMargins="0">
    <oddFooter>Page &amp;P of &amp;N</oddFooter>
  </headerFooter>
  <rowBreaks count="1" manualBreakCount="1">
    <brk id="4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150</vt:i4>
      </vt:variant>
    </vt:vector>
  </HeadingPairs>
  <TitlesOfParts>
    <vt:vector size="156" baseType="lpstr">
      <vt:lpstr>Results Senior</vt:lpstr>
      <vt:lpstr>Cum Men</vt:lpstr>
      <vt:lpstr>cum Women</vt:lpstr>
      <vt:lpstr>Team Results</vt:lpstr>
      <vt:lpstr>Results Junior</vt:lpstr>
      <vt:lpstr>Cum Junior</vt:lpstr>
      <vt:lpstr>CumJuniorAwardsRefCol</vt:lpstr>
      <vt:lpstr>CumJuniorClubCodeCol</vt:lpstr>
      <vt:lpstr>CumJuniorEstMaxCol</vt:lpstr>
      <vt:lpstr>CumJuniorFirstAnalCol</vt:lpstr>
      <vt:lpstr>CumJuniorFormulaLastRacePredictor</vt:lpstr>
      <vt:lpstr>CumJuniorFormulaTotal</vt:lpstr>
      <vt:lpstr>CumJuniorLastAnalCol</vt:lpstr>
      <vt:lpstr>CumJuniorLastCol</vt:lpstr>
      <vt:lpstr>CumJuniorMakeFirstCol</vt:lpstr>
      <vt:lpstr>CumJuniorNameCol</vt:lpstr>
      <vt:lpstr>CumJuniorPositionCol</vt:lpstr>
      <vt:lpstr>CumJuniorPrevNoOfRacesCol</vt:lpstr>
      <vt:lpstr>CumJuniorPrevPointsCol</vt:lpstr>
      <vt:lpstr>CumJuniorR1Col</vt:lpstr>
      <vt:lpstr>CumJuniorR2Col</vt:lpstr>
      <vt:lpstr>CumJuniorR3Col</vt:lpstr>
      <vt:lpstr>CumJuniorR4Col</vt:lpstr>
      <vt:lpstr>CumJuniorR5Col</vt:lpstr>
      <vt:lpstr>CumJuniorR6Col</vt:lpstr>
      <vt:lpstr>CumJuniorRacesRunCol</vt:lpstr>
      <vt:lpstr>CumJuniorTotalCol</vt:lpstr>
      <vt:lpstr>CumJuniorU11B</vt:lpstr>
      <vt:lpstr>CumJuniorU11G</vt:lpstr>
      <vt:lpstr>CumJuniorU13B</vt:lpstr>
      <vt:lpstr>CumJuniorU13G</vt:lpstr>
      <vt:lpstr>CumJuniorU15B</vt:lpstr>
      <vt:lpstr>CumJuniorU15G</vt:lpstr>
      <vt:lpstr>CumJuniorU17B</vt:lpstr>
      <vt:lpstr>CumJuniorU17G</vt:lpstr>
      <vt:lpstr>CumJuniorWeightedSortCol</vt:lpstr>
      <vt:lpstr>CumMenAwardsRefCol</vt:lpstr>
      <vt:lpstr>CumMenClubCodeCol</vt:lpstr>
      <vt:lpstr>CumMenEligibleCol</vt:lpstr>
      <vt:lpstr>CumMenESPositionCol</vt:lpstr>
      <vt:lpstr>CumMenEstMaxCol</vt:lpstr>
      <vt:lpstr>CumMenFirstAnalCol</vt:lpstr>
      <vt:lpstr>CumMenFormulaLastRacePredictor</vt:lpstr>
      <vt:lpstr>CumMenFormulaTotal</vt:lpstr>
      <vt:lpstr>CumMenLastAnalCol</vt:lpstr>
      <vt:lpstr>CumMenLastCol</vt:lpstr>
      <vt:lpstr>CumMenMakeFirstCol</vt:lpstr>
      <vt:lpstr>CumMenNameCol</vt:lpstr>
      <vt:lpstr>CumMenPositionCol</vt:lpstr>
      <vt:lpstr>CumMenPrevNoOfRacesCol</vt:lpstr>
      <vt:lpstr>CumMenPrevPointsCol</vt:lpstr>
      <vt:lpstr>CumMenR1Col</vt:lpstr>
      <vt:lpstr>CumMenR2Col</vt:lpstr>
      <vt:lpstr>CumMenR3Col</vt:lpstr>
      <vt:lpstr>CumMenR4Col</vt:lpstr>
      <vt:lpstr>CumMenR5Col</vt:lpstr>
      <vt:lpstr>CumMenR6Col</vt:lpstr>
      <vt:lpstr>CumMenRace2Input</vt:lpstr>
      <vt:lpstr>CumMenRacesRunCol</vt:lpstr>
      <vt:lpstr>CumMenTotalCol</vt:lpstr>
      <vt:lpstr>CumMenweightedSortCol</vt:lpstr>
      <vt:lpstr>CumWomenAwardsRefCol</vt:lpstr>
      <vt:lpstr>CumWomenClubCodeCol</vt:lpstr>
      <vt:lpstr>CumWomenEligibleCol</vt:lpstr>
      <vt:lpstr>CumWomenESPositionCol</vt:lpstr>
      <vt:lpstr>CumWomenEstMaxCol</vt:lpstr>
      <vt:lpstr>CumWomenFirstAnalCol</vt:lpstr>
      <vt:lpstr>CumWomenFormulaLastRacePredictor</vt:lpstr>
      <vt:lpstr>CumWomenFormulaTotal</vt:lpstr>
      <vt:lpstr>CumWomenLastAnalCol</vt:lpstr>
      <vt:lpstr>CumWomenLastCol</vt:lpstr>
      <vt:lpstr>CumWomenMakeFirstCol</vt:lpstr>
      <vt:lpstr>CumWomenNameCol</vt:lpstr>
      <vt:lpstr>CumWomenPositionCol</vt:lpstr>
      <vt:lpstr>CumWomenPrevNoOfRacesCol</vt:lpstr>
      <vt:lpstr>CumWomenPrevPointsCol</vt:lpstr>
      <vt:lpstr>CumWomenR1Col</vt:lpstr>
      <vt:lpstr>CumWomenR2Col</vt:lpstr>
      <vt:lpstr>CumWomenR3Col</vt:lpstr>
      <vt:lpstr>CumWomenR4Col</vt:lpstr>
      <vt:lpstr>CumWomenR5Col</vt:lpstr>
      <vt:lpstr>CumWomenR6Col</vt:lpstr>
      <vt:lpstr>CumWomenRacesRunCol</vt:lpstr>
      <vt:lpstr>CumWomenTotalCol</vt:lpstr>
      <vt:lpstr>CumWomenWeightedSortCol</vt:lpstr>
      <vt:lpstr>Men_35</vt:lpstr>
      <vt:lpstr>Men_40</vt:lpstr>
      <vt:lpstr>Men_45</vt:lpstr>
      <vt:lpstr>Men_50</vt:lpstr>
      <vt:lpstr>Men_55</vt:lpstr>
      <vt:lpstr>Men_60</vt:lpstr>
      <vt:lpstr>Men_65</vt:lpstr>
      <vt:lpstr>Men_70</vt:lpstr>
      <vt:lpstr>'Cum Junior'!Print_Area</vt:lpstr>
      <vt:lpstr>'Cum Men'!Print_Area</vt:lpstr>
      <vt:lpstr>'cum Women'!Print_Area</vt:lpstr>
      <vt:lpstr>'Results Junior'!Print_Area</vt:lpstr>
      <vt:lpstr>'Team Results'!Print_Area</vt:lpstr>
      <vt:lpstr>'Cum Junior'!Print_Titles</vt:lpstr>
      <vt:lpstr>'Cum Men'!Print_Titles</vt:lpstr>
      <vt:lpstr>'cum Women'!Print_Titles</vt:lpstr>
      <vt:lpstr>'Results Junior'!Print_Titles</vt:lpstr>
      <vt:lpstr>'Results Senior'!Print_Titles</vt:lpstr>
      <vt:lpstr>ResultsClubCodeColSenior</vt:lpstr>
      <vt:lpstr>ResultsClubFullColSenior</vt:lpstr>
      <vt:lpstr>ResultsDNFEndRowSenior</vt:lpstr>
      <vt:lpstr>ResultsDNFStartRowSenior</vt:lpstr>
      <vt:lpstr>ResultsHeaderRowSenior</vt:lpstr>
      <vt:lpstr>ResultsJuniorBlock</vt:lpstr>
      <vt:lpstr>ResultsJuniorBlock2</vt:lpstr>
      <vt:lpstr>ResultsJuniorClubCodeCol</vt:lpstr>
      <vt:lpstr>ResultsJuniorClubFullCol</vt:lpstr>
      <vt:lpstr>ResultsJuniorHeader</vt:lpstr>
      <vt:lpstr>ResultsJuniorNameCol</vt:lpstr>
      <vt:lpstr>ResultsJuniorPointsCol</vt:lpstr>
      <vt:lpstr>ResultsJuniorPositionCol</vt:lpstr>
      <vt:lpstr>ResultsJuniorPreRegCol</vt:lpstr>
      <vt:lpstr>ResultsJuniorRaceNoCol</vt:lpstr>
      <vt:lpstr>ResultsJuniorTimeCol</vt:lpstr>
      <vt:lpstr>ResultsJuniorTimeFormat</vt:lpstr>
      <vt:lpstr>ResultsNameColSenior</vt:lpstr>
      <vt:lpstr>ResultsNumberColSenior</vt:lpstr>
      <vt:lpstr>SeniorMen</vt:lpstr>
      <vt:lpstr>SeniorWomen</vt:lpstr>
      <vt:lpstr>TeamFormula1</vt:lpstr>
      <vt:lpstr>TeamPointsByRace1</vt:lpstr>
      <vt:lpstr>TeamPointsByRace2</vt:lpstr>
      <vt:lpstr>TeamResultFinalPositionRow</vt:lpstr>
      <vt:lpstr>TeamResultFinalTotalRow</vt:lpstr>
      <vt:lpstr>TeamResultPositionRow</vt:lpstr>
      <vt:lpstr>TeamResultPrevPositionRow</vt:lpstr>
      <vt:lpstr>TeamResultsClubs</vt:lpstr>
      <vt:lpstr>TeamResultsFigs</vt:lpstr>
      <vt:lpstr>TeamResultsFigs2</vt:lpstr>
      <vt:lpstr>TeamResultsHeaderRow</vt:lpstr>
      <vt:lpstr>TeamResultsPreviousRaceHeader</vt:lpstr>
      <vt:lpstr>TeamResultsTable</vt:lpstr>
      <vt:lpstr>TeamResultsTotalRow</vt:lpstr>
      <vt:lpstr>ToFile1</vt:lpstr>
      <vt:lpstr>ToFile10</vt:lpstr>
      <vt:lpstr>ToFile2</vt:lpstr>
      <vt:lpstr>ToFile3</vt:lpstr>
      <vt:lpstr>ToFile4</vt:lpstr>
      <vt:lpstr>ToFile5</vt:lpstr>
      <vt:lpstr>ToFile6</vt:lpstr>
      <vt:lpstr>ToFile7</vt:lpstr>
      <vt:lpstr>ToFile8</vt:lpstr>
      <vt:lpstr>ToFile9</vt:lpstr>
      <vt:lpstr>Women35</vt:lpstr>
      <vt:lpstr>Women40</vt:lpstr>
      <vt:lpstr>Women45</vt:lpstr>
      <vt:lpstr>Women50</vt:lpstr>
      <vt:lpstr>Women55</vt:lpstr>
      <vt:lpstr>Women60</vt:lpstr>
      <vt:lpstr>Women65</vt:lpstr>
      <vt:lpstr>Women70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ESSCCL</dc:creator>
  <cp:lastModifiedBy>ESSCCL</cp:lastModifiedBy>
  <dcterms:created xsi:type="dcterms:W3CDTF">2025-01-11T17:17:57Z</dcterms:created>
  <dcterms:modified xsi:type="dcterms:W3CDTF">2025-01-11T17:18:06Z</dcterms:modified>
</cp:coreProperties>
</file>