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28695" windowHeight="12540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Junior'!#REF!</definedName>
    <definedName name="CumJuniorFirstAnalCol">'Cum Junior'!$S$6</definedName>
    <definedName name="CumJuniorFormulaLastRacePredictor">'Cum Junior'!#REF!</definedName>
    <definedName name="CumJuniorFormulaTotal">'Cum Junior'!$J$2:$R$2</definedName>
    <definedName name="CumJuniorLastAnalCol">'Cum Junior'!$X$6</definedName>
    <definedName name="CumJuniorLastCol">'Cum Junior'!#REF!</definedName>
    <definedName name="CumJuniorMakeFirstCol">'Cum Junior'!#REF!</definedName>
    <definedName name="CumJuniorNameCol">'Cum Junior'!$B$6</definedName>
    <definedName name="CumJuniorPositionCol">'Cum Junior'!$A$6</definedName>
    <definedName name="CumJuniorPrevNoOfRacesCol">'Cum Junior'!#REF!</definedName>
    <definedName name="CumJuniorPrevPointsCol">'Cum Junior'!#REF!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Junior'!$A$7:$J$28</definedName>
    <definedName name="CumJuniorU11G">'Cum Junior'!$A$30:$J$64</definedName>
    <definedName name="CumJuniorU13B">'Cum Junior'!$A$66:$J$77</definedName>
    <definedName name="CumJuniorU13G">'Cum Junior'!$A$79:$J$97</definedName>
    <definedName name="CumJuniorU15B">'Cum Junior'!$A$99:$J$106</definedName>
    <definedName name="CumJuniorU15G">'Cum Junior'!$A$108:$J$114</definedName>
    <definedName name="CumJuniorU17B">'Cum Junior'!$A$116:$J$120</definedName>
    <definedName name="CumJuniorU17G">'Cum Junior'!$A$122:$J$123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Men'!#REF!</definedName>
    <definedName name="CumMenFirstAnalCol">'Cum Men'!$T$6</definedName>
    <definedName name="CumMenFormulaLastRacePredictor">'Cum Men'!#REF!</definedName>
    <definedName name="CumMenFormulaTotal">'Cum Men'!$K$2:$S$2</definedName>
    <definedName name="CumMenLastAnalCol">'Cum Men'!$Y$6</definedName>
    <definedName name="CumMenLastCol">'Cum Men'!#REF!</definedName>
    <definedName name="CumMenMakeFirstCol">'Cum Men'!#REF!</definedName>
    <definedName name="CumMenNameCol">'Cum Men'!$C$6</definedName>
    <definedName name="CumMenPositionCol">'Cum Men'!$A$6</definedName>
    <definedName name="CumMenPrevNoOfRacesCol">'Cum Men'!#REF!</definedName>
    <definedName name="CumMenPrevPointsCol">'Cum Men'!#REF!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Women'!#REF!</definedName>
    <definedName name="CumWomenFirstAnalCol">'cum Women'!$T$6</definedName>
    <definedName name="CumWomenFormulaLastRacePredictor">'cum Women'!#REF!</definedName>
    <definedName name="CumWomenFormulaTotal">'cum Women'!$K$2:$S$2</definedName>
    <definedName name="CumWomenLastAnalCol">'cum Women'!$Y$6</definedName>
    <definedName name="CumWomenLastCol">'cum Women'!#REF!</definedName>
    <definedName name="CumWomenMakeFirstCol">'cum Women'!#REF!</definedName>
    <definedName name="CumWomenNameCol">'cum Women'!$C$6</definedName>
    <definedName name="CumWomenPositionCol">'cum Women'!$A$6</definedName>
    <definedName name="CumWomenPrevNoOfRacesCol">'cum Women'!#REF!</definedName>
    <definedName name="CumWomenPrevPointsCol">'cum Women'!#REF!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Men'!$A$55:$K$105</definedName>
    <definedName name="Men_40">'Cum Men'!$A$107:$K$163</definedName>
    <definedName name="Men_45">'Cum Men'!$A$165:$K$216</definedName>
    <definedName name="Men_50">'Cum Men'!$A$218:$K$287</definedName>
    <definedName name="Men_55">'Cum Men'!$A$289:$K$349</definedName>
    <definedName name="Men_60">'Cum Men'!$A$351:$K$393</definedName>
    <definedName name="Men_65">'Cum Men'!$A$395:$K$424</definedName>
    <definedName name="Men_70">'Cum Men'!$A$426:$K$440</definedName>
    <definedName name="_xlnm.Print_Area" localSheetId="5">'Cum Junior'!$A$7:$J$122</definedName>
    <definedName name="_xlnm.Print_Area" localSheetId="1">'Cum Men'!$A$7:$L$440</definedName>
    <definedName name="_xlnm.Print_Area" localSheetId="2">'cum Women'!$A$7:$L$308</definedName>
    <definedName name="_xlnm.Print_Area" localSheetId="4">'Results Junior'!$A$13:$G$79</definedName>
    <definedName name="_xlnm.Print_Area" localSheetId="3">'Team Results'!$A$16:$AM$80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Men'!$A$7:$K$53</definedName>
    <definedName name="SeniorWomen">'cum Women'!$A$7:$K$48</definedName>
    <definedName name="TeamFormula1">'Team Results'!$B$1:$AM$1</definedName>
    <definedName name="TeamPointsByRace1">'Team Results'!$B$86:$T$92</definedName>
    <definedName name="TeamPointsByRace2">'Team Results'!$V$86:$AN$92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Results'!$B$3:$T$3</definedName>
    <definedName name="TeamResultsFigs">'Team Results'!$B$19:$T$39</definedName>
    <definedName name="TeamResultsFigs2">'Team Results'!$B$44:$T$54</definedName>
    <definedName name="TeamResultsHeaderRow">'Team Results'!$A$18</definedName>
    <definedName name="TeamResultsPreviousRaceHeader">'Team Results'!$A$108</definedName>
    <definedName name="TeamResultsTable">'Team Results'!$A$16:$AN$60</definedName>
    <definedName name="TeamResultsTotalRow">'Team Results'!$A$40</definedName>
    <definedName name="ToFile1">'Team Results'!$A$15</definedName>
    <definedName name="ToFile10">'Cum Junior'!$O$3</definedName>
    <definedName name="ToFile2">'Team Results'!$U$15</definedName>
    <definedName name="ToFile3">'Cum Men'!$D$5</definedName>
    <definedName name="ToFile4">'cum Women'!$D$5</definedName>
    <definedName name="ToFile5">'Cum Junior'!$C$5</definedName>
    <definedName name="ToFile6">'Team Results'!$S$16</definedName>
    <definedName name="ToFile7">'Team Results'!$AM$16</definedName>
    <definedName name="ToFile8">'Cum Men'!$P$3</definedName>
    <definedName name="ToFile9">'cum Women'!$P$3</definedName>
    <definedName name="Women35">'cum Women'!$A$50:$K$79</definedName>
    <definedName name="Women40">'cum Women'!$A$81:$K$117</definedName>
    <definedName name="Women45">'cum Women'!$A$119:$K$169</definedName>
    <definedName name="Women50">'cum Women'!$A$171:$K$214</definedName>
    <definedName name="Women55">'cum Women'!$A$216:$K$253</definedName>
    <definedName name="Women60">'cum Women'!$A$255:$K$288</definedName>
    <definedName name="Women65">'cum Women'!$A$290:$K$298</definedName>
    <definedName name="Women70">'cum Women'!$A$300:$K$308</definedName>
  </definedNames>
  <calcPr calcId="124519"/>
</workbook>
</file>

<file path=xl/calcChain.xml><?xml version="1.0" encoding="utf-8"?>
<calcChain xmlns="http://schemas.openxmlformats.org/spreadsheetml/2006/main">
  <c r="P122" i="9"/>
  <c r="Q119"/>
  <c r="N119"/>
  <c r="O119" s="1"/>
  <c r="J119"/>
  <c r="M119" s="1"/>
  <c r="R119" s="1"/>
  <c r="Q118"/>
  <c r="O118"/>
  <c r="N118"/>
  <c r="J118"/>
  <c r="M118" s="1"/>
  <c r="R118" s="1"/>
  <c r="N117"/>
  <c r="O117" s="1"/>
  <c r="J117"/>
  <c r="M117" s="1"/>
  <c r="R117" s="1"/>
  <c r="P116"/>
  <c r="Q117" s="1"/>
  <c r="Q113"/>
  <c r="N113"/>
  <c r="O113" s="1"/>
  <c r="M113"/>
  <c r="R113" s="1"/>
  <c r="J113"/>
  <c r="Q112"/>
  <c r="O112"/>
  <c r="N112"/>
  <c r="J112"/>
  <c r="M112" s="1"/>
  <c r="R112" s="1"/>
  <c r="Q111"/>
  <c r="O111"/>
  <c r="N111"/>
  <c r="J111"/>
  <c r="M111" s="1"/>
  <c r="R111" s="1"/>
  <c r="Q110"/>
  <c r="O110"/>
  <c r="N110"/>
  <c r="J110"/>
  <c r="M110" s="1"/>
  <c r="R110" s="1"/>
  <c r="N109"/>
  <c r="O109" s="1"/>
  <c r="J109"/>
  <c r="M109" s="1"/>
  <c r="R109" s="1"/>
  <c r="P108"/>
  <c r="Q109" s="1"/>
  <c r="Q105"/>
  <c r="N105"/>
  <c r="O105" s="1"/>
  <c r="J105"/>
  <c r="M105" s="1"/>
  <c r="R105" s="1"/>
  <c r="Q104"/>
  <c r="O104"/>
  <c r="N104"/>
  <c r="J104"/>
  <c r="M104" s="1"/>
  <c r="R104" s="1"/>
  <c r="Q103"/>
  <c r="N103"/>
  <c r="O103" s="1"/>
  <c r="J103"/>
  <c r="M103" s="1"/>
  <c r="R103" s="1"/>
  <c r="Q102"/>
  <c r="N102"/>
  <c r="O102" s="1"/>
  <c r="J102"/>
  <c r="M102" s="1"/>
  <c r="R102" s="1"/>
  <c r="Q101"/>
  <c r="N101"/>
  <c r="O101" s="1"/>
  <c r="J101"/>
  <c r="M101" s="1"/>
  <c r="R101" s="1"/>
  <c r="O100"/>
  <c r="N100"/>
  <c r="J100"/>
  <c r="M100" s="1"/>
  <c r="R100" s="1"/>
  <c r="P99"/>
  <c r="Q100" s="1"/>
  <c r="Q96"/>
  <c r="N96"/>
  <c r="O96" s="1"/>
  <c r="J96"/>
  <c r="M96" s="1"/>
  <c r="R96" s="1"/>
  <c r="Q95"/>
  <c r="O95"/>
  <c r="N95"/>
  <c r="J95"/>
  <c r="M95" s="1"/>
  <c r="R95" s="1"/>
  <c r="Q94"/>
  <c r="N94"/>
  <c r="O94" s="1"/>
  <c r="M94"/>
  <c r="R94" s="1"/>
  <c r="J94"/>
  <c r="Q93"/>
  <c r="N93"/>
  <c r="O93" s="1"/>
  <c r="J93"/>
  <c r="M93" s="1"/>
  <c r="R93" s="1"/>
  <c r="Q92"/>
  <c r="N92"/>
  <c r="O92" s="1"/>
  <c r="J92"/>
  <c r="M92" s="1"/>
  <c r="R92" s="1"/>
  <c r="Q91"/>
  <c r="N91"/>
  <c r="O91" s="1"/>
  <c r="J91"/>
  <c r="M91" s="1"/>
  <c r="R91" s="1"/>
  <c r="Q90"/>
  <c r="N90"/>
  <c r="O90" s="1"/>
  <c r="J90"/>
  <c r="M90" s="1"/>
  <c r="R90" s="1"/>
  <c r="Q89"/>
  <c r="N89"/>
  <c r="O89" s="1"/>
  <c r="J89"/>
  <c r="M89" s="1"/>
  <c r="R89" s="1"/>
  <c r="Q88"/>
  <c r="N88"/>
  <c r="O88" s="1"/>
  <c r="J88"/>
  <c r="M88" s="1"/>
  <c r="R88" s="1"/>
  <c r="Q87"/>
  <c r="O87"/>
  <c r="N87"/>
  <c r="J87"/>
  <c r="M87" s="1"/>
  <c r="R87" s="1"/>
  <c r="Q86"/>
  <c r="N86"/>
  <c r="O86" s="1"/>
  <c r="M86"/>
  <c r="R86" s="1"/>
  <c r="J86"/>
  <c r="Q85"/>
  <c r="N85"/>
  <c r="O85" s="1"/>
  <c r="J85"/>
  <c r="M85" s="1"/>
  <c r="R85" s="1"/>
  <c r="Q84"/>
  <c r="N84"/>
  <c r="O84" s="1"/>
  <c r="J84"/>
  <c r="M84" s="1"/>
  <c r="R84" s="1"/>
  <c r="Q83"/>
  <c r="O83"/>
  <c r="N83"/>
  <c r="J83"/>
  <c r="M83" s="1"/>
  <c r="R83" s="1"/>
  <c r="Q82"/>
  <c r="N82"/>
  <c r="O82" s="1"/>
  <c r="J82"/>
  <c r="M82" s="1"/>
  <c r="R82" s="1"/>
  <c r="Q81"/>
  <c r="N81"/>
  <c r="O81" s="1"/>
  <c r="J81"/>
  <c r="M81" s="1"/>
  <c r="R81" s="1"/>
  <c r="Q80"/>
  <c r="N80"/>
  <c r="O80" s="1"/>
  <c r="J80"/>
  <c r="M80" s="1"/>
  <c r="R80" s="1"/>
  <c r="P79"/>
  <c r="Q76"/>
  <c r="O76"/>
  <c r="N76"/>
  <c r="M76"/>
  <c r="R76" s="1"/>
  <c r="J76"/>
  <c r="Q75"/>
  <c r="N75"/>
  <c r="O75" s="1"/>
  <c r="J75"/>
  <c r="M75" s="1"/>
  <c r="R75" s="1"/>
  <c r="Q74"/>
  <c r="N74"/>
  <c r="O74" s="1"/>
  <c r="J74"/>
  <c r="M74" s="1"/>
  <c r="R74" s="1"/>
  <c r="Q73"/>
  <c r="N73"/>
  <c r="O73" s="1"/>
  <c r="M73"/>
  <c r="R73" s="1"/>
  <c r="J73"/>
  <c r="Q72"/>
  <c r="N72"/>
  <c r="O72" s="1"/>
  <c r="J72"/>
  <c r="M72" s="1"/>
  <c r="R72" s="1"/>
  <c r="Q71"/>
  <c r="N71"/>
  <c r="O71" s="1"/>
  <c r="M71"/>
  <c r="R71" s="1"/>
  <c r="J71"/>
  <c r="Q70"/>
  <c r="O70"/>
  <c r="N70"/>
  <c r="J70"/>
  <c r="M70" s="1"/>
  <c r="R70" s="1"/>
  <c r="Q69"/>
  <c r="O69"/>
  <c r="N69"/>
  <c r="J69"/>
  <c r="M69" s="1"/>
  <c r="R69" s="1"/>
  <c r="Q68"/>
  <c r="O68"/>
  <c r="N68"/>
  <c r="M68"/>
  <c r="R68" s="1"/>
  <c r="J68"/>
  <c r="N67"/>
  <c r="O67" s="1"/>
  <c r="M67"/>
  <c r="R67" s="1"/>
  <c r="J67"/>
  <c r="P66"/>
  <c r="Q67" s="1"/>
  <c r="Q63"/>
  <c r="N63"/>
  <c r="O63" s="1"/>
  <c r="J63"/>
  <c r="M63" s="1"/>
  <c r="R63" s="1"/>
  <c r="Q62"/>
  <c r="N62"/>
  <c r="O62" s="1"/>
  <c r="J62"/>
  <c r="M62" s="1"/>
  <c r="R62" s="1"/>
  <c r="Q61"/>
  <c r="N61"/>
  <c r="O61" s="1"/>
  <c r="J61"/>
  <c r="M61" s="1"/>
  <c r="R61" s="1"/>
  <c r="Q60"/>
  <c r="O60"/>
  <c r="N60"/>
  <c r="J60"/>
  <c r="M60" s="1"/>
  <c r="R60" s="1"/>
  <c r="Q59"/>
  <c r="N59"/>
  <c r="O59" s="1"/>
  <c r="J59"/>
  <c r="M59" s="1"/>
  <c r="R59" s="1"/>
  <c r="Q58"/>
  <c r="N58"/>
  <c r="O58" s="1"/>
  <c r="J58"/>
  <c r="M58" s="1"/>
  <c r="R58" s="1"/>
  <c r="Q57"/>
  <c r="N57"/>
  <c r="O57" s="1"/>
  <c r="J57"/>
  <c r="M57" s="1"/>
  <c r="R57" s="1"/>
  <c r="Q56"/>
  <c r="N56"/>
  <c r="O56" s="1"/>
  <c r="J56"/>
  <c r="M56" s="1"/>
  <c r="R56" s="1"/>
  <c r="Q55"/>
  <c r="N55"/>
  <c r="O55" s="1"/>
  <c r="J55"/>
  <c r="M55" s="1"/>
  <c r="R55" s="1"/>
  <c r="Q54"/>
  <c r="N54"/>
  <c r="O54" s="1"/>
  <c r="J54"/>
  <c r="M54" s="1"/>
  <c r="R54" s="1"/>
  <c r="Q53"/>
  <c r="N53"/>
  <c r="O53" s="1"/>
  <c r="J53"/>
  <c r="M53" s="1"/>
  <c r="R53" s="1"/>
  <c r="Q52"/>
  <c r="O52"/>
  <c r="N52"/>
  <c r="J52"/>
  <c r="M52" s="1"/>
  <c r="R52" s="1"/>
  <c r="Q51"/>
  <c r="N51"/>
  <c r="O51" s="1"/>
  <c r="J51"/>
  <c r="M51" s="1"/>
  <c r="R51" s="1"/>
  <c r="Q50"/>
  <c r="N50"/>
  <c r="O50" s="1"/>
  <c r="J50"/>
  <c r="M50" s="1"/>
  <c r="R50" s="1"/>
  <c r="Q49"/>
  <c r="N49"/>
  <c r="O49" s="1"/>
  <c r="J49"/>
  <c r="M49" s="1"/>
  <c r="R49" s="1"/>
  <c r="Q48"/>
  <c r="O48"/>
  <c r="N48"/>
  <c r="J48"/>
  <c r="M48" s="1"/>
  <c r="R48" s="1"/>
  <c r="Q47"/>
  <c r="N47"/>
  <c r="O47" s="1"/>
  <c r="J47"/>
  <c r="M47" s="1"/>
  <c r="R47" s="1"/>
  <c r="Q46"/>
  <c r="N46"/>
  <c r="O46" s="1"/>
  <c r="J46"/>
  <c r="M46" s="1"/>
  <c r="R46" s="1"/>
  <c r="Q45"/>
  <c r="N45"/>
  <c r="O45" s="1"/>
  <c r="J45"/>
  <c r="M45" s="1"/>
  <c r="R45" s="1"/>
  <c r="Q44"/>
  <c r="O44"/>
  <c r="N44"/>
  <c r="J44"/>
  <c r="M44" s="1"/>
  <c r="R44" s="1"/>
  <c r="Q43"/>
  <c r="N43"/>
  <c r="O43" s="1"/>
  <c r="J43"/>
  <c r="M43" s="1"/>
  <c r="R43" s="1"/>
  <c r="Q42"/>
  <c r="N42"/>
  <c r="O42" s="1"/>
  <c r="J42"/>
  <c r="M42" s="1"/>
  <c r="R42" s="1"/>
  <c r="Q41"/>
  <c r="N41"/>
  <c r="O41" s="1"/>
  <c r="J41"/>
  <c r="M41" s="1"/>
  <c r="R41" s="1"/>
  <c r="Q40"/>
  <c r="O40"/>
  <c r="N40"/>
  <c r="J40"/>
  <c r="M40" s="1"/>
  <c r="R40" s="1"/>
  <c r="Q39"/>
  <c r="N39"/>
  <c r="O39" s="1"/>
  <c r="J39"/>
  <c r="M39" s="1"/>
  <c r="R39" s="1"/>
  <c r="Q38"/>
  <c r="N38"/>
  <c r="O38" s="1"/>
  <c r="J38"/>
  <c r="M38" s="1"/>
  <c r="R38" s="1"/>
  <c r="Q37"/>
  <c r="N37"/>
  <c r="O37" s="1"/>
  <c r="J37"/>
  <c r="M37" s="1"/>
  <c r="R37" s="1"/>
  <c r="Q36"/>
  <c r="O36"/>
  <c r="N36"/>
  <c r="J36"/>
  <c r="M36" s="1"/>
  <c r="R36" s="1"/>
  <c r="Q35"/>
  <c r="N35"/>
  <c r="O35" s="1"/>
  <c r="J35"/>
  <c r="M35" s="1"/>
  <c r="R35" s="1"/>
  <c r="Q34"/>
  <c r="N34"/>
  <c r="O34" s="1"/>
  <c r="J34"/>
  <c r="M34" s="1"/>
  <c r="R34" s="1"/>
  <c r="Q33"/>
  <c r="N33"/>
  <c r="O33" s="1"/>
  <c r="J33"/>
  <c r="M33" s="1"/>
  <c r="R33" s="1"/>
  <c r="Q32"/>
  <c r="O32"/>
  <c r="N32"/>
  <c r="J32"/>
  <c r="M32" s="1"/>
  <c r="R32" s="1"/>
  <c r="Q31"/>
  <c r="N31"/>
  <c r="O31" s="1"/>
  <c r="J31"/>
  <c r="M31" s="1"/>
  <c r="R31" s="1"/>
  <c r="P30"/>
  <c r="Q27"/>
  <c r="N27"/>
  <c r="O27" s="1"/>
  <c r="J27"/>
  <c r="M27" s="1"/>
  <c r="R27" s="1"/>
  <c r="Q26"/>
  <c r="O26"/>
  <c r="N26"/>
  <c r="M26"/>
  <c r="R26" s="1"/>
  <c r="J26"/>
  <c r="R25"/>
  <c r="Q25"/>
  <c r="O25"/>
  <c r="N25"/>
  <c r="M25"/>
  <c r="J25"/>
  <c r="Q24"/>
  <c r="N24"/>
  <c r="O24" s="1"/>
  <c r="M24"/>
  <c r="R24" s="1"/>
  <c r="J24"/>
  <c r="Q23"/>
  <c r="N23"/>
  <c r="O23" s="1"/>
  <c r="J23"/>
  <c r="M23" s="1"/>
  <c r="R23" s="1"/>
  <c r="R22"/>
  <c r="Q22"/>
  <c r="O22"/>
  <c r="N22"/>
  <c r="M22"/>
  <c r="J22"/>
  <c r="Q21"/>
  <c r="O21"/>
  <c r="N21"/>
  <c r="M21"/>
  <c r="R21" s="1"/>
  <c r="J21"/>
  <c r="Q20"/>
  <c r="N20"/>
  <c r="O20" s="1"/>
  <c r="M20"/>
  <c r="R20" s="1"/>
  <c r="J20"/>
  <c r="Q19"/>
  <c r="N19"/>
  <c r="O19" s="1"/>
  <c r="J19"/>
  <c r="M19" s="1"/>
  <c r="R19" s="1"/>
  <c r="Q18"/>
  <c r="O18"/>
  <c r="N18"/>
  <c r="M18"/>
  <c r="R18" s="1"/>
  <c r="J18"/>
  <c r="R17"/>
  <c r="Q17"/>
  <c r="N17"/>
  <c r="O17" s="1"/>
  <c r="M17"/>
  <c r="J17"/>
  <c r="Q16"/>
  <c r="N16"/>
  <c r="O16" s="1"/>
  <c r="M16"/>
  <c r="R16" s="1"/>
  <c r="J16"/>
  <c r="Q15"/>
  <c r="N15"/>
  <c r="O15" s="1"/>
  <c r="J15"/>
  <c r="M15" s="1"/>
  <c r="R15" s="1"/>
  <c r="Q14"/>
  <c r="O14"/>
  <c r="N14"/>
  <c r="J14"/>
  <c r="M14" s="1"/>
  <c r="R14" s="1"/>
  <c r="Q13"/>
  <c r="O13"/>
  <c r="N13"/>
  <c r="M13"/>
  <c r="R13" s="1"/>
  <c r="J13"/>
  <c r="Q12"/>
  <c r="N12"/>
  <c r="O12" s="1"/>
  <c r="M12"/>
  <c r="R12" s="1"/>
  <c r="J12"/>
  <c r="Q11"/>
  <c r="N11"/>
  <c r="O11" s="1"/>
  <c r="J11"/>
  <c r="M11" s="1"/>
  <c r="R11" s="1"/>
  <c r="Q10"/>
  <c r="O10"/>
  <c r="N10"/>
  <c r="M10"/>
  <c r="R10" s="1"/>
  <c r="J10"/>
  <c r="Q9"/>
  <c r="N9"/>
  <c r="O9" s="1"/>
  <c r="J9"/>
  <c r="M9" s="1"/>
  <c r="R9" s="1"/>
  <c r="N8"/>
  <c r="O8" s="1"/>
  <c r="J8"/>
  <c r="M8" s="1"/>
  <c r="R8" s="1"/>
  <c r="P7"/>
  <c r="Q8" s="1"/>
  <c r="J5"/>
  <c r="Q2"/>
  <c r="N2"/>
  <c r="O2" s="1"/>
  <c r="J2"/>
  <c r="M2" s="1"/>
  <c r="R2" s="1"/>
  <c r="E2"/>
  <c r="X1"/>
  <c r="W1"/>
  <c r="V1"/>
  <c r="U1"/>
  <c r="T1"/>
  <c r="A9" i="8"/>
  <c r="G9" s="1"/>
  <c r="Z105" i="7"/>
  <c r="Z104"/>
  <c r="Z103"/>
  <c r="Z102"/>
  <c r="Z101"/>
  <c r="Z100"/>
  <c r="Z95"/>
  <c r="U91"/>
  <c r="U90"/>
  <c r="U89"/>
  <c r="U88"/>
  <c r="U87"/>
  <c r="U86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M81"/>
  <c r="S81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Z59"/>
  <c r="Z57"/>
  <c r="Z56"/>
  <c r="Z94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Z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O42" s="1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AM20"/>
  <c r="AL20"/>
  <c r="AK20"/>
  <c r="AJ20"/>
  <c r="AJ40" s="1"/>
  <c r="AJ6" s="1"/>
  <c r="AI20"/>
  <c r="AH20"/>
  <c r="AG20"/>
  <c r="AF20"/>
  <c r="AE20"/>
  <c r="AD20"/>
  <c r="AC20"/>
  <c r="AB20"/>
  <c r="AB40" s="1"/>
  <c r="AB6" s="1"/>
  <c r="AA20"/>
  <c r="Z20"/>
  <c r="Y20"/>
  <c r="X20"/>
  <c r="W20"/>
  <c r="V20"/>
  <c r="AM19"/>
  <c r="AM40" s="1"/>
  <c r="AM6" s="1"/>
  <c r="AL19"/>
  <c r="AL40" s="1"/>
  <c r="AL6" s="1"/>
  <c r="AK19"/>
  <c r="AK40" s="1"/>
  <c r="AK6" s="1"/>
  <c r="AJ19"/>
  <c r="AI19"/>
  <c r="AI40" s="1"/>
  <c r="AI6" s="1"/>
  <c r="AH19"/>
  <c r="AH40" s="1"/>
  <c r="AH6" s="1"/>
  <c r="AG19"/>
  <c r="AG40" s="1"/>
  <c r="AG6" s="1"/>
  <c r="AF19"/>
  <c r="AF40" s="1"/>
  <c r="AF6" s="1"/>
  <c r="AE19"/>
  <c r="AE40" s="1"/>
  <c r="AE6" s="1"/>
  <c r="AD19"/>
  <c r="AD40" s="1"/>
  <c r="AD6" s="1"/>
  <c r="AC19"/>
  <c r="AC40" s="1"/>
  <c r="AC6" s="1"/>
  <c r="AB19"/>
  <c r="AA19"/>
  <c r="AA40" s="1"/>
  <c r="AA6" s="1"/>
  <c r="Z19"/>
  <c r="Y19"/>
  <c r="Y40" s="1"/>
  <c r="Y6" s="1"/>
  <c r="X19"/>
  <c r="X40" s="1"/>
  <c r="X6" s="1"/>
  <c r="W19"/>
  <c r="W40" s="1"/>
  <c r="W6" s="1"/>
  <c r="V19"/>
  <c r="V40" s="1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83" s="1"/>
  <c r="A17"/>
  <c r="A83" s="1"/>
  <c r="Z13"/>
  <c r="Z12"/>
  <c r="Z11"/>
  <c r="Z8"/>
  <c r="Z6"/>
  <c r="S6"/>
  <c r="R6"/>
  <c r="Q6"/>
  <c r="P6"/>
  <c r="O6"/>
  <c r="N6"/>
  <c r="M6"/>
  <c r="L6"/>
  <c r="K6"/>
  <c r="J6"/>
  <c r="I6"/>
  <c r="H6"/>
  <c r="G6"/>
  <c r="F6"/>
  <c r="E6"/>
  <c r="Q7" s="1"/>
  <c r="D6"/>
  <c r="C6"/>
  <c r="B6"/>
  <c r="O7" s="1"/>
  <c r="O8" s="1"/>
  <c r="Y5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X5"/>
  <c r="W5"/>
  <c r="V5"/>
  <c r="F5"/>
  <c r="G5" s="1"/>
  <c r="H5" s="1"/>
  <c r="I5" s="1"/>
  <c r="J5" s="1"/>
  <c r="K5" s="1"/>
  <c r="L5" s="1"/>
  <c r="M5" s="1"/>
  <c r="N5" s="1"/>
  <c r="O5" s="1"/>
  <c r="P5" s="1"/>
  <c r="Q5" s="1"/>
  <c r="R5" s="1"/>
  <c r="S5" s="1"/>
  <c r="E5"/>
  <c r="C5"/>
  <c r="D5" s="1"/>
  <c r="B5"/>
  <c r="U1"/>
  <c r="R307" i="6"/>
  <c r="O307"/>
  <c r="P307" s="1"/>
  <c r="K307"/>
  <c r="N307" s="1"/>
  <c r="S307" s="1"/>
  <c r="R306"/>
  <c r="O306"/>
  <c r="P306" s="1"/>
  <c r="K306"/>
  <c r="N306" s="1"/>
  <c r="S306" s="1"/>
  <c r="R305"/>
  <c r="O305"/>
  <c r="P305" s="1"/>
  <c r="K305"/>
  <c r="N305" s="1"/>
  <c r="S305" s="1"/>
  <c r="R304"/>
  <c r="O304"/>
  <c r="P304" s="1"/>
  <c r="K304"/>
  <c r="N304" s="1"/>
  <c r="S304" s="1"/>
  <c r="R303"/>
  <c r="O303"/>
  <c r="P303" s="1"/>
  <c r="K303"/>
  <c r="N303" s="1"/>
  <c r="S303" s="1"/>
  <c r="R302"/>
  <c r="O302"/>
  <c r="P302" s="1"/>
  <c r="K302"/>
  <c r="N302" s="1"/>
  <c r="S302" s="1"/>
  <c r="P301"/>
  <c r="O301"/>
  <c r="K301"/>
  <c r="N301" s="1"/>
  <c r="S301" s="1"/>
  <c r="Q300"/>
  <c r="R301" s="1"/>
  <c r="R297"/>
  <c r="P297"/>
  <c r="O297"/>
  <c r="N297"/>
  <c r="S297" s="1"/>
  <c r="K297"/>
  <c r="R296"/>
  <c r="P296"/>
  <c r="O296"/>
  <c r="K296"/>
  <c r="N296" s="1"/>
  <c r="S296" s="1"/>
  <c r="R295"/>
  <c r="P295"/>
  <c r="O295"/>
  <c r="K295"/>
  <c r="N295" s="1"/>
  <c r="S295" s="1"/>
  <c r="R294"/>
  <c r="P294"/>
  <c r="O294"/>
  <c r="N294"/>
  <c r="S294" s="1"/>
  <c r="K294"/>
  <c r="R293"/>
  <c r="O293"/>
  <c r="P293" s="1"/>
  <c r="N293"/>
  <c r="S293" s="1"/>
  <c r="K293"/>
  <c r="R292"/>
  <c r="O292"/>
  <c r="P292" s="1"/>
  <c r="K292"/>
  <c r="N292" s="1"/>
  <c r="S292" s="1"/>
  <c r="O291"/>
  <c r="P291" s="1"/>
  <c r="K291"/>
  <c r="N291" s="1"/>
  <c r="S291" s="1"/>
  <c r="Q290"/>
  <c r="R291" s="1"/>
  <c r="R287"/>
  <c r="O287"/>
  <c r="P287" s="1"/>
  <c r="K287"/>
  <c r="N287" s="1"/>
  <c r="S287" s="1"/>
  <c r="R286"/>
  <c r="O286"/>
  <c r="P286" s="1"/>
  <c r="K286"/>
  <c r="N286" s="1"/>
  <c r="S286" s="1"/>
  <c r="R285"/>
  <c r="O285"/>
  <c r="P285" s="1"/>
  <c r="K285"/>
  <c r="N285" s="1"/>
  <c r="S285" s="1"/>
  <c r="R284"/>
  <c r="O284"/>
  <c r="P284" s="1"/>
  <c r="K284"/>
  <c r="N284" s="1"/>
  <c r="S284" s="1"/>
  <c r="R283"/>
  <c r="O283"/>
  <c r="P283" s="1"/>
  <c r="K283"/>
  <c r="N283" s="1"/>
  <c r="S283" s="1"/>
  <c r="R282"/>
  <c r="P282"/>
  <c r="O282"/>
  <c r="K282"/>
  <c r="N282" s="1"/>
  <c r="S282" s="1"/>
  <c r="R281"/>
  <c r="O281"/>
  <c r="P281" s="1"/>
  <c r="K281"/>
  <c r="N281" s="1"/>
  <c r="S281" s="1"/>
  <c r="R280"/>
  <c r="O280"/>
  <c r="P280" s="1"/>
  <c r="K280"/>
  <c r="N280" s="1"/>
  <c r="S280" s="1"/>
  <c r="R279"/>
  <c r="O279"/>
  <c r="P279" s="1"/>
  <c r="K279"/>
  <c r="N279" s="1"/>
  <c r="S279" s="1"/>
  <c r="R278"/>
  <c r="P278"/>
  <c r="O278"/>
  <c r="K278"/>
  <c r="N278" s="1"/>
  <c r="S278" s="1"/>
  <c r="R277"/>
  <c r="O277"/>
  <c r="P277" s="1"/>
  <c r="K277"/>
  <c r="N277" s="1"/>
  <c r="S277" s="1"/>
  <c r="R276"/>
  <c r="O276"/>
  <c r="P276" s="1"/>
  <c r="K276"/>
  <c r="N276" s="1"/>
  <c r="S276" s="1"/>
  <c r="R275"/>
  <c r="O275"/>
  <c r="P275" s="1"/>
  <c r="K275"/>
  <c r="N275" s="1"/>
  <c r="S275" s="1"/>
  <c r="R274"/>
  <c r="P274"/>
  <c r="O274"/>
  <c r="K274"/>
  <c r="N274" s="1"/>
  <c r="S274" s="1"/>
  <c r="R273"/>
  <c r="O273"/>
  <c r="P273" s="1"/>
  <c r="K273"/>
  <c r="N273" s="1"/>
  <c r="S273" s="1"/>
  <c r="R272"/>
  <c r="O272"/>
  <c r="P272" s="1"/>
  <c r="K272"/>
  <c r="N272" s="1"/>
  <c r="S272" s="1"/>
  <c r="R271"/>
  <c r="O271"/>
  <c r="P271" s="1"/>
  <c r="K271"/>
  <c r="N271" s="1"/>
  <c r="S271" s="1"/>
  <c r="R270"/>
  <c r="P270"/>
  <c r="O270"/>
  <c r="K270"/>
  <c r="N270" s="1"/>
  <c r="S270" s="1"/>
  <c r="R269"/>
  <c r="O269"/>
  <c r="P269" s="1"/>
  <c r="K269"/>
  <c r="N269" s="1"/>
  <c r="S269" s="1"/>
  <c r="R268"/>
  <c r="O268"/>
  <c r="P268" s="1"/>
  <c r="K268"/>
  <c r="N268" s="1"/>
  <c r="S268" s="1"/>
  <c r="R267"/>
  <c r="O267"/>
  <c r="P267" s="1"/>
  <c r="K267"/>
  <c r="N267" s="1"/>
  <c r="S267" s="1"/>
  <c r="R266"/>
  <c r="O266"/>
  <c r="P266" s="1"/>
  <c r="K266"/>
  <c r="N266" s="1"/>
  <c r="S266" s="1"/>
  <c r="R265"/>
  <c r="O265"/>
  <c r="P265" s="1"/>
  <c r="K265"/>
  <c r="N265" s="1"/>
  <c r="S265" s="1"/>
  <c r="R264"/>
  <c r="O264"/>
  <c r="P264" s="1"/>
  <c r="K264"/>
  <c r="N264" s="1"/>
  <c r="S264" s="1"/>
  <c r="R263"/>
  <c r="O263"/>
  <c r="P263" s="1"/>
  <c r="K263"/>
  <c r="N263" s="1"/>
  <c r="S263" s="1"/>
  <c r="R262"/>
  <c r="O262"/>
  <c r="P262" s="1"/>
  <c r="K262"/>
  <c r="N262" s="1"/>
  <c r="S262" s="1"/>
  <c r="R261"/>
  <c r="O261"/>
  <c r="P261" s="1"/>
  <c r="K261"/>
  <c r="N261" s="1"/>
  <c r="S261" s="1"/>
  <c r="R260"/>
  <c r="O260"/>
  <c r="P260" s="1"/>
  <c r="K260"/>
  <c r="N260" s="1"/>
  <c r="S260" s="1"/>
  <c r="R259"/>
  <c r="O259"/>
  <c r="P259" s="1"/>
  <c r="K259"/>
  <c r="N259" s="1"/>
  <c r="S259" s="1"/>
  <c r="R258"/>
  <c r="O258"/>
  <c r="P258" s="1"/>
  <c r="K258"/>
  <c r="N258" s="1"/>
  <c r="S258" s="1"/>
  <c r="R257"/>
  <c r="O257"/>
  <c r="P257" s="1"/>
  <c r="K257"/>
  <c r="N257" s="1"/>
  <c r="S257" s="1"/>
  <c r="R256"/>
  <c r="O256"/>
  <c r="P256" s="1"/>
  <c r="K256"/>
  <c r="N256" s="1"/>
  <c r="S256" s="1"/>
  <c r="Q255"/>
  <c r="R252"/>
  <c r="O252"/>
  <c r="P252" s="1"/>
  <c r="K252"/>
  <c r="N252" s="1"/>
  <c r="S252" s="1"/>
  <c r="R251"/>
  <c r="P251"/>
  <c r="O251"/>
  <c r="N251"/>
  <c r="S251" s="1"/>
  <c r="K251"/>
  <c r="R250"/>
  <c r="P250"/>
  <c r="O250"/>
  <c r="K250"/>
  <c r="N250" s="1"/>
  <c r="S250" s="1"/>
  <c r="S249"/>
  <c r="R249"/>
  <c r="P249"/>
  <c r="O249"/>
  <c r="N249"/>
  <c r="K249"/>
  <c r="R248"/>
  <c r="O248"/>
  <c r="P248" s="1"/>
  <c r="K248"/>
  <c r="N248" s="1"/>
  <c r="S248" s="1"/>
  <c r="R247"/>
  <c r="P247"/>
  <c r="O247"/>
  <c r="K247"/>
  <c r="N247" s="1"/>
  <c r="S247" s="1"/>
  <c r="S246"/>
  <c r="R246"/>
  <c r="P246"/>
  <c r="O246"/>
  <c r="N246"/>
  <c r="K246"/>
  <c r="R245"/>
  <c r="P245"/>
  <c r="O245"/>
  <c r="N245"/>
  <c r="S245" s="1"/>
  <c r="K245"/>
  <c r="R244"/>
  <c r="P244"/>
  <c r="O244"/>
  <c r="K244"/>
  <c r="N244" s="1"/>
  <c r="S244" s="1"/>
  <c r="R243"/>
  <c r="P243"/>
  <c r="O243"/>
  <c r="N243"/>
  <c r="S243" s="1"/>
  <c r="K243"/>
  <c r="R242"/>
  <c r="P242"/>
  <c r="O242"/>
  <c r="N242"/>
  <c r="S242" s="1"/>
  <c r="K242"/>
  <c r="R241"/>
  <c r="O241"/>
  <c r="P241" s="1"/>
  <c r="N241"/>
  <c r="S241" s="1"/>
  <c r="K241"/>
  <c r="R240"/>
  <c r="O240"/>
  <c r="P240" s="1"/>
  <c r="N240"/>
  <c r="S240" s="1"/>
  <c r="K240"/>
  <c r="R239"/>
  <c r="P239"/>
  <c r="O239"/>
  <c r="K239"/>
  <c r="N239" s="1"/>
  <c r="S239" s="1"/>
  <c r="R238"/>
  <c r="O238"/>
  <c r="P238" s="1"/>
  <c r="N238"/>
  <c r="S238" s="1"/>
  <c r="K238"/>
  <c r="R237"/>
  <c r="P237"/>
  <c r="O237"/>
  <c r="K237"/>
  <c r="N237" s="1"/>
  <c r="S237" s="1"/>
  <c r="R236"/>
  <c r="P236"/>
  <c r="O236"/>
  <c r="K236"/>
  <c r="N236" s="1"/>
  <c r="S236" s="1"/>
  <c r="R235"/>
  <c r="O235"/>
  <c r="P235" s="1"/>
  <c r="N235"/>
  <c r="S235" s="1"/>
  <c r="K235"/>
  <c r="R234"/>
  <c r="P234"/>
  <c r="O234"/>
  <c r="K234"/>
  <c r="N234" s="1"/>
  <c r="S234" s="1"/>
  <c r="S233"/>
  <c r="R233"/>
  <c r="O233"/>
  <c r="P233" s="1"/>
  <c r="N233"/>
  <c r="K233"/>
  <c r="R232"/>
  <c r="O232"/>
  <c r="P232" s="1"/>
  <c r="N232"/>
  <c r="S232" s="1"/>
  <c r="K232"/>
  <c r="R231"/>
  <c r="P231"/>
  <c r="O231"/>
  <c r="K231"/>
  <c r="N231" s="1"/>
  <c r="S231" s="1"/>
  <c r="R230"/>
  <c r="O230"/>
  <c r="P230" s="1"/>
  <c r="K230"/>
  <c r="N230" s="1"/>
  <c r="S230" s="1"/>
  <c r="R229"/>
  <c r="P229"/>
  <c r="O229"/>
  <c r="K229"/>
  <c r="N229" s="1"/>
  <c r="S229" s="1"/>
  <c r="R228"/>
  <c r="P228"/>
  <c r="O228"/>
  <c r="K228"/>
  <c r="N228" s="1"/>
  <c r="S228" s="1"/>
  <c r="R227"/>
  <c r="O227"/>
  <c r="P227" s="1"/>
  <c r="K227"/>
  <c r="N227" s="1"/>
  <c r="S227" s="1"/>
  <c r="R226"/>
  <c r="P226"/>
  <c r="O226"/>
  <c r="K226"/>
  <c r="N226" s="1"/>
  <c r="S226" s="1"/>
  <c r="R225"/>
  <c r="O225"/>
  <c r="P225" s="1"/>
  <c r="N225"/>
  <c r="S225" s="1"/>
  <c r="K225"/>
  <c r="R224"/>
  <c r="O224"/>
  <c r="P224" s="1"/>
  <c r="N224"/>
  <c r="S224" s="1"/>
  <c r="K224"/>
  <c r="R223"/>
  <c r="P223"/>
  <c r="O223"/>
  <c r="K223"/>
  <c r="N223" s="1"/>
  <c r="S223" s="1"/>
  <c r="R222"/>
  <c r="O222"/>
  <c r="P222" s="1"/>
  <c r="N222"/>
  <c r="S222" s="1"/>
  <c r="K222"/>
  <c r="R221"/>
  <c r="O221"/>
  <c r="P221" s="1"/>
  <c r="K221"/>
  <c r="N221" s="1"/>
  <c r="S221" s="1"/>
  <c r="R220"/>
  <c r="P220"/>
  <c r="O220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O217"/>
  <c r="P217" s="1"/>
  <c r="K217"/>
  <c r="N217" s="1"/>
  <c r="S217" s="1"/>
  <c r="Q216"/>
  <c r="R217" s="1"/>
  <c r="R213"/>
  <c r="O213"/>
  <c r="P213" s="1"/>
  <c r="K213"/>
  <c r="N213" s="1"/>
  <c r="S213" s="1"/>
  <c r="R212"/>
  <c r="O212"/>
  <c r="P212" s="1"/>
  <c r="K212"/>
  <c r="N212" s="1"/>
  <c r="S212" s="1"/>
  <c r="R211"/>
  <c r="O211"/>
  <c r="P211" s="1"/>
  <c r="K211"/>
  <c r="N211" s="1"/>
  <c r="S211" s="1"/>
  <c r="R210"/>
  <c r="O210"/>
  <c r="P210" s="1"/>
  <c r="K210"/>
  <c r="N210" s="1"/>
  <c r="S210" s="1"/>
  <c r="R209"/>
  <c r="O209"/>
  <c r="P209" s="1"/>
  <c r="K209"/>
  <c r="N209" s="1"/>
  <c r="S209" s="1"/>
  <c r="R208"/>
  <c r="O208"/>
  <c r="P208" s="1"/>
  <c r="K208"/>
  <c r="N208" s="1"/>
  <c r="S208" s="1"/>
  <c r="R207"/>
  <c r="O207"/>
  <c r="P207" s="1"/>
  <c r="K207"/>
  <c r="N207" s="1"/>
  <c r="S207" s="1"/>
  <c r="R206"/>
  <c r="O206"/>
  <c r="P206" s="1"/>
  <c r="N206"/>
  <c r="S206" s="1"/>
  <c r="K206"/>
  <c r="R205"/>
  <c r="O205"/>
  <c r="P205" s="1"/>
  <c r="K205"/>
  <c r="N205" s="1"/>
  <c r="S205" s="1"/>
  <c r="R204"/>
  <c r="O204"/>
  <c r="P204" s="1"/>
  <c r="K204"/>
  <c r="N204" s="1"/>
  <c r="S204" s="1"/>
  <c r="R203"/>
  <c r="O203"/>
  <c r="P203" s="1"/>
  <c r="K203"/>
  <c r="N203" s="1"/>
  <c r="S203" s="1"/>
  <c r="R202"/>
  <c r="O202"/>
  <c r="P202" s="1"/>
  <c r="K202"/>
  <c r="N202" s="1"/>
  <c r="S202" s="1"/>
  <c r="R201"/>
  <c r="O201"/>
  <c r="P201" s="1"/>
  <c r="K201"/>
  <c r="N201" s="1"/>
  <c r="S201" s="1"/>
  <c r="R200"/>
  <c r="O200"/>
  <c r="P200" s="1"/>
  <c r="K200"/>
  <c r="N200" s="1"/>
  <c r="S200" s="1"/>
  <c r="R199"/>
  <c r="P199"/>
  <c r="O199"/>
  <c r="K199"/>
  <c r="N199" s="1"/>
  <c r="S199" s="1"/>
  <c r="R198"/>
  <c r="O198"/>
  <c r="P198" s="1"/>
  <c r="N198"/>
  <c r="S198" s="1"/>
  <c r="K198"/>
  <c r="R197"/>
  <c r="O197"/>
  <c r="P197" s="1"/>
  <c r="K197"/>
  <c r="N197" s="1"/>
  <c r="S197" s="1"/>
  <c r="R196"/>
  <c r="O196"/>
  <c r="P196" s="1"/>
  <c r="K196"/>
  <c r="N196" s="1"/>
  <c r="S196" s="1"/>
  <c r="R195"/>
  <c r="O195"/>
  <c r="P195" s="1"/>
  <c r="K195"/>
  <c r="N195" s="1"/>
  <c r="S195" s="1"/>
  <c r="R194"/>
  <c r="O194"/>
  <c r="P194" s="1"/>
  <c r="K194"/>
  <c r="N194" s="1"/>
  <c r="S194" s="1"/>
  <c r="R193"/>
  <c r="O193"/>
  <c r="P193" s="1"/>
  <c r="K193"/>
  <c r="N193" s="1"/>
  <c r="S193" s="1"/>
  <c r="R192"/>
  <c r="O192"/>
  <c r="P192" s="1"/>
  <c r="K192"/>
  <c r="N192" s="1"/>
  <c r="S192" s="1"/>
  <c r="R191"/>
  <c r="O191"/>
  <c r="P191" s="1"/>
  <c r="K191"/>
  <c r="N191" s="1"/>
  <c r="S191" s="1"/>
  <c r="R190"/>
  <c r="O190"/>
  <c r="P190" s="1"/>
  <c r="K190"/>
  <c r="N190" s="1"/>
  <c r="S190" s="1"/>
  <c r="R189"/>
  <c r="O189"/>
  <c r="P189" s="1"/>
  <c r="K189"/>
  <c r="N189" s="1"/>
  <c r="S189" s="1"/>
  <c r="R188"/>
  <c r="O188"/>
  <c r="P188" s="1"/>
  <c r="K188"/>
  <c r="N188" s="1"/>
  <c r="S188" s="1"/>
  <c r="R187"/>
  <c r="O187"/>
  <c r="P187" s="1"/>
  <c r="K187"/>
  <c r="N187" s="1"/>
  <c r="S187" s="1"/>
  <c r="R186"/>
  <c r="O186"/>
  <c r="P186" s="1"/>
  <c r="K186"/>
  <c r="N186" s="1"/>
  <c r="S186" s="1"/>
  <c r="R185"/>
  <c r="O185"/>
  <c r="P185" s="1"/>
  <c r="K185"/>
  <c r="N185" s="1"/>
  <c r="S185" s="1"/>
  <c r="R184"/>
  <c r="O184"/>
  <c r="P184" s="1"/>
  <c r="K184"/>
  <c r="N184" s="1"/>
  <c r="S184" s="1"/>
  <c r="R183"/>
  <c r="O183"/>
  <c r="P183" s="1"/>
  <c r="K183"/>
  <c r="N183" s="1"/>
  <c r="S183" s="1"/>
  <c r="R182"/>
  <c r="O182"/>
  <c r="P182" s="1"/>
  <c r="K182"/>
  <c r="N182" s="1"/>
  <c r="S182" s="1"/>
  <c r="R181"/>
  <c r="O181"/>
  <c r="P181" s="1"/>
  <c r="K181"/>
  <c r="N181" s="1"/>
  <c r="S181" s="1"/>
  <c r="R180"/>
  <c r="O180"/>
  <c r="P180" s="1"/>
  <c r="K180"/>
  <c r="N180" s="1"/>
  <c r="S180" s="1"/>
  <c r="R179"/>
  <c r="O179"/>
  <c r="P179" s="1"/>
  <c r="K179"/>
  <c r="N179" s="1"/>
  <c r="S179" s="1"/>
  <c r="R178"/>
  <c r="O178"/>
  <c r="P178" s="1"/>
  <c r="K178"/>
  <c r="N178" s="1"/>
  <c r="S178" s="1"/>
  <c r="R177"/>
  <c r="O177"/>
  <c r="P177" s="1"/>
  <c r="K177"/>
  <c r="N177" s="1"/>
  <c r="S177" s="1"/>
  <c r="R176"/>
  <c r="O176"/>
  <c r="P176" s="1"/>
  <c r="K176"/>
  <c r="N176" s="1"/>
  <c r="S176" s="1"/>
  <c r="R175"/>
  <c r="O175"/>
  <c r="P175" s="1"/>
  <c r="K175"/>
  <c r="N175" s="1"/>
  <c r="S175" s="1"/>
  <c r="R174"/>
  <c r="O174"/>
  <c r="P174" s="1"/>
  <c r="K174"/>
  <c r="N174" s="1"/>
  <c r="S174" s="1"/>
  <c r="R173"/>
  <c r="O173"/>
  <c r="P173" s="1"/>
  <c r="K173"/>
  <c r="N173" s="1"/>
  <c r="S173" s="1"/>
  <c r="O172"/>
  <c r="P172" s="1"/>
  <c r="K172"/>
  <c r="N172" s="1"/>
  <c r="S172" s="1"/>
  <c r="Q171"/>
  <c r="R172" s="1"/>
  <c r="R168"/>
  <c r="O168"/>
  <c r="P168" s="1"/>
  <c r="K168"/>
  <c r="N168" s="1"/>
  <c r="S168" s="1"/>
  <c r="R167"/>
  <c r="O167"/>
  <c r="P167" s="1"/>
  <c r="K167"/>
  <c r="N167" s="1"/>
  <c r="S167" s="1"/>
  <c r="R166"/>
  <c r="O166"/>
  <c r="P166" s="1"/>
  <c r="K166"/>
  <c r="N166" s="1"/>
  <c r="S166" s="1"/>
  <c r="R165"/>
  <c r="P165"/>
  <c r="O165"/>
  <c r="K165"/>
  <c r="N165" s="1"/>
  <c r="S165" s="1"/>
  <c r="R164"/>
  <c r="O164"/>
  <c r="P164" s="1"/>
  <c r="K164"/>
  <c r="N164" s="1"/>
  <c r="S164" s="1"/>
  <c r="R163"/>
  <c r="O163"/>
  <c r="P163" s="1"/>
  <c r="K163"/>
  <c r="N163" s="1"/>
  <c r="S163" s="1"/>
  <c r="R162"/>
  <c r="O162"/>
  <c r="P162" s="1"/>
  <c r="K162"/>
  <c r="N162" s="1"/>
  <c r="S162" s="1"/>
  <c r="R161"/>
  <c r="O161"/>
  <c r="P161" s="1"/>
  <c r="N161"/>
  <c r="S161" s="1"/>
  <c r="K161"/>
  <c r="R160"/>
  <c r="O160"/>
  <c r="P160" s="1"/>
  <c r="K160"/>
  <c r="N160" s="1"/>
  <c r="S160" s="1"/>
  <c r="R159"/>
  <c r="O159"/>
  <c r="P159" s="1"/>
  <c r="K159"/>
  <c r="N159" s="1"/>
  <c r="S159" s="1"/>
  <c r="R158"/>
  <c r="O158"/>
  <c r="P158" s="1"/>
  <c r="K158"/>
  <c r="N158" s="1"/>
  <c r="S158" s="1"/>
  <c r="R157"/>
  <c r="P157"/>
  <c r="O157"/>
  <c r="K157"/>
  <c r="N157" s="1"/>
  <c r="S157" s="1"/>
  <c r="R156"/>
  <c r="O156"/>
  <c r="P156" s="1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O153"/>
  <c r="P153" s="1"/>
  <c r="N153"/>
  <c r="S153" s="1"/>
  <c r="K153"/>
  <c r="R152"/>
  <c r="O152"/>
  <c r="P152" s="1"/>
  <c r="K152"/>
  <c r="N152" s="1"/>
  <c r="S152" s="1"/>
  <c r="R151"/>
  <c r="O151"/>
  <c r="P151" s="1"/>
  <c r="K151"/>
  <c r="N151" s="1"/>
  <c r="S151" s="1"/>
  <c r="R150"/>
  <c r="O150"/>
  <c r="P150" s="1"/>
  <c r="K150"/>
  <c r="N150" s="1"/>
  <c r="S150" s="1"/>
  <c r="R149"/>
  <c r="P149"/>
  <c r="O149"/>
  <c r="K149"/>
  <c r="N149" s="1"/>
  <c r="S149" s="1"/>
  <c r="R148"/>
  <c r="O148"/>
  <c r="P148" s="1"/>
  <c r="K148"/>
  <c r="N148" s="1"/>
  <c r="S148" s="1"/>
  <c r="R147"/>
  <c r="O147"/>
  <c r="P147" s="1"/>
  <c r="K147"/>
  <c r="N147" s="1"/>
  <c r="S147" s="1"/>
  <c r="R146"/>
  <c r="O146"/>
  <c r="P146" s="1"/>
  <c r="K146"/>
  <c r="N146" s="1"/>
  <c r="S146" s="1"/>
  <c r="R145"/>
  <c r="O145"/>
  <c r="P145" s="1"/>
  <c r="N145"/>
  <c r="S145" s="1"/>
  <c r="K145"/>
  <c r="R144"/>
  <c r="O144"/>
  <c r="P144" s="1"/>
  <c r="K144"/>
  <c r="N144" s="1"/>
  <c r="S144" s="1"/>
  <c r="R143"/>
  <c r="O143"/>
  <c r="P143" s="1"/>
  <c r="K143"/>
  <c r="N143" s="1"/>
  <c r="S143" s="1"/>
  <c r="R142"/>
  <c r="O142"/>
  <c r="P142" s="1"/>
  <c r="K142"/>
  <c r="N142" s="1"/>
  <c r="S142" s="1"/>
  <c r="R141"/>
  <c r="P141"/>
  <c r="O141"/>
  <c r="N141"/>
  <c r="S141" s="1"/>
  <c r="K141"/>
  <c r="R140"/>
  <c r="O140"/>
  <c r="P140" s="1"/>
  <c r="K140"/>
  <c r="N140" s="1"/>
  <c r="S140" s="1"/>
  <c r="R139"/>
  <c r="O139"/>
  <c r="P139" s="1"/>
  <c r="K139"/>
  <c r="N139" s="1"/>
  <c r="S139" s="1"/>
  <c r="R138"/>
  <c r="O138"/>
  <c r="P138" s="1"/>
  <c r="K138"/>
  <c r="N138" s="1"/>
  <c r="S138" s="1"/>
  <c r="R137"/>
  <c r="P137"/>
  <c r="O137"/>
  <c r="N137"/>
  <c r="S137" s="1"/>
  <c r="K137"/>
  <c r="R136"/>
  <c r="O136"/>
  <c r="P136" s="1"/>
  <c r="K136"/>
  <c r="N136" s="1"/>
  <c r="S136" s="1"/>
  <c r="R135"/>
  <c r="O135"/>
  <c r="P135" s="1"/>
  <c r="K135"/>
  <c r="N135" s="1"/>
  <c r="S135" s="1"/>
  <c r="R134"/>
  <c r="O134"/>
  <c r="P134" s="1"/>
  <c r="K134"/>
  <c r="N134" s="1"/>
  <c r="S134" s="1"/>
  <c r="R133"/>
  <c r="P133"/>
  <c r="O133"/>
  <c r="N133"/>
  <c r="S133" s="1"/>
  <c r="K133"/>
  <c r="R132"/>
  <c r="O132"/>
  <c r="P132" s="1"/>
  <c r="K132"/>
  <c r="N132" s="1"/>
  <c r="S132" s="1"/>
  <c r="R131"/>
  <c r="O131"/>
  <c r="P131" s="1"/>
  <c r="K131"/>
  <c r="N131" s="1"/>
  <c r="S131" s="1"/>
  <c r="R130"/>
  <c r="O130"/>
  <c r="P130" s="1"/>
  <c r="K130"/>
  <c r="N130" s="1"/>
  <c r="S130" s="1"/>
  <c r="R129"/>
  <c r="P129"/>
  <c r="O129"/>
  <c r="N129"/>
  <c r="S129" s="1"/>
  <c r="K129"/>
  <c r="R128"/>
  <c r="O128"/>
  <c r="P128" s="1"/>
  <c r="K128"/>
  <c r="N128" s="1"/>
  <c r="S128" s="1"/>
  <c r="R127"/>
  <c r="O127"/>
  <c r="P127" s="1"/>
  <c r="K127"/>
  <c r="N127" s="1"/>
  <c r="S127" s="1"/>
  <c r="R126"/>
  <c r="O126"/>
  <c r="P126" s="1"/>
  <c r="K126"/>
  <c r="N126" s="1"/>
  <c r="S126" s="1"/>
  <c r="R125"/>
  <c r="P125"/>
  <c r="O125"/>
  <c r="N125"/>
  <c r="S125" s="1"/>
  <c r="K125"/>
  <c r="R124"/>
  <c r="O124"/>
  <c r="P124" s="1"/>
  <c r="K124"/>
  <c r="N124" s="1"/>
  <c r="S124" s="1"/>
  <c r="R123"/>
  <c r="P123"/>
  <c r="O123"/>
  <c r="K123"/>
  <c r="N123" s="1"/>
  <c r="S123" s="1"/>
  <c r="R122"/>
  <c r="P122"/>
  <c r="O122"/>
  <c r="K122"/>
  <c r="N122" s="1"/>
  <c r="S122" s="1"/>
  <c r="R121"/>
  <c r="P121"/>
  <c r="O121"/>
  <c r="N121"/>
  <c r="S121" s="1"/>
  <c r="K121"/>
  <c r="O120"/>
  <c r="P120" s="1"/>
  <c r="K120"/>
  <c r="N120" s="1"/>
  <c r="S120" s="1"/>
  <c r="Q119"/>
  <c r="R120" s="1"/>
  <c r="R116"/>
  <c r="O116"/>
  <c r="P116" s="1"/>
  <c r="K116"/>
  <c r="N116" s="1"/>
  <c r="S116" s="1"/>
  <c r="R115"/>
  <c r="O115"/>
  <c r="P115" s="1"/>
  <c r="N115"/>
  <c r="S115" s="1"/>
  <c r="K115"/>
  <c r="R114"/>
  <c r="O114"/>
  <c r="P114" s="1"/>
  <c r="K114"/>
  <c r="N114" s="1"/>
  <c r="S114" s="1"/>
  <c r="R113"/>
  <c r="O113"/>
  <c r="P113" s="1"/>
  <c r="K113"/>
  <c r="N113" s="1"/>
  <c r="S113" s="1"/>
  <c r="R112"/>
  <c r="O112"/>
  <c r="P112" s="1"/>
  <c r="K112"/>
  <c r="N112" s="1"/>
  <c r="S112" s="1"/>
  <c r="R111"/>
  <c r="O111"/>
  <c r="P111" s="1"/>
  <c r="N111"/>
  <c r="S111" s="1"/>
  <c r="K111"/>
  <c r="R110"/>
  <c r="O110"/>
  <c r="P110" s="1"/>
  <c r="K110"/>
  <c r="N110" s="1"/>
  <c r="S110" s="1"/>
  <c r="R109"/>
  <c r="O109"/>
  <c r="P109" s="1"/>
  <c r="K109"/>
  <c r="N109" s="1"/>
  <c r="S109" s="1"/>
  <c r="R108"/>
  <c r="O108"/>
  <c r="P108" s="1"/>
  <c r="K108"/>
  <c r="N108" s="1"/>
  <c r="S108" s="1"/>
  <c r="R107"/>
  <c r="O107"/>
  <c r="P107" s="1"/>
  <c r="N107"/>
  <c r="S107" s="1"/>
  <c r="K107"/>
  <c r="R106"/>
  <c r="O106"/>
  <c r="P106" s="1"/>
  <c r="K106"/>
  <c r="N106" s="1"/>
  <c r="S106" s="1"/>
  <c r="R105"/>
  <c r="O105"/>
  <c r="P105" s="1"/>
  <c r="K105"/>
  <c r="N105" s="1"/>
  <c r="S105" s="1"/>
  <c r="R104"/>
  <c r="O104"/>
  <c r="P104" s="1"/>
  <c r="K104"/>
  <c r="N104" s="1"/>
  <c r="S104" s="1"/>
  <c r="R103"/>
  <c r="O103"/>
  <c r="P103" s="1"/>
  <c r="N103"/>
  <c r="S103" s="1"/>
  <c r="K103"/>
  <c r="R102"/>
  <c r="O102"/>
  <c r="P102" s="1"/>
  <c r="K102"/>
  <c r="N102" s="1"/>
  <c r="S102" s="1"/>
  <c r="R101"/>
  <c r="O101"/>
  <c r="P101" s="1"/>
  <c r="K101"/>
  <c r="N101" s="1"/>
  <c r="S101" s="1"/>
  <c r="R100"/>
  <c r="O100"/>
  <c r="P100" s="1"/>
  <c r="K100"/>
  <c r="N100" s="1"/>
  <c r="S100" s="1"/>
  <c r="R99"/>
  <c r="O99"/>
  <c r="P99" s="1"/>
  <c r="N99"/>
  <c r="S99" s="1"/>
  <c r="K99"/>
  <c r="R98"/>
  <c r="O98"/>
  <c r="P98" s="1"/>
  <c r="K98"/>
  <c r="N98" s="1"/>
  <c r="S98" s="1"/>
  <c r="R97"/>
  <c r="O97"/>
  <c r="P97" s="1"/>
  <c r="K97"/>
  <c r="N97" s="1"/>
  <c r="S97" s="1"/>
  <c r="R96"/>
  <c r="O96"/>
  <c r="P96" s="1"/>
  <c r="K96"/>
  <c r="N96" s="1"/>
  <c r="S96" s="1"/>
  <c r="R95"/>
  <c r="O95"/>
  <c r="P95" s="1"/>
  <c r="K95"/>
  <c r="N95" s="1"/>
  <c r="S95" s="1"/>
  <c r="R94"/>
  <c r="O94"/>
  <c r="P94" s="1"/>
  <c r="K94"/>
  <c r="N94" s="1"/>
  <c r="S94" s="1"/>
  <c r="R93"/>
  <c r="O93"/>
  <c r="P93" s="1"/>
  <c r="K93"/>
  <c r="N93" s="1"/>
  <c r="S93" s="1"/>
  <c r="R92"/>
  <c r="O92"/>
  <c r="P92" s="1"/>
  <c r="K92"/>
  <c r="N92" s="1"/>
  <c r="S92" s="1"/>
  <c r="R91"/>
  <c r="O91"/>
  <c r="P91" s="1"/>
  <c r="K91"/>
  <c r="N91" s="1"/>
  <c r="S91" s="1"/>
  <c r="R90"/>
  <c r="O90"/>
  <c r="P90" s="1"/>
  <c r="K90"/>
  <c r="N90" s="1"/>
  <c r="S90" s="1"/>
  <c r="R89"/>
  <c r="O89"/>
  <c r="P89" s="1"/>
  <c r="K89"/>
  <c r="N89" s="1"/>
  <c r="S89" s="1"/>
  <c r="R88"/>
  <c r="O88"/>
  <c r="P88" s="1"/>
  <c r="K88"/>
  <c r="N88" s="1"/>
  <c r="S88" s="1"/>
  <c r="R87"/>
  <c r="O87"/>
  <c r="P87" s="1"/>
  <c r="K87"/>
  <c r="N87" s="1"/>
  <c r="S87" s="1"/>
  <c r="R86"/>
  <c r="O86"/>
  <c r="P86" s="1"/>
  <c r="K86"/>
  <c r="N86" s="1"/>
  <c r="S86" s="1"/>
  <c r="R85"/>
  <c r="O85"/>
  <c r="P85" s="1"/>
  <c r="K85"/>
  <c r="N85" s="1"/>
  <c r="S85" s="1"/>
  <c r="R84"/>
  <c r="O84"/>
  <c r="P84" s="1"/>
  <c r="K84"/>
  <c r="N84" s="1"/>
  <c r="S84" s="1"/>
  <c r="R83"/>
  <c r="O83"/>
  <c r="P83" s="1"/>
  <c r="K83"/>
  <c r="N83" s="1"/>
  <c r="S83" s="1"/>
  <c r="O82"/>
  <c r="P82" s="1"/>
  <c r="K82"/>
  <c r="N82" s="1"/>
  <c r="S82" s="1"/>
  <c r="Q81"/>
  <c r="R82" s="1"/>
  <c r="R78"/>
  <c r="P78"/>
  <c r="O78"/>
  <c r="K78"/>
  <c r="N78" s="1"/>
  <c r="S78" s="1"/>
  <c r="R77"/>
  <c r="O77"/>
  <c r="P77" s="1"/>
  <c r="K77"/>
  <c r="N77" s="1"/>
  <c r="S77" s="1"/>
  <c r="R76"/>
  <c r="O76"/>
  <c r="P76" s="1"/>
  <c r="K76"/>
  <c r="N76" s="1"/>
  <c r="S76" s="1"/>
  <c r="R75"/>
  <c r="O75"/>
  <c r="P75" s="1"/>
  <c r="K75"/>
  <c r="N75" s="1"/>
  <c r="S75" s="1"/>
  <c r="R74"/>
  <c r="P74"/>
  <c r="O74"/>
  <c r="N74"/>
  <c r="S74" s="1"/>
  <c r="K74"/>
  <c r="R73"/>
  <c r="O73"/>
  <c r="P73" s="1"/>
  <c r="K73"/>
  <c r="N73" s="1"/>
  <c r="S73" s="1"/>
  <c r="R72"/>
  <c r="P72"/>
  <c r="O72"/>
  <c r="K72"/>
  <c r="N72" s="1"/>
  <c r="S72" s="1"/>
  <c r="R71"/>
  <c r="O71"/>
  <c r="P71" s="1"/>
  <c r="K71"/>
  <c r="N71" s="1"/>
  <c r="S71" s="1"/>
  <c r="R70"/>
  <c r="P70"/>
  <c r="O70"/>
  <c r="N70"/>
  <c r="S70" s="1"/>
  <c r="K70"/>
  <c r="R69"/>
  <c r="O69"/>
  <c r="P69" s="1"/>
  <c r="K69"/>
  <c r="N69" s="1"/>
  <c r="S69" s="1"/>
  <c r="R68"/>
  <c r="O68"/>
  <c r="P68" s="1"/>
  <c r="K68"/>
  <c r="N68" s="1"/>
  <c r="S68" s="1"/>
  <c r="R67"/>
  <c r="O67"/>
  <c r="P67" s="1"/>
  <c r="K67"/>
  <c r="N67" s="1"/>
  <c r="S67" s="1"/>
  <c r="R66"/>
  <c r="P66"/>
  <c r="O66"/>
  <c r="N66"/>
  <c r="S66" s="1"/>
  <c r="K66"/>
  <c r="R65"/>
  <c r="O65"/>
  <c r="P65" s="1"/>
  <c r="K65"/>
  <c r="N65" s="1"/>
  <c r="S65" s="1"/>
  <c r="R64"/>
  <c r="O64"/>
  <c r="P64" s="1"/>
  <c r="K64"/>
  <c r="N64" s="1"/>
  <c r="S64" s="1"/>
  <c r="R63"/>
  <c r="O63"/>
  <c r="P63" s="1"/>
  <c r="K63"/>
  <c r="N63" s="1"/>
  <c r="S63" s="1"/>
  <c r="R62"/>
  <c r="P62"/>
  <c r="O62"/>
  <c r="N62"/>
  <c r="S62" s="1"/>
  <c r="K62"/>
  <c r="R61"/>
  <c r="O61"/>
  <c r="P61" s="1"/>
  <c r="K61"/>
  <c r="N61" s="1"/>
  <c r="S61" s="1"/>
  <c r="R60"/>
  <c r="O60"/>
  <c r="P60" s="1"/>
  <c r="K60"/>
  <c r="N60" s="1"/>
  <c r="S60" s="1"/>
  <c r="R59"/>
  <c r="O59"/>
  <c r="P59" s="1"/>
  <c r="K59"/>
  <c r="N59" s="1"/>
  <c r="S59" s="1"/>
  <c r="R58"/>
  <c r="P58"/>
  <c r="O58"/>
  <c r="N58"/>
  <c r="S58" s="1"/>
  <c r="K58"/>
  <c r="R57"/>
  <c r="O57"/>
  <c r="P57" s="1"/>
  <c r="K57"/>
  <c r="N57" s="1"/>
  <c r="S57" s="1"/>
  <c r="R56"/>
  <c r="O56"/>
  <c r="P56" s="1"/>
  <c r="K56"/>
  <c r="N56" s="1"/>
  <c r="S56" s="1"/>
  <c r="R55"/>
  <c r="O55"/>
  <c r="P55" s="1"/>
  <c r="K55"/>
  <c r="N55" s="1"/>
  <c r="S55" s="1"/>
  <c r="R54"/>
  <c r="P54"/>
  <c r="O54"/>
  <c r="N54"/>
  <c r="S54" s="1"/>
  <c r="K54"/>
  <c r="R53"/>
  <c r="O53"/>
  <c r="P53" s="1"/>
  <c r="K53"/>
  <c r="N53" s="1"/>
  <c r="S53" s="1"/>
  <c r="R52"/>
  <c r="O52"/>
  <c r="P52" s="1"/>
  <c r="K52"/>
  <c r="N52" s="1"/>
  <c r="S52" s="1"/>
  <c r="P51"/>
  <c r="O51"/>
  <c r="N51"/>
  <c r="S51" s="1"/>
  <c r="K51"/>
  <c r="Q50"/>
  <c r="R51" s="1"/>
  <c r="R47"/>
  <c r="O47"/>
  <c r="P47" s="1"/>
  <c r="K47"/>
  <c r="N47" s="1"/>
  <c r="S47" s="1"/>
  <c r="R46"/>
  <c r="O46"/>
  <c r="P46" s="1"/>
  <c r="K46"/>
  <c r="N46" s="1"/>
  <c r="S46" s="1"/>
  <c r="R45"/>
  <c r="P45"/>
  <c r="O45"/>
  <c r="K45"/>
  <c r="N45" s="1"/>
  <c r="S45" s="1"/>
  <c r="R44"/>
  <c r="O44"/>
  <c r="P44" s="1"/>
  <c r="K44"/>
  <c r="N44" s="1"/>
  <c r="S44" s="1"/>
  <c r="R43"/>
  <c r="O43"/>
  <c r="P43" s="1"/>
  <c r="K43"/>
  <c r="N43" s="1"/>
  <c r="S43" s="1"/>
  <c r="R42"/>
  <c r="O42"/>
  <c r="P42" s="1"/>
  <c r="K42"/>
  <c r="N42" s="1"/>
  <c r="S42" s="1"/>
  <c r="R41"/>
  <c r="P41"/>
  <c r="O41"/>
  <c r="K41"/>
  <c r="N41" s="1"/>
  <c r="S41" s="1"/>
  <c r="R40"/>
  <c r="O40"/>
  <c r="P40" s="1"/>
  <c r="K40"/>
  <c r="N40" s="1"/>
  <c r="S40" s="1"/>
  <c r="R39"/>
  <c r="O39"/>
  <c r="P39" s="1"/>
  <c r="K39"/>
  <c r="N39" s="1"/>
  <c r="S39" s="1"/>
  <c r="R38"/>
  <c r="O38"/>
  <c r="P38" s="1"/>
  <c r="K38"/>
  <c r="N38" s="1"/>
  <c r="S38" s="1"/>
  <c r="R37"/>
  <c r="P37"/>
  <c r="O37"/>
  <c r="K37"/>
  <c r="N37" s="1"/>
  <c r="S37" s="1"/>
  <c r="R36"/>
  <c r="O36"/>
  <c r="P36" s="1"/>
  <c r="K36"/>
  <c r="N36" s="1"/>
  <c r="S36" s="1"/>
  <c r="R35"/>
  <c r="O35"/>
  <c r="P35" s="1"/>
  <c r="K35"/>
  <c r="N35" s="1"/>
  <c r="S35" s="1"/>
  <c r="R34"/>
  <c r="O34"/>
  <c r="P34" s="1"/>
  <c r="K34"/>
  <c r="N34" s="1"/>
  <c r="S34" s="1"/>
  <c r="R33"/>
  <c r="P33"/>
  <c r="O33"/>
  <c r="K33"/>
  <c r="N33" s="1"/>
  <c r="S33" s="1"/>
  <c r="R32"/>
  <c r="O32"/>
  <c r="P32" s="1"/>
  <c r="K32"/>
  <c r="N32" s="1"/>
  <c r="S32" s="1"/>
  <c r="R31"/>
  <c r="O31"/>
  <c r="P31" s="1"/>
  <c r="K31"/>
  <c r="N31" s="1"/>
  <c r="S31" s="1"/>
  <c r="R30"/>
  <c r="O30"/>
  <c r="P30" s="1"/>
  <c r="K30"/>
  <c r="N30" s="1"/>
  <c r="S30" s="1"/>
  <c r="R29"/>
  <c r="P29"/>
  <c r="O29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R2"/>
  <c r="O2"/>
  <c r="P2" s="1"/>
  <c r="K2"/>
  <c r="N2" s="1"/>
  <c r="S2" s="1"/>
  <c r="Y1"/>
  <c r="X1"/>
  <c r="W1"/>
  <c r="V1"/>
  <c r="U1"/>
  <c r="T1"/>
  <c r="R439" i="5"/>
  <c r="O439"/>
  <c r="P439" s="1"/>
  <c r="K439"/>
  <c r="N439" s="1"/>
  <c r="S439" s="1"/>
  <c r="R438"/>
  <c r="O438"/>
  <c r="P438" s="1"/>
  <c r="K438"/>
  <c r="N438" s="1"/>
  <c r="S438" s="1"/>
  <c r="R437"/>
  <c r="O437"/>
  <c r="P437" s="1"/>
  <c r="K437"/>
  <c r="N437" s="1"/>
  <c r="S437" s="1"/>
  <c r="R436"/>
  <c r="O436"/>
  <c r="P436" s="1"/>
  <c r="K436"/>
  <c r="N436" s="1"/>
  <c r="S436" s="1"/>
  <c r="R435"/>
  <c r="O435"/>
  <c r="P435" s="1"/>
  <c r="K435"/>
  <c r="N435" s="1"/>
  <c r="S435" s="1"/>
  <c r="R434"/>
  <c r="O434"/>
  <c r="P434" s="1"/>
  <c r="K434"/>
  <c r="N434" s="1"/>
  <c r="S434" s="1"/>
  <c r="R433"/>
  <c r="O433"/>
  <c r="P433" s="1"/>
  <c r="K433"/>
  <c r="N433" s="1"/>
  <c r="S433" s="1"/>
  <c r="R432"/>
  <c r="O432"/>
  <c r="P432" s="1"/>
  <c r="K432"/>
  <c r="N432" s="1"/>
  <c r="S432" s="1"/>
  <c r="R431"/>
  <c r="O431"/>
  <c r="P431" s="1"/>
  <c r="K431"/>
  <c r="N431" s="1"/>
  <c r="S431" s="1"/>
  <c r="R430"/>
  <c r="O430"/>
  <c r="P430" s="1"/>
  <c r="K430"/>
  <c r="N430" s="1"/>
  <c r="S430" s="1"/>
  <c r="R429"/>
  <c r="O429"/>
  <c r="P429" s="1"/>
  <c r="K429"/>
  <c r="N429" s="1"/>
  <c r="S429" s="1"/>
  <c r="R428"/>
  <c r="O428"/>
  <c r="P428" s="1"/>
  <c r="K428"/>
  <c r="N428" s="1"/>
  <c r="S428" s="1"/>
  <c r="O427"/>
  <c r="P427" s="1"/>
  <c r="K427"/>
  <c r="N427" s="1"/>
  <c r="S427" s="1"/>
  <c r="Q426"/>
  <c r="R427" s="1"/>
  <c r="R423"/>
  <c r="O423"/>
  <c r="P423" s="1"/>
  <c r="K423"/>
  <c r="N423" s="1"/>
  <c r="S423" s="1"/>
  <c r="R422"/>
  <c r="P422"/>
  <c r="O422"/>
  <c r="K422"/>
  <c r="N422" s="1"/>
  <c r="S422" s="1"/>
  <c r="R421"/>
  <c r="P421"/>
  <c r="O421"/>
  <c r="K421"/>
  <c r="N421" s="1"/>
  <c r="S421" s="1"/>
  <c r="R420"/>
  <c r="P420"/>
  <c r="O420"/>
  <c r="K420"/>
  <c r="N420" s="1"/>
  <c r="S420" s="1"/>
  <c r="R419"/>
  <c r="O419"/>
  <c r="P419" s="1"/>
  <c r="N419"/>
  <c r="S419" s="1"/>
  <c r="K419"/>
  <c r="R418"/>
  <c r="P418"/>
  <c r="O418"/>
  <c r="N418"/>
  <c r="S418" s="1"/>
  <c r="K418"/>
  <c r="R417"/>
  <c r="P417"/>
  <c r="O417"/>
  <c r="K417"/>
  <c r="N417" s="1"/>
  <c r="S417" s="1"/>
  <c r="R416"/>
  <c r="O416"/>
  <c r="P416" s="1"/>
  <c r="N416"/>
  <c r="S416" s="1"/>
  <c r="K416"/>
  <c r="R415"/>
  <c r="O415"/>
  <c r="P415" s="1"/>
  <c r="K415"/>
  <c r="N415" s="1"/>
  <c r="S415" s="1"/>
  <c r="R414"/>
  <c r="O414"/>
  <c r="P414" s="1"/>
  <c r="N414"/>
  <c r="S414" s="1"/>
  <c r="K414"/>
  <c r="R413"/>
  <c r="O413"/>
  <c r="P413" s="1"/>
  <c r="K413"/>
  <c r="N413" s="1"/>
  <c r="S413" s="1"/>
  <c r="R412"/>
  <c r="O412"/>
  <c r="P412" s="1"/>
  <c r="K412"/>
  <c r="N412" s="1"/>
  <c r="S412" s="1"/>
  <c r="R411"/>
  <c r="O411"/>
  <c r="P411" s="1"/>
  <c r="K411"/>
  <c r="N411" s="1"/>
  <c r="S411" s="1"/>
  <c r="R410"/>
  <c r="P410"/>
  <c r="O410"/>
  <c r="N410"/>
  <c r="S410" s="1"/>
  <c r="K410"/>
  <c r="R409"/>
  <c r="O409"/>
  <c r="P409" s="1"/>
  <c r="K409"/>
  <c r="N409" s="1"/>
  <c r="S409" s="1"/>
  <c r="R408"/>
  <c r="O408"/>
  <c r="P408" s="1"/>
  <c r="K408"/>
  <c r="N408" s="1"/>
  <c r="S408" s="1"/>
  <c r="R407"/>
  <c r="O407"/>
  <c r="P407" s="1"/>
  <c r="K407"/>
  <c r="N407" s="1"/>
  <c r="S407" s="1"/>
  <c r="R406"/>
  <c r="P406"/>
  <c r="O406"/>
  <c r="N406"/>
  <c r="S406" s="1"/>
  <c r="K406"/>
  <c r="R405"/>
  <c r="O405"/>
  <c r="P405" s="1"/>
  <c r="K405"/>
  <c r="N405" s="1"/>
  <c r="S405" s="1"/>
  <c r="R404"/>
  <c r="P404"/>
  <c r="O404"/>
  <c r="K404"/>
  <c r="N404" s="1"/>
  <c r="S404" s="1"/>
  <c r="R403"/>
  <c r="O403"/>
  <c r="P403" s="1"/>
  <c r="K403"/>
  <c r="N403" s="1"/>
  <c r="S403" s="1"/>
  <c r="R402"/>
  <c r="P402"/>
  <c r="O402"/>
  <c r="N402"/>
  <c r="S402" s="1"/>
  <c r="K402"/>
  <c r="R401"/>
  <c r="O401"/>
  <c r="P401" s="1"/>
  <c r="K401"/>
  <c r="N401" s="1"/>
  <c r="S401" s="1"/>
  <c r="R400"/>
  <c r="O400"/>
  <c r="P400" s="1"/>
  <c r="K400"/>
  <c r="N400" s="1"/>
  <c r="S400" s="1"/>
  <c r="R399"/>
  <c r="O399"/>
  <c r="P399" s="1"/>
  <c r="K399"/>
  <c r="N399" s="1"/>
  <c r="S399" s="1"/>
  <c r="R398"/>
  <c r="P398"/>
  <c r="O398"/>
  <c r="N398"/>
  <c r="S398" s="1"/>
  <c r="K398"/>
  <c r="R397"/>
  <c r="O397"/>
  <c r="P397" s="1"/>
  <c r="K397"/>
  <c r="N397" s="1"/>
  <c r="S397" s="1"/>
  <c r="P396"/>
  <c r="O396"/>
  <c r="N396"/>
  <c r="S396" s="1"/>
  <c r="K396"/>
  <c r="Q395"/>
  <c r="R396" s="1"/>
  <c r="R392"/>
  <c r="O392"/>
  <c r="P392" s="1"/>
  <c r="K392"/>
  <c r="N392" s="1"/>
  <c r="S392" s="1"/>
  <c r="R391"/>
  <c r="O391"/>
  <c r="P391" s="1"/>
  <c r="K391"/>
  <c r="N391" s="1"/>
  <c r="S391" s="1"/>
  <c r="R390"/>
  <c r="O390"/>
  <c r="P390" s="1"/>
  <c r="K390"/>
  <c r="N390" s="1"/>
  <c r="S390" s="1"/>
  <c r="R389"/>
  <c r="O389"/>
  <c r="P389" s="1"/>
  <c r="K389"/>
  <c r="N389" s="1"/>
  <c r="S389" s="1"/>
  <c r="R388"/>
  <c r="O388"/>
  <c r="P388" s="1"/>
  <c r="K388"/>
  <c r="N388" s="1"/>
  <c r="S388" s="1"/>
  <c r="R387"/>
  <c r="O387"/>
  <c r="P387" s="1"/>
  <c r="K387"/>
  <c r="N387" s="1"/>
  <c r="S387" s="1"/>
  <c r="R386"/>
  <c r="O386"/>
  <c r="P386" s="1"/>
  <c r="K386"/>
  <c r="N386" s="1"/>
  <c r="S386" s="1"/>
  <c r="R385"/>
  <c r="O385"/>
  <c r="P385" s="1"/>
  <c r="K385"/>
  <c r="N385" s="1"/>
  <c r="S385" s="1"/>
  <c r="R384"/>
  <c r="O384"/>
  <c r="P384" s="1"/>
  <c r="K384"/>
  <c r="N384" s="1"/>
  <c r="S384" s="1"/>
  <c r="R383"/>
  <c r="O383"/>
  <c r="P383" s="1"/>
  <c r="K383"/>
  <c r="N383" s="1"/>
  <c r="S383" s="1"/>
  <c r="R382"/>
  <c r="O382"/>
  <c r="P382" s="1"/>
  <c r="K382"/>
  <c r="N382" s="1"/>
  <c r="S382" s="1"/>
  <c r="R381"/>
  <c r="O381"/>
  <c r="P381" s="1"/>
  <c r="K381"/>
  <c r="N381" s="1"/>
  <c r="S381" s="1"/>
  <c r="R380"/>
  <c r="O380"/>
  <c r="P380" s="1"/>
  <c r="K380"/>
  <c r="N380" s="1"/>
  <c r="S380" s="1"/>
  <c r="R379"/>
  <c r="O379"/>
  <c r="P379" s="1"/>
  <c r="K379"/>
  <c r="N379" s="1"/>
  <c r="S379" s="1"/>
  <c r="R378"/>
  <c r="O378"/>
  <c r="P378" s="1"/>
  <c r="K378"/>
  <c r="N378" s="1"/>
  <c r="S378" s="1"/>
  <c r="R377"/>
  <c r="O377"/>
  <c r="P377" s="1"/>
  <c r="K377"/>
  <c r="N377" s="1"/>
  <c r="S377" s="1"/>
  <c r="R376"/>
  <c r="O376"/>
  <c r="P376" s="1"/>
  <c r="K376"/>
  <c r="N376" s="1"/>
  <c r="S376" s="1"/>
  <c r="R375"/>
  <c r="O375"/>
  <c r="P375" s="1"/>
  <c r="N375"/>
  <c r="S375" s="1"/>
  <c r="K375"/>
  <c r="R374"/>
  <c r="O374"/>
  <c r="P374" s="1"/>
  <c r="N374"/>
  <c r="S374" s="1"/>
  <c r="K374"/>
  <c r="R373"/>
  <c r="O373"/>
  <c r="P373" s="1"/>
  <c r="K373"/>
  <c r="N373" s="1"/>
  <c r="S373" s="1"/>
  <c r="R372"/>
  <c r="O372"/>
  <c r="P372" s="1"/>
  <c r="K372"/>
  <c r="N372" s="1"/>
  <c r="S372" s="1"/>
  <c r="R371"/>
  <c r="O371"/>
  <c r="P371" s="1"/>
  <c r="K371"/>
  <c r="N371" s="1"/>
  <c r="S371" s="1"/>
  <c r="R370"/>
  <c r="O370"/>
  <c r="P370" s="1"/>
  <c r="N370"/>
  <c r="S370" s="1"/>
  <c r="K370"/>
  <c r="R369"/>
  <c r="O369"/>
  <c r="P369" s="1"/>
  <c r="K369"/>
  <c r="N369" s="1"/>
  <c r="S369" s="1"/>
  <c r="R368"/>
  <c r="O368"/>
  <c r="P368" s="1"/>
  <c r="K368"/>
  <c r="N368" s="1"/>
  <c r="S368" s="1"/>
  <c r="R367"/>
  <c r="O367"/>
  <c r="P367" s="1"/>
  <c r="K367"/>
  <c r="N367" s="1"/>
  <c r="S367" s="1"/>
  <c r="R366"/>
  <c r="O366"/>
  <c r="P366" s="1"/>
  <c r="K366"/>
  <c r="N366" s="1"/>
  <c r="S366" s="1"/>
  <c r="R365"/>
  <c r="O365"/>
  <c r="P365" s="1"/>
  <c r="K365"/>
  <c r="N365" s="1"/>
  <c r="S365" s="1"/>
  <c r="R364"/>
  <c r="O364"/>
  <c r="P364" s="1"/>
  <c r="K364"/>
  <c r="N364" s="1"/>
  <c r="S364" s="1"/>
  <c r="R363"/>
  <c r="P363"/>
  <c r="O363"/>
  <c r="K363"/>
  <c r="N363" s="1"/>
  <c r="S363" s="1"/>
  <c r="R362"/>
  <c r="O362"/>
  <c r="P362" s="1"/>
  <c r="K362"/>
  <c r="N362" s="1"/>
  <c r="S362" s="1"/>
  <c r="R361"/>
  <c r="O361"/>
  <c r="P361" s="1"/>
  <c r="K361"/>
  <c r="N361" s="1"/>
  <c r="S361" s="1"/>
  <c r="R360"/>
  <c r="O360"/>
  <c r="P360" s="1"/>
  <c r="K360"/>
  <c r="N360" s="1"/>
  <c r="S360" s="1"/>
  <c r="R359"/>
  <c r="P359"/>
  <c r="O359"/>
  <c r="K359"/>
  <c r="N359" s="1"/>
  <c r="S359" s="1"/>
  <c r="R358"/>
  <c r="O358"/>
  <c r="P358" s="1"/>
  <c r="K358"/>
  <c r="N358" s="1"/>
  <c r="S358" s="1"/>
  <c r="R357"/>
  <c r="O357"/>
  <c r="P357" s="1"/>
  <c r="K357"/>
  <c r="N357" s="1"/>
  <c r="S357" s="1"/>
  <c r="R356"/>
  <c r="O356"/>
  <c r="P356" s="1"/>
  <c r="K356"/>
  <c r="N356" s="1"/>
  <c r="S356" s="1"/>
  <c r="R355"/>
  <c r="P355"/>
  <c r="O355"/>
  <c r="K355"/>
  <c r="N355" s="1"/>
  <c r="S355" s="1"/>
  <c r="R354"/>
  <c r="O354"/>
  <c r="P354" s="1"/>
  <c r="K354"/>
  <c r="N354" s="1"/>
  <c r="S354" s="1"/>
  <c r="R353"/>
  <c r="O353"/>
  <c r="P353" s="1"/>
  <c r="K353"/>
  <c r="N353" s="1"/>
  <c r="S353" s="1"/>
  <c r="R352"/>
  <c r="O352"/>
  <c r="P352" s="1"/>
  <c r="K352"/>
  <c r="N352" s="1"/>
  <c r="S352" s="1"/>
  <c r="Q351"/>
  <c r="S348"/>
  <c r="R348"/>
  <c r="P348"/>
  <c r="O348"/>
  <c r="N348"/>
  <c r="K348"/>
  <c r="R347"/>
  <c r="P347"/>
  <c r="O347"/>
  <c r="K347"/>
  <c r="N347" s="1"/>
  <c r="S347" s="1"/>
  <c r="R346"/>
  <c r="O346"/>
  <c r="P346" s="1"/>
  <c r="K346"/>
  <c r="N346" s="1"/>
  <c r="S346" s="1"/>
  <c r="R345"/>
  <c r="O345"/>
  <c r="P345" s="1"/>
  <c r="K345"/>
  <c r="N345" s="1"/>
  <c r="S345" s="1"/>
  <c r="R344"/>
  <c r="P344"/>
  <c r="O344"/>
  <c r="K344"/>
  <c r="N344" s="1"/>
  <c r="S344" s="1"/>
  <c r="R343"/>
  <c r="P343"/>
  <c r="O343"/>
  <c r="N343"/>
  <c r="S343" s="1"/>
  <c r="K343"/>
  <c r="R342"/>
  <c r="P342"/>
  <c r="O342"/>
  <c r="K342"/>
  <c r="N342" s="1"/>
  <c r="S342" s="1"/>
  <c r="R341"/>
  <c r="P341"/>
  <c r="O341"/>
  <c r="K341"/>
  <c r="N341" s="1"/>
  <c r="S341" s="1"/>
  <c r="R340"/>
  <c r="P340"/>
  <c r="O340"/>
  <c r="N340"/>
  <c r="S340" s="1"/>
  <c r="K340"/>
  <c r="R339"/>
  <c r="O339"/>
  <c r="P339" s="1"/>
  <c r="N339"/>
  <c r="S339" s="1"/>
  <c r="K339"/>
  <c r="R338"/>
  <c r="O338"/>
  <c r="P338" s="1"/>
  <c r="N338"/>
  <c r="S338" s="1"/>
  <c r="K338"/>
  <c r="R337"/>
  <c r="P337"/>
  <c r="O337"/>
  <c r="N337"/>
  <c r="S337" s="1"/>
  <c r="K337"/>
  <c r="R336"/>
  <c r="P336"/>
  <c r="O336"/>
  <c r="N336"/>
  <c r="S336" s="1"/>
  <c r="K336"/>
  <c r="S335"/>
  <c r="R335"/>
  <c r="O335"/>
  <c r="P335" s="1"/>
  <c r="N335"/>
  <c r="K335"/>
  <c r="R334"/>
  <c r="O334"/>
  <c r="P334" s="1"/>
  <c r="K334"/>
  <c r="N334" s="1"/>
  <c r="S334" s="1"/>
  <c r="R333"/>
  <c r="P333"/>
  <c r="O333"/>
  <c r="N333"/>
  <c r="S333" s="1"/>
  <c r="K333"/>
  <c r="R332"/>
  <c r="O332"/>
  <c r="P332" s="1"/>
  <c r="K332"/>
  <c r="N332" s="1"/>
  <c r="S332" s="1"/>
  <c r="R331"/>
  <c r="P331"/>
  <c r="O331"/>
  <c r="K331"/>
  <c r="N331" s="1"/>
  <c r="S331" s="1"/>
  <c r="R330"/>
  <c r="O330"/>
  <c r="P330" s="1"/>
  <c r="K330"/>
  <c r="N330" s="1"/>
  <c r="S330" s="1"/>
  <c r="R329"/>
  <c r="O329"/>
  <c r="P329" s="1"/>
  <c r="K329"/>
  <c r="N329" s="1"/>
  <c r="S329" s="1"/>
  <c r="R328"/>
  <c r="P328"/>
  <c r="O328"/>
  <c r="K328"/>
  <c r="N328" s="1"/>
  <c r="S328" s="1"/>
  <c r="R327"/>
  <c r="P327"/>
  <c r="O327"/>
  <c r="N327"/>
  <c r="S327" s="1"/>
  <c r="K327"/>
  <c r="R326"/>
  <c r="P326"/>
  <c r="O326"/>
  <c r="K326"/>
  <c r="N326" s="1"/>
  <c r="S326" s="1"/>
  <c r="R325"/>
  <c r="P325"/>
  <c r="O325"/>
  <c r="K325"/>
  <c r="N325" s="1"/>
  <c r="S325" s="1"/>
  <c r="R324"/>
  <c r="P324"/>
  <c r="O324"/>
  <c r="N324"/>
  <c r="S324" s="1"/>
  <c r="K324"/>
  <c r="R323"/>
  <c r="O323"/>
  <c r="P323" s="1"/>
  <c r="N323"/>
  <c r="S323" s="1"/>
  <c r="K323"/>
  <c r="R322"/>
  <c r="P322"/>
  <c r="O322"/>
  <c r="N322"/>
  <c r="S322" s="1"/>
  <c r="K322"/>
  <c r="R321"/>
  <c r="P321"/>
  <c r="O321"/>
  <c r="K321"/>
  <c r="N321" s="1"/>
  <c r="S321" s="1"/>
  <c r="R320"/>
  <c r="O320"/>
  <c r="P320" s="1"/>
  <c r="N320"/>
  <c r="S320" s="1"/>
  <c r="K320"/>
  <c r="R319"/>
  <c r="O319"/>
  <c r="P319" s="1"/>
  <c r="K319"/>
  <c r="N319" s="1"/>
  <c r="S319" s="1"/>
  <c r="R318"/>
  <c r="P318"/>
  <c r="O318"/>
  <c r="N318"/>
  <c r="S318" s="1"/>
  <c r="K318"/>
  <c r="R317"/>
  <c r="O317"/>
  <c r="P317" s="1"/>
  <c r="K317"/>
  <c r="N317" s="1"/>
  <c r="S317" s="1"/>
  <c r="R316"/>
  <c r="O316"/>
  <c r="P316" s="1"/>
  <c r="K316"/>
  <c r="N316" s="1"/>
  <c r="S316" s="1"/>
  <c r="R315"/>
  <c r="O315"/>
  <c r="P315" s="1"/>
  <c r="K315"/>
  <c r="N315" s="1"/>
  <c r="S315" s="1"/>
  <c r="R314"/>
  <c r="P314"/>
  <c r="O314"/>
  <c r="N314"/>
  <c r="S314" s="1"/>
  <c r="K314"/>
  <c r="R313"/>
  <c r="O313"/>
  <c r="P313" s="1"/>
  <c r="K313"/>
  <c r="N313" s="1"/>
  <c r="S313" s="1"/>
  <c r="R312"/>
  <c r="P312"/>
  <c r="O312"/>
  <c r="K312"/>
  <c r="N312" s="1"/>
  <c r="S312" s="1"/>
  <c r="R311"/>
  <c r="P311"/>
  <c r="O311"/>
  <c r="K311"/>
  <c r="N311" s="1"/>
  <c r="S311" s="1"/>
  <c r="R310"/>
  <c r="P310"/>
  <c r="O310"/>
  <c r="N310"/>
  <c r="S310" s="1"/>
  <c r="K310"/>
  <c r="R309"/>
  <c r="O309"/>
  <c r="P309" s="1"/>
  <c r="K309"/>
  <c r="N309" s="1"/>
  <c r="S309" s="1"/>
  <c r="R308"/>
  <c r="O308"/>
  <c r="P308" s="1"/>
  <c r="N308"/>
  <c r="S308" s="1"/>
  <c r="K308"/>
  <c r="R307"/>
  <c r="O307"/>
  <c r="P307" s="1"/>
  <c r="K307"/>
  <c r="N307" s="1"/>
  <c r="S307" s="1"/>
  <c r="R306"/>
  <c r="O306"/>
  <c r="P306" s="1"/>
  <c r="K306"/>
  <c r="N306" s="1"/>
  <c r="S306" s="1"/>
  <c r="R305"/>
  <c r="P305"/>
  <c r="O305"/>
  <c r="N305"/>
  <c r="S305" s="1"/>
  <c r="K305"/>
  <c r="R304"/>
  <c r="O304"/>
  <c r="P304" s="1"/>
  <c r="K304"/>
  <c r="N304" s="1"/>
  <c r="S304" s="1"/>
  <c r="R303"/>
  <c r="P303"/>
  <c r="O303"/>
  <c r="K303"/>
  <c r="N303" s="1"/>
  <c r="S303" s="1"/>
  <c r="R302"/>
  <c r="P302"/>
  <c r="O302"/>
  <c r="N302"/>
  <c r="S302" s="1"/>
  <c r="K302"/>
  <c r="R301"/>
  <c r="O301"/>
  <c r="P301" s="1"/>
  <c r="K301"/>
  <c r="N301" s="1"/>
  <c r="S301" s="1"/>
  <c r="R300"/>
  <c r="O300"/>
  <c r="P300" s="1"/>
  <c r="N300"/>
  <c r="S300" s="1"/>
  <c r="K300"/>
  <c r="R299"/>
  <c r="O299"/>
  <c r="P299" s="1"/>
  <c r="K299"/>
  <c r="N299" s="1"/>
  <c r="S299" s="1"/>
  <c r="R298"/>
  <c r="O298"/>
  <c r="P298" s="1"/>
  <c r="K298"/>
  <c r="N298" s="1"/>
  <c r="S298" s="1"/>
  <c r="R297"/>
  <c r="P297"/>
  <c r="O297"/>
  <c r="K297"/>
  <c r="N297" s="1"/>
  <c r="S297" s="1"/>
  <c r="R296"/>
  <c r="O296"/>
  <c r="P296" s="1"/>
  <c r="K296"/>
  <c r="N296" s="1"/>
  <c r="S296" s="1"/>
  <c r="R295"/>
  <c r="O295"/>
  <c r="P295" s="1"/>
  <c r="K295"/>
  <c r="N295" s="1"/>
  <c r="S295" s="1"/>
  <c r="R294"/>
  <c r="P294"/>
  <c r="O294"/>
  <c r="N294"/>
  <c r="S294" s="1"/>
  <c r="K294"/>
  <c r="R293"/>
  <c r="O293"/>
  <c r="P293" s="1"/>
  <c r="K293"/>
  <c r="N293" s="1"/>
  <c r="S293" s="1"/>
  <c r="R292"/>
  <c r="O292"/>
  <c r="P292" s="1"/>
  <c r="K292"/>
  <c r="N292" s="1"/>
  <c r="S292" s="1"/>
  <c r="R291"/>
  <c r="O291"/>
  <c r="P291" s="1"/>
  <c r="K291"/>
  <c r="N291" s="1"/>
  <c r="S291" s="1"/>
  <c r="R290"/>
  <c r="P290"/>
  <c r="O290"/>
  <c r="K290"/>
  <c r="N290" s="1"/>
  <c r="S290" s="1"/>
  <c r="Q289"/>
  <c r="R286"/>
  <c r="O286"/>
  <c r="P286" s="1"/>
  <c r="K286"/>
  <c r="N286" s="1"/>
  <c r="S286" s="1"/>
  <c r="R285"/>
  <c r="O285"/>
  <c r="P285" s="1"/>
  <c r="K285"/>
  <c r="N285" s="1"/>
  <c r="S285" s="1"/>
  <c r="R284"/>
  <c r="O284"/>
  <c r="P284" s="1"/>
  <c r="K284"/>
  <c r="N284" s="1"/>
  <c r="S284" s="1"/>
  <c r="R283"/>
  <c r="O283"/>
  <c r="P283" s="1"/>
  <c r="K283"/>
  <c r="N283" s="1"/>
  <c r="S283" s="1"/>
  <c r="R282"/>
  <c r="O282"/>
  <c r="P282" s="1"/>
  <c r="K282"/>
  <c r="N282" s="1"/>
  <c r="S282" s="1"/>
  <c r="R281"/>
  <c r="O281"/>
  <c r="P281" s="1"/>
  <c r="K281"/>
  <c r="N281" s="1"/>
  <c r="S281" s="1"/>
  <c r="R280"/>
  <c r="O280"/>
  <c r="P280" s="1"/>
  <c r="K280"/>
  <c r="N280" s="1"/>
  <c r="S280" s="1"/>
  <c r="R279"/>
  <c r="O279"/>
  <c r="P279" s="1"/>
  <c r="N279"/>
  <c r="S279" s="1"/>
  <c r="K279"/>
  <c r="R278"/>
  <c r="O278"/>
  <c r="P278" s="1"/>
  <c r="K278"/>
  <c r="N278" s="1"/>
  <c r="S278" s="1"/>
  <c r="R277"/>
  <c r="O277"/>
  <c r="P277" s="1"/>
  <c r="K277"/>
  <c r="N277" s="1"/>
  <c r="S277" s="1"/>
  <c r="R276"/>
  <c r="P276"/>
  <c r="O276"/>
  <c r="K276"/>
  <c r="N276" s="1"/>
  <c r="S276" s="1"/>
  <c r="R275"/>
  <c r="O275"/>
  <c r="P275" s="1"/>
  <c r="N275"/>
  <c r="S275" s="1"/>
  <c r="K275"/>
  <c r="R274"/>
  <c r="O274"/>
  <c r="P274" s="1"/>
  <c r="K274"/>
  <c r="N274" s="1"/>
  <c r="S274" s="1"/>
  <c r="R273"/>
  <c r="O273"/>
  <c r="P273" s="1"/>
  <c r="K273"/>
  <c r="N273" s="1"/>
  <c r="S273" s="1"/>
  <c r="R272"/>
  <c r="O272"/>
  <c r="P272" s="1"/>
  <c r="K272"/>
  <c r="N272" s="1"/>
  <c r="S272" s="1"/>
  <c r="R271"/>
  <c r="O271"/>
  <c r="P271" s="1"/>
  <c r="N271"/>
  <c r="S271" s="1"/>
  <c r="K271"/>
  <c r="R270"/>
  <c r="O270"/>
  <c r="P270" s="1"/>
  <c r="K270"/>
  <c r="N270" s="1"/>
  <c r="S270" s="1"/>
  <c r="R269"/>
  <c r="O269"/>
  <c r="P269" s="1"/>
  <c r="K269"/>
  <c r="N269" s="1"/>
  <c r="S269" s="1"/>
  <c r="R268"/>
  <c r="O268"/>
  <c r="P268" s="1"/>
  <c r="K268"/>
  <c r="N268" s="1"/>
  <c r="S268" s="1"/>
  <c r="R267"/>
  <c r="O267"/>
  <c r="P267" s="1"/>
  <c r="K267"/>
  <c r="N267" s="1"/>
  <c r="S267" s="1"/>
  <c r="R266"/>
  <c r="O266"/>
  <c r="P266" s="1"/>
  <c r="K266"/>
  <c r="N266" s="1"/>
  <c r="S266" s="1"/>
  <c r="R265"/>
  <c r="O265"/>
  <c r="P265" s="1"/>
  <c r="K265"/>
  <c r="N265" s="1"/>
  <c r="S265" s="1"/>
  <c r="R264"/>
  <c r="P264"/>
  <c r="O264"/>
  <c r="K264"/>
  <c r="N264" s="1"/>
  <c r="S264" s="1"/>
  <c r="R263"/>
  <c r="O263"/>
  <c r="P263" s="1"/>
  <c r="K263"/>
  <c r="N263" s="1"/>
  <c r="S263" s="1"/>
  <c r="R262"/>
  <c r="O262"/>
  <c r="P262" s="1"/>
  <c r="K262"/>
  <c r="N262" s="1"/>
  <c r="S262" s="1"/>
  <c r="R261"/>
  <c r="O261"/>
  <c r="P261" s="1"/>
  <c r="K261"/>
  <c r="N261" s="1"/>
  <c r="S261" s="1"/>
  <c r="R260"/>
  <c r="P260"/>
  <c r="O260"/>
  <c r="K260"/>
  <c r="N260" s="1"/>
  <c r="S260" s="1"/>
  <c r="R259"/>
  <c r="O259"/>
  <c r="P259" s="1"/>
  <c r="K259"/>
  <c r="N259" s="1"/>
  <c r="S259" s="1"/>
  <c r="R258"/>
  <c r="O258"/>
  <c r="P258" s="1"/>
  <c r="K258"/>
  <c r="N258" s="1"/>
  <c r="S258" s="1"/>
  <c r="R257"/>
  <c r="O257"/>
  <c r="P257" s="1"/>
  <c r="K257"/>
  <c r="N257" s="1"/>
  <c r="S257" s="1"/>
  <c r="R256"/>
  <c r="P256"/>
  <c r="O256"/>
  <c r="K256"/>
  <c r="N256" s="1"/>
  <c r="S256" s="1"/>
  <c r="R255"/>
  <c r="O255"/>
  <c r="P255" s="1"/>
  <c r="K255"/>
  <c r="N255" s="1"/>
  <c r="S255" s="1"/>
  <c r="R254"/>
  <c r="O254"/>
  <c r="P254" s="1"/>
  <c r="K254"/>
  <c r="N254" s="1"/>
  <c r="S254" s="1"/>
  <c r="R253"/>
  <c r="O253"/>
  <c r="P253" s="1"/>
  <c r="K253"/>
  <c r="N253" s="1"/>
  <c r="S253" s="1"/>
  <c r="R252"/>
  <c r="P252"/>
  <c r="O252"/>
  <c r="K252"/>
  <c r="N252" s="1"/>
  <c r="S252" s="1"/>
  <c r="R251"/>
  <c r="O251"/>
  <c r="P251" s="1"/>
  <c r="K251"/>
  <c r="N251" s="1"/>
  <c r="S251" s="1"/>
  <c r="R250"/>
  <c r="O250"/>
  <c r="P250" s="1"/>
  <c r="K250"/>
  <c r="N250" s="1"/>
  <c r="S250" s="1"/>
  <c r="R249"/>
  <c r="O249"/>
  <c r="P249" s="1"/>
  <c r="K249"/>
  <c r="N249" s="1"/>
  <c r="S249" s="1"/>
  <c r="R248"/>
  <c r="P248"/>
  <c r="O248"/>
  <c r="K248"/>
  <c r="N248" s="1"/>
  <c r="S248" s="1"/>
  <c r="R247"/>
  <c r="O247"/>
  <c r="P247" s="1"/>
  <c r="K247"/>
  <c r="N247" s="1"/>
  <c r="S247" s="1"/>
  <c r="R246"/>
  <c r="O246"/>
  <c r="P246" s="1"/>
  <c r="K246"/>
  <c r="N246" s="1"/>
  <c r="S246" s="1"/>
  <c r="R245"/>
  <c r="O245"/>
  <c r="P245" s="1"/>
  <c r="K245"/>
  <c r="N245" s="1"/>
  <c r="S245" s="1"/>
  <c r="R244"/>
  <c r="P244"/>
  <c r="O244"/>
  <c r="K244"/>
  <c r="N244" s="1"/>
  <c r="S244" s="1"/>
  <c r="R243"/>
  <c r="O243"/>
  <c r="P243" s="1"/>
  <c r="K243"/>
  <c r="N243" s="1"/>
  <c r="S243" s="1"/>
  <c r="R242"/>
  <c r="O242"/>
  <c r="P242" s="1"/>
  <c r="K242"/>
  <c r="N242" s="1"/>
  <c r="S242" s="1"/>
  <c r="R241"/>
  <c r="O241"/>
  <c r="P241" s="1"/>
  <c r="K241"/>
  <c r="N241" s="1"/>
  <c r="S241" s="1"/>
  <c r="R240"/>
  <c r="P240"/>
  <c r="O240"/>
  <c r="K240"/>
  <c r="N240" s="1"/>
  <c r="S240" s="1"/>
  <c r="R239"/>
  <c r="O239"/>
  <c r="P239" s="1"/>
  <c r="K239"/>
  <c r="N239" s="1"/>
  <c r="S239" s="1"/>
  <c r="R238"/>
  <c r="O238"/>
  <c r="P238" s="1"/>
  <c r="K238"/>
  <c r="N238" s="1"/>
  <c r="S238" s="1"/>
  <c r="R237"/>
  <c r="O237"/>
  <c r="P237" s="1"/>
  <c r="K237"/>
  <c r="N237" s="1"/>
  <c r="S237" s="1"/>
  <c r="R236"/>
  <c r="P236"/>
  <c r="O236"/>
  <c r="K236"/>
  <c r="N236" s="1"/>
  <c r="S236" s="1"/>
  <c r="R235"/>
  <c r="O235"/>
  <c r="P235" s="1"/>
  <c r="K235"/>
  <c r="N235" s="1"/>
  <c r="S235" s="1"/>
  <c r="R234"/>
  <c r="O234"/>
  <c r="P234" s="1"/>
  <c r="K234"/>
  <c r="N234" s="1"/>
  <c r="S234" s="1"/>
  <c r="R233"/>
  <c r="O233"/>
  <c r="P233" s="1"/>
  <c r="K233"/>
  <c r="N233" s="1"/>
  <c r="S233" s="1"/>
  <c r="R232"/>
  <c r="P232"/>
  <c r="O232"/>
  <c r="K232"/>
  <c r="N232" s="1"/>
  <c r="S232" s="1"/>
  <c r="R231"/>
  <c r="O231"/>
  <c r="P231" s="1"/>
  <c r="K231"/>
  <c r="N231" s="1"/>
  <c r="S231" s="1"/>
  <c r="R230"/>
  <c r="O230"/>
  <c r="P230" s="1"/>
  <c r="K230"/>
  <c r="N230" s="1"/>
  <c r="S230" s="1"/>
  <c r="R229"/>
  <c r="O229"/>
  <c r="P229" s="1"/>
  <c r="K229"/>
  <c r="N229" s="1"/>
  <c r="S229" s="1"/>
  <c r="R228"/>
  <c r="P228"/>
  <c r="O228"/>
  <c r="K228"/>
  <c r="N228" s="1"/>
  <c r="S228" s="1"/>
  <c r="R227"/>
  <c r="O227"/>
  <c r="P227" s="1"/>
  <c r="K227"/>
  <c r="N227" s="1"/>
  <c r="S227" s="1"/>
  <c r="R226"/>
  <c r="O226"/>
  <c r="P226" s="1"/>
  <c r="K226"/>
  <c r="N226" s="1"/>
  <c r="S226" s="1"/>
  <c r="R225"/>
  <c r="O225"/>
  <c r="P225" s="1"/>
  <c r="K225"/>
  <c r="N225" s="1"/>
  <c r="S225" s="1"/>
  <c r="R224"/>
  <c r="P224"/>
  <c r="O224"/>
  <c r="K224"/>
  <c r="N224" s="1"/>
  <c r="S224" s="1"/>
  <c r="R223"/>
  <c r="O223"/>
  <c r="P223" s="1"/>
  <c r="K223"/>
  <c r="N223" s="1"/>
  <c r="S223" s="1"/>
  <c r="R222"/>
  <c r="O222"/>
  <c r="P222" s="1"/>
  <c r="K222"/>
  <c r="N222" s="1"/>
  <c r="S222" s="1"/>
  <c r="R221"/>
  <c r="O221"/>
  <c r="P221" s="1"/>
  <c r="K221"/>
  <c r="N221" s="1"/>
  <c r="S221" s="1"/>
  <c r="R220"/>
  <c r="P220"/>
  <c r="O220"/>
  <c r="K220"/>
  <c r="N220" s="1"/>
  <c r="S220" s="1"/>
  <c r="R219"/>
  <c r="O219"/>
  <c r="P219" s="1"/>
  <c r="K219"/>
  <c r="N219" s="1"/>
  <c r="S219" s="1"/>
  <c r="Q218"/>
  <c r="R215"/>
  <c r="O215"/>
  <c r="P215" s="1"/>
  <c r="K215"/>
  <c r="N215" s="1"/>
  <c r="S215" s="1"/>
  <c r="R214"/>
  <c r="P214"/>
  <c r="O214"/>
  <c r="N214"/>
  <c r="S214" s="1"/>
  <c r="K214"/>
  <c r="R213"/>
  <c r="P213"/>
  <c r="O213"/>
  <c r="N213"/>
  <c r="S213" s="1"/>
  <c r="K213"/>
  <c r="R212"/>
  <c r="P212"/>
  <c r="O212"/>
  <c r="N212"/>
  <c r="S212" s="1"/>
  <c r="K212"/>
  <c r="R211"/>
  <c r="O211"/>
  <c r="P211" s="1"/>
  <c r="K211"/>
  <c r="N211" s="1"/>
  <c r="S211" s="1"/>
  <c r="R210"/>
  <c r="P210"/>
  <c r="O210"/>
  <c r="N210"/>
  <c r="S210" s="1"/>
  <c r="K210"/>
  <c r="R209"/>
  <c r="P209"/>
  <c r="O209"/>
  <c r="N209"/>
  <c r="S209" s="1"/>
  <c r="K209"/>
  <c r="S208"/>
  <c r="R208"/>
  <c r="P208"/>
  <c r="O208"/>
  <c r="N208"/>
  <c r="K208"/>
  <c r="R207"/>
  <c r="O207"/>
  <c r="P207" s="1"/>
  <c r="K207"/>
  <c r="N207" s="1"/>
  <c r="S207" s="1"/>
  <c r="R206"/>
  <c r="P206"/>
  <c r="O206"/>
  <c r="N206"/>
  <c r="S206" s="1"/>
  <c r="K206"/>
  <c r="S205"/>
  <c r="R205"/>
  <c r="P205"/>
  <c r="O205"/>
  <c r="N205"/>
  <c r="K205"/>
  <c r="S204"/>
  <c r="R204"/>
  <c r="P204"/>
  <c r="O204"/>
  <c r="N204"/>
  <c r="K204"/>
  <c r="R203"/>
  <c r="O203"/>
  <c r="P203" s="1"/>
  <c r="K203"/>
  <c r="N203" s="1"/>
  <c r="S203" s="1"/>
  <c r="R202"/>
  <c r="P202"/>
  <c r="O202"/>
  <c r="N202"/>
  <c r="S202" s="1"/>
  <c r="K202"/>
  <c r="S201"/>
  <c r="R201"/>
  <c r="P201"/>
  <c r="O201"/>
  <c r="N201"/>
  <c r="K201"/>
  <c r="R200"/>
  <c r="P200"/>
  <c r="O200"/>
  <c r="N200"/>
  <c r="S200" s="1"/>
  <c r="K200"/>
  <c r="R199"/>
  <c r="O199"/>
  <c r="P199" s="1"/>
  <c r="K199"/>
  <c r="N199" s="1"/>
  <c r="S199" s="1"/>
  <c r="R198"/>
  <c r="P198"/>
  <c r="O198"/>
  <c r="N198"/>
  <c r="S198" s="1"/>
  <c r="K198"/>
  <c r="R197"/>
  <c r="P197"/>
  <c r="O197"/>
  <c r="N197"/>
  <c r="S197" s="1"/>
  <c r="K197"/>
  <c r="R196"/>
  <c r="P196"/>
  <c r="O196"/>
  <c r="N196"/>
  <c r="S196" s="1"/>
  <c r="K196"/>
  <c r="R195"/>
  <c r="O195"/>
  <c r="P195" s="1"/>
  <c r="K195"/>
  <c r="N195" s="1"/>
  <c r="S195" s="1"/>
  <c r="R194"/>
  <c r="P194"/>
  <c r="O194"/>
  <c r="N194"/>
  <c r="S194" s="1"/>
  <c r="K194"/>
  <c r="R193"/>
  <c r="P193"/>
  <c r="O193"/>
  <c r="N193"/>
  <c r="S193" s="1"/>
  <c r="K193"/>
  <c r="S192"/>
  <c r="R192"/>
  <c r="P192"/>
  <c r="O192"/>
  <c r="N192"/>
  <c r="K192"/>
  <c r="R191"/>
  <c r="O191"/>
  <c r="P191" s="1"/>
  <c r="K191"/>
  <c r="N191" s="1"/>
  <c r="S191" s="1"/>
  <c r="R190"/>
  <c r="P190"/>
  <c r="O190"/>
  <c r="N190"/>
  <c r="S190" s="1"/>
  <c r="K190"/>
  <c r="S189"/>
  <c r="R189"/>
  <c r="P189"/>
  <c r="O189"/>
  <c r="N189"/>
  <c r="K189"/>
  <c r="R188"/>
  <c r="P188"/>
  <c r="O188"/>
  <c r="N188"/>
  <c r="S188" s="1"/>
  <c r="K188"/>
  <c r="R187"/>
  <c r="O187"/>
  <c r="P187" s="1"/>
  <c r="K187"/>
  <c r="N187" s="1"/>
  <c r="S187" s="1"/>
  <c r="R186"/>
  <c r="P186"/>
  <c r="O186"/>
  <c r="N186"/>
  <c r="S186" s="1"/>
  <c r="K186"/>
  <c r="R185"/>
  <c r="P185"/>
  <c r="O185"/>
  <c r="N185"/>
  <c r="S185" s="1"/>
  <c r="K185"/>
  <c r="R184"/>
  <c r="P184"/>
  <c r="O184"/>
  <c r="N184"/>
  <c r="S184" s="1"/>
  <c r="K184"/>
  <c r="R183"/>
  <c r="O183"/>
  <c r="P183" s="1"/>
  <c r="K183"/>
  <c r="N183" s="1"/>
  <c r="S183" s="1"/>
  <c r="R182"/>
  <c r="P182"/>
  <c r="O182"/>
  <c r="N182"/>
  <c r="S182" s="1"/>
  <c r="K182"/>
  <c r="R181"/>
  <c r="P181"/>
  <c r="O181"/>
  <c r="N181"/>
  <c r="S181" s="1"/>
  <c r="K181"/>
  <c r="R180"/>
  <c r="P180"/>
  <c r="O180"/>
  <c r="N180"/>
  <c r="S180" s="1"/>
  <c r="K180"/>
  <c r="R179"/>
  <c r="O179"/>
  <c r="P179" s="1"/>
  <c r="K179"/>
  <c r="N179" s="1"/>
  <c r="S179" s="1"/>
  <c r="R178"/>
  <c r="P178"/>
  <c r="O178"/>
  <c r="N178"/>
  <c r="S178" s="1"/>
  <c r="K178"/>
  <c r="R177"/>
  <c r="P177"/>
  <c r="O177"/>
  <c r="N177"/>
  <c r="S177" s="1"/>
  <c r="K177"/>
  <c r="S176"/>
  <c r="R176"/>
  <c r="P176"/>
  <c r="O176"/>
  <c r="N176"/>
  <c r="K176"/>
  <c r="R175"/>
  <c r="O175"/>
  <c r="P175" s="1"/>
  <c r="K175"/>
  <c r="N175" s="1"/>
  <c r="S175" s="1"/>
  <c r="R174"/>
  <c r="P174"/>
  <c r="O174"/>
  <c r="N174"/>
  <c r="S174" s="1"/>
  <c r="K174"/>
  <c r="S173"/>
  <c r="R173"/>
  <c r="P173"/>
  <c r="O173"/>
  <c r="N173"/>
  <c r="K173"/>
  <c r="S172"/>
  <c r="R172"/>
  <c r="P172"/>
  <c r="O172"/>
  <c r="N172"/>
  <c r="K172"/>
  <c r="R171"/>
  <c r="O171"/>
  <c r="P171" s="1"/>
  <c r="K171"/>
  <c r="N171" s="1"/>
  <c r="S171" s="1"/>
  <c r="R170"/>
  <c r="P170"/>
  <c r="O170"/>
  <c r="N170"/>
  <c r="S170" s="1"/>
  <c r="K170"/>
  <c r="R169"/>
  <c r="P169"/>
  <c r="O169"/>
  <c r="N169"/>
  <c r="S169" s="1"/>
  <c r="K169"/>
  <c r="R168"/>
  <c r="P168"/>
  <c r="O168"/>
  <c r="N168"/>
  <c r="S168" s="1"/>
  <c r="K168"/>
  <c r="R167"/>
  <c r="O167"/>
  <c r="P167" s="1"/>
  <c r="K167"/>
  <c r="N167" s="1"/>
  <c r="S167" s="1"/>
  <c r="O166"/>
  <c r="P166" s="1"/>
  <c r="K166"/>
  <c r="N166" s="1"/>
  <c r="S166" s="1"/>
  <c r="Q165"/>
  <c r="R166" s="1"/>
  <c r="R162"/>
  <c r="O162"/>
  <c r="P162" s="1"/>
  <c r="K162"/>
  <c r="N162" s="1"/>
  <c r="S162" s="1"/>
  <c r="R161"/>
  <c r="P161"/>
  <c r="O161"/>
  <c r="K161"/>
  <c r="N161" s="1"/>
  <c r="S161" s="1"/>
  <c r="R160"/>
  <c r="O160"/>
  <c r="P160" s="1"/>
  <c r="K160"/>
  <c r="N160" s="1"/>
  <c r="S160" s="1"/>
  <c r="R159"/>
  <c r="O159"/>
  <c r="P159" s="1"/>
  <c r="K159"/>
  <c r="N159" s="1"/>
  <c r="S159" s="1"/>
  <c r="R158"/>
  <c r="O158"/>
  <c r="P158" s="1"/>
  <c r="K158"/>
  <c r="N158" s="1"/>
  <c r="S158" s="1"/>
  <c r="R157"/>
  <c r="P157"/>
  <c r="O157"/>
  <c r="K157"/>
  <c r="N157" s="1"/>
  <c r="S157" s="1"/>
  <c r="R156"/>
  <c r="O156"/>
  <c r="P156" s="1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P153"/>
  <c r="O153"/>
  <c r="K153"/>
  <c r="N153" s="1"/>
  <c r="S153" s="1"/>
  <c r="R152"/>
  <c r="O152"/>
  <c r="P152" s="1"/>
  <c r="K152"/>
  <c r="N152" s="1"/>
  <c r="S152" s="1"/>
  <c r="R151"/>
  <c r="O151"/>
  <c r="P151" s="1"/>
  <c r="K151"/>
  <c r="N151" s="1"/>
  <c r="S151" s="1"/>
  <c r="R150"/>
  <c r="O150"/>
  <c r="P150" s="1"/>
  <c r="K150"/>
  <c r="N150" s="1"/>
  <c r="S150" s="1"/>
  <c r="R149"/>
  <c r="P149"/>
  <c r="O149"/>
  <c r="K149"/>
  <c r="N149" s="1"/>
  <c r="S149" s="1"/>
  <c r="R148"/>
  <c r="O148"/>
  <c r="P148" s="1"/>
  <c r="K148"/>
  <c r="N148" s="1"/>
  <c r="S148" s="1"/>
  <c r="R147"/>
  <c r="O147"/>
  <c r="P147" s="1"/>
  <c r="K147"/>
  <c r="N147" s="1"/>
  <c r="S147" s="1"/>
  <c r="R146"/>
  <c r="O146"/>
  <c r="P146" s="1"/>
  <c r="K146"/>
  <c r="N146" s="1"/>
  <c r="S146" s="1"/>
  <c r="R145"/>
  <c r="P145"/>
  <c r="O145"/>
  <c r="K145"/>
  <c r="N145" s="1"/>
  <c r="S145" s="1"/>
  <c r="R144"/>
  <c r="O144"/>
  <c r="P144" s="1"/>
  <c r="K144"/>
  <c r="N144" s="1"/>
  <c r="S144" s="1"/>
  <c r="R143"/>
  <c r="O143"/>
  <c r="P143" s="1"/>
  <c r="K143"/>
  <c r="N143" s="1"/>
  <c r="S143" s="1"/>
  <c r="R142"/>
  <c r="O142"/>
  <c r="P142" s="1"/>
  <c r="K142"/>
  <c r="N142" s="1"/>
  <c r="S142" s="1"/>
  <c r="R141"/>
  <c r="P141"/>
  <c r="O141"/>
  <c r="K141"/>
  <c r="N141" s="1"/>
  <c r="S141" s="1"/>
  <c r="R140"/>
  <c r="O140"/>
  <c r="P140" s="1"/>
  <c r="K140"/>
  <c r="N140" s="1"/>
  <c r="S140" s="1"/>
  <c r="R139"/>
  <c r="O139"/>
  <c r="P139" s="1"/>
  <c r="K139"/>
  <c r="N139" s="1"/>
  <c r="S139" s="1"/>
  <c r="R138"/>
  <c r="O138"/>
  <c r="P138" s="1"/>
  <c r="K138"/>
  <c r="N138" s="1"/>
  <c r="S138" s="1"/>
  <c r="R137"/>
  <c r="P137"/>
  <c r="O137"/>
  <c r="K137"/>
  <c r="N137" s="1"/>
  <c r="S137" s="1"/>
  <c r="R136"/>
  <c r="O136"/>
  <c r="P136" s="1"/>
  <c r="K136"/>
  <c r="N136" s="1"/>
  <c r="S136" s="1"/>
  <c r="R135"/>
  <c r="O135"/>
  <c r="P135" s="1"/>
  <c r="K135"/>
  <c r="N135" s="1"/>
  <c r="S135" s="1"/>
  <c r="R134"/>
  <c r="O134"/>
  <c r="P134" s="1"/>
  <c r="K134"/>
  <c r="N134" s="1"/>
  <c r="S134" s="1"/>
  <c r="R133"/>
  <c r="P133"/>
  <c r="O133"/>
  <c r="K133"/>
  <c r="N133" s="1"/>
  <c r="S133" s="1"/>
  <c r="R132"/>
  <c r="O132"/>
  <c r="P132" s="1"/>
  <c r="K132"/>
  <c r="N132" s="1"/>
  <c r="S132" s="1"/>
  <c r="R131"/>
  <c r="O131"/>
  <c r="P131" s="1"/>
  <c r="K131"/>
  <c r="N131" s="1"/>
  <c r="S131" s="1"/>
  <c r="R130"/>
  <c r="O130"/>
  <c r="P130" s="1"/>
  <c r="K130"/>
  <c r="N130" s="1"/>
  <c r="S130" s="1"/>
  <c r="R129"/>
  <c r="P129"/>
  <c r="O129"/>
  <c r="K129"/>
  <c r="N129" s="1"/>
  <c r="S129" s="1"/>
  <c r="R128"/>
  <c r="O128"/>
  <c r="P128" s="1"/>
  <c r="K128"/>
  <c r="N128" s="1"/>
  <c r="S128" s="1"/>
  <c r="R127"/>
  <c r="O127"/>
  <c r="P127" s="1"/>
  <c r="K127"/>
  <c r="N127" s="1"/>
  <c r="S127" s="1"/>
  <c r="R126"/>
  <c r="O126"/>
  <c r="P126" s="1"/>
  <c r="K126"/>
  <c r="N126" s="1"/>
  <c r="S126" s="1"/>
  <c r="R125"/>
  <c r="P125"/>
  <c r="O125"/>
  <c r="K125"/>
  <c r="N125" s="1"/>
  <c r="S125" s="1"/>
  <c r="R124"/>
  <c r="O124"/>
  <c r="P124" s="1"/>
  <c r="K124"/>
  <c r="N124" s="1"/>
  <c r="S124" s="1"/>
  <c r="R123"/>
  <c r="O123"/>
  <c r="P123" s="1"/>
  <c r="K123"/>
  <c r="N123" s="1"/>
  <c r="S123" s="1"/>
  <c r="R122"/>
  <c r="O122"/>
  <c r="P122" s="1"/>
  <c r="K122"/>
  <c r="N122" s="1"/>
  <c r="S122" s="1"/>
  <c r="R121"/>
  <c r="P121"/>
  <c r="O121"/>
  <c r="K121"/>
  <c r="N121" s="1"/>
  <c r="S121" s="1"/>
  <c r="R120"/>
  <c r="O120"/>
  <c r="P120" s="1"/>
  <c r="K120"/>
  <c r="N120" s="1"/>
  <c r="S120" s="1"/>
  <c r="R119"/>
  <c r="O119"/>
  <c r="P119" s="1"/>
  <c r="K119"/>
  <c r="N119" s="1"/>
  <c r="S119" s="1"/>
  <c r="R118"/>
  <c r="O118"/>
  <c r="P118" s="1"/>
  <c r="K118"/>
  <c r="N118" s="1"/>
  <c r="S118" s="1"/>
  <c r="R117"/>
  <c r="P117"/>
  <c r="O117"/>
  <c r="K117"/>
  <c r="N117" s="1"/>
  <c r="S117" s="1"/>
  <c r="R116"/>
  <c r="O116"/>
  <c r="P116" s="1"/>
  <c r="K116"/>
  <c r="N116" s="1"/>
  <c r="S116" s="1"/>
  <c r="R115"/>
  <c r="O115"/>
  <c r="P115" s="1"/>
  <c r="K115"/>
  <c r="N115" s="1"/>
  <c r="S115" s="1"/>
  <c r="R114"/>
  <c r="O114"/>
  <c r="P114" s="1"/>
  <c r="K114"/>
  <c r="N114" s="1"/>
  <c r="S114" s="1"/>
  <c r="R113"/>
  <c r="P113"/>
  <c r="O113"/>
  <c r="K113"/>
  <c r="N113" s="1"/>
  <c r="S113" s="1"/>
  <c r="R112"/>
  <c r="O112"/>
  <c r="P112" s="1"/>
  <c r="K112"/>
  <c r="N112" s="1"/>
  <c r="S112" s="1"/>
  <c r="R111"/>
  <c r="O111"/>
  <c r="P111" s="1"/>
  <c r="K111"/>
  <c r="N111" s="1"/>
  <c r="S111" s="1"/>
  <c r="R110"/>
  <c r="O110"/>
  <c r="P110" s="1"/>
  <c r="K110"/>
  <c r="N110" s="1"/>
  <c r="S110" s="1"/>
  <c r="R109"/>
  <c r="P109"/>
  <c r="O109"/>
  <c r="K109"/>
  <c r="N109" s="1"/>
  <c r="S109" s="1"/>
  <c r="R108"/>
  <c r="O108"/>
  <c r="P108" s="1"/>
  <c r="K108"/>
  <c r="N108" s="1"/>
  <c r="S108" s="1"/>
  <c r="Q107"/>
  <c r="R104"/>
  <c r="O104"/>
  <c r="P104" s="1"/>
  <c r="K104"/>
  <c r="N104" s="1"/>
  <c r="S104" s="1"/>
  <c r="R103"/>
  <c r="P103"/>
  <c r="O103"/>
  <c r="N103"/>
  <c r="S103" s="1"/>
  <c r="K103"/>
  <c r="S102"/>
  <c r="R102"/>
  <c r="P102"/>
  <c r="O102"/>
  <c r="N102"/>
  <c r="K102"/>
  <c r="R101"/>
  <c r="P101"/>
  <c r="O101"/>
  <c r="N101"/>
  <c r="S101" s="1"/>
  <c r="K101"/>
  <c r="R100"/>
  <c r="O100"/>
  <c r="P100" s="1"/>
  <c r="K100"/>
  <c r="N100" s="1"/>
  <c r="S100" s="1"/>
  <c r="R99"/>
  <c r="P99"/>
  <c r="O99"/>
  <c r="N99"/>
  <c r="S99" s="1"/>
  <c r="K99"/>
  <c r="R98"/>
  <c r="P98"/>
  <c r="O98"/>
  <c r="N98"/>
  <c r="S98" s="1"/>
  <c r="K98"/>
  <c r="R97"/>
  <c r="P97"/>
  <c r="O97"/>
  <c r="N97"/>
  <c r="S97" s="1"/>
  <c r="K97"/>
  <c r="R96"/>
  <c r="O96"/>
  <c r="P96" s="1"/>
  <c r="K96"/>
  <c r="N96" s="1"/>
  <c r="S96" s="1"/>
  <c r="R95"/>
  <c r="P95"/>
  <c r="O95"/>
  <c r="N95"/>
  <c r="S95" s="1"/>
  <c r="K95"/>
  <c r="R94"/>
  <c r="P94"/>
  <c r="O94"/>
  <c r="N94"/>
  <c r="S94" s="1"/>
  <c r="K94"/>
  <c r="R93"/>
  <c r="P93"/>
  <c r="O93"/>
  <c r="N93"/>
  <c r="S93" s="1"/>
  <c r="K93"/>
  <c r="R92"/>
  <c r="O92"/>
  <c r="P92" s="1"/>
  <c r="K92"/>
  <c r="N92" s="1"/>
  <c r="S92" s="1"/>
  <c r="R91"/>
  <c r="P91"/>
  <c r="O91"/>
  <c r="N91"/>
  <c r="S91" s="1"/>
  <c r="K91"/>
  <c r="R90"/>
  <c r="P90"/>
  <c r="O90"/>
  <c r="N90"/>
  <c r="S90" s="1"/>
  <c r="K90"/>
  <c r="S89"/>
  <c r="R89"/>
  <c r="P89"/>
  <c r="O89"/>
  <c r="N89"/>
  <c r="K89"/>
  <c r="R88"/>
  <c r="O88"/>
  <c r="P88" s="1"/>
  <c r="K88"/>
  <c r="N88" s="1"/>
  <c r="S88" s="1"/>
  <c r="R87"/>
  <c r="P87"/>
  <c r="O87"/>
  <c r="N87"/>
  <c r="S87" s="1"/>
  <c r="K87"/>
  <c r="S86"/>
  <c r="R86"/>
  <c r="P86"/>
  <c r="O86"/>
  <c r="N86"/>
  <c r="K86"/>
  <c r="R85"/>
  <c r="P85"/>
  <c r="O85"/>
  <c r="N85"/>
  <c r="S85" s="1"/>
  <c r="K85"/>
  <c r="R84"/>
  <c r="O84"/>
  <c r="P84" s="1"/>
  <c r="K84"/>
  <c r="N84" s="1"/>
  <c r="S84" s="1"/>
  <c r="R83"/>
  <c r="P83"/>
  <c r="O83"/>
  <c r="N83"/>
  <c r="S83" s="1"/>
  <c r="K83"/>
  <c r="R82"/>
  <c r="P82"/>
  <c r="O82"/>
  <c r="N82"/>
  <c r="S82" s="1"/>
  <c r="K82"/>
  <c r="R81"/>
  <c r="P81"/>
  <c r="O81"/>
  <c r="N81"/>
  <c r="S81" s="1"/>
  <c r="K81"/>
  <c r="R80"/>
  <c r="O80"/>
  <c r="P80" s="1"/>
  <c r="K80"/>
  <c r="N80" s="1"/>
  <c r="S80" s="1"/>
  <c r="R79"/>
  <c r="P79"/>
  <c r="O79"/>
  <c r="N79"/>
  <c r="S79" s="1"/>
  <c r="K79"/>
  <c r="R78"/>
  <c r="P78"/>
  <c r="O78"/>
  <c r="N78"/>
  <c r="S78" s="1"/>
  <c r="K78"/>
  <c r="R77"/>
  <c r="P77"/>
  <c r="O77"/>
  <c r="N77"/>
  <c r="S77" s="1"/>
  <c r="K77"/>
  <c r="R76"/>
  <c r="O76"/>
  <c r="P76" s="1"/>
  <c r="K76"/>
  <c r="N76" s="1"/>
  <c r="S76" s="1"/>
  <c r="R75"/>
  <c r="P75"/>
  <c r="O75"/>
  <c r="N75"/>
  <c r="S75" s="1"/>
  <c r="K75"/>
  <c r="R74"/>
  <c r="P74"/>
  <c r="O74"/>
  <c r="N74"/>
  <c r="S74" s="1"/>
  <c r="K74"/>
  <c r="S73"/>
  <c r="R73"/>
  <c r="P73"/>
  <c r="O73"/>
  <c r="N73"/>
  <c r="K73"/>
  <c r="R72"/>
  <c r="O72"/>
  <c r="P72" s="1"/>
  <c r="K72"/>
  <c r="N72" s="1"/>
  <c r="S72" s="1"/>
  <c r="R71"/>
  <c r="P71"/>
  <c r="O71"/>
  <c r="N71"/>
  <c r="S71" s="1"/>
  <c r="K71"/>
  <c r="S70"/>
  <c r="R70"/>
  <c r="P70"/>
  <c r="O70"/>
  <c r="N70"/>
  <c r="K70"/>
  <c r="R69"/>
  <c r="P69"/>
  <c r="O69"/>
  <c r="N69"/>
  <c r="S69" s="1"/>
  <c r="K69"/>
  <c r="R68"/>
  <c r="O68"/>
  <c r="P68" s="1"/>
  <c r="K68"/>
  <c r="N68" s="1"/>
  <c r="S68" s="1"/>
  <c r="R67"/>
  <c r="P67"/>
  <c r="O67"/>
  <c r="N67"/>
  <c r="S67" s="1"/>
  <c r="K67"/>
  <c r="R66"/>
  <c r="P66"/>
  <c r="O66"/>
  <c r="N66"/>
  <c r="S66" s="1"/>
  <c r="K66"/>
  <c r="R65"/>
  <c r="P65"/>
  <c r="O65"/>
  <c r="N65"/>
  <c r="S65" s="1"/>
  <c r="K65"/>
  <c r="R64"/>
  <c r="O64"/>
  <c r="P64" s="1"/>
  <c r="K64"/>
  <c r="N64" s="1"/>
  <c r="S64" s="1"/>
  <c r="R63"/>
  <c r="P63"/>
  <c r="O63"/>
  <c r="N63"/>
  <c r="S63" s="1"/>
  <c r="K63"/>
  <c r="R62"/>
  <c r="P62"/>
  <c r="O62"/>
  <c r="N62"/>
  <c r="S62" s="1"/>
  <c r="K62"/>
  <c r="R61"/>
  <c r="P61"/>
  <c r="O61"/>
  <c r="N61"/>
  <c r="S61" s="1"/>
  <c r="K61"/>
  <c r="R60"/>
  <c r="O60"/>
  <c r="P60" s="1"/>
  <c r="K60"/>
  <c r="N60" s="1"/>
  <c r="S60" s="1"/>
  <c r="R59"/>
  <c r="P59"/>
  <c r="O59"/>
  <c r="N59"/>
  <c r="S59" s="1"/>
  <c r="K59"/>
  <c r="R58"/>
  <c r="P58"/>
  <c r="O58"/>
  <c r="N58"/>
  <c r="S58" s="1"/>
  <c r="K58"/>
  <c r="S57"/>
  <c r="R57"/>
  <c r="P57"/>
  <c r="O57"/>
  <c r="N57"/>
  <c r="K57"/>
  <c r="P56"/>
  <c r="O56"/>
  <c r="N56"/>
  <c r="S56" s="1"/>
  <c r="K56"/>
  <c r="Q55"/>
  <c r="R56" s="1"/>
  <c r="R52"/>
  <c r="O52"/>
  <c r="P52" s="1"/>
  <c r="K52"/>
  <c r="N52" s="1"/>
  <c r="S52" s="1"/>
  <c r="R51"/>
  <c r="O51"/>
  <c r="P51" s="1"/>
  <c r="K51"/>
  <c r="N51" s="1"/>
  <c r="S51" s="1"/>
  <c r="R50"/>
  <c r="P50"/>
  <c r="O50"/>
  <c r="K50"/>
  <c r="N50" s="1"/>
  <c r="S50" s="1"/>
  <c r="R49"/>
  <c r="O49"/>
  <c r="P49" s="1"/>
  <c r="K49"/>
  <c r="N49" s="1"/>
  <c r="S49" s="1"/>
  <c r="R48"/>
  <c r="O48"/>
  <c r="P48" s="1"/>
  <c r="K48"/>
  <c r="N48" s="1"/>
  <c r="S48" s="1"/>
  <c r="R47"/>
  <c r="O47"/>
  <c r="P47" s="1"/>
  <c r="K47"/>
  <c r="N47" s="1"/>
  <c r="S47" s="1"/>
  <c r="R46"/>
  <c r="P46"/>
  <c r="O46"/>
  <c r="K46"/>
  <c r="N46" s="1"/>
  <c r="S46" s="1"/>
  <c r="R45"/>
  <c r="O45"/>
  <c r="P45" s="1"/>
  <c r="K45"/>
  <c r="N45" s="1"/>
  <c r="S45" s="1"/>
  <c r="R44"/>
  <c r="O44"/>
  <c r="P44" s="1"/>
  <c r="K44"/>
  <c r="N44" s="1"/>
  <c r="S44" s="1"/>
  <c r="R43"/>
  <c r="O43"/>
  <c r="P43" s="1"/>
  <c r="K43"/>
  <c r="N43" s="1"/>
  <c r="S43" s="1"/>
  <c r="R42"/>
  <c r="P42"/>
  <c r="O42"/>
  <c r="K42"/>
  <c r="N42" s="1"/>
  <c r="S42" s="1"/>
  <c r="R41"/>
  <c r="O41"/>
  <c r="P41" s="1"/>
  <c r="K41"/>
  <c r="N41" s="1"/>
  <c r="S41" s="1"/>
  <c r="R40"/>
  <c r="O40"/>
  <c r="P40" s="1"/>
  <c r="K40"/>
  <c r="N40" s="1"/>
  <c r="S40" s="1"/>
  <c r="R39"/>
  <c r="O39"/>
  <c r="P39" s="1"/>
  <c r="K39"/>
  <c r="N39" s="1"/>
  <c r="S39" s="1"/>
  <c r="R38"/>
  <c r="P38"/>
  <c r="O38"/>
  <c r="K38"/>
  <c r="N38" s="1"/>
  <c r="S38" s="1"/>
  <c r="R37"/>
  <c r="O37"/>
  <c r="P37" s="1"/>
  <c r="K37"/>
  <c r="N37" s="1"/>
  <c r="S37" s="1"/>
  <c r="R36"/>
  <c r="O36"/>
  <c r="P36" s="1"/>
  <c r="K36"/>
  <c r="N36" s="1"/>
  <c r="S36" s="1"/>
  <c r="R35"/>
  <c r="O35"/>
  <c r="P35" s="1"/>
  <c r="K35"/>
  <c r="N35" s="1"/>
  <c r="S35" s="1"/>
  <c r="R34"/>
  <c r="P34"/>
  <c r="O34"/>
  <c r="K34"/>
  <c r="N34" s="1"/>
  <c r="S34" s="1"/>
  <c r="R33"/>
  <c r="O33"/>
  <c r="P33" s="1"/>
  <c r="K33"/>
  <c r="N33" s="1"/>
  <c r="S33" s="1"/>
  <c r="R32"/>
  <c r="O32"/>
  <c r="P32" s="1"/>
  <c r="K32"/>
  <c r="N32" s="1"/>
  <c r="S32" s="1"/>
  <c r="R31"/>
  <c r="O31"/>
  <c r="P31" s="1"/>
  <c r="K31"/>
  <c r="N31" s="1"/>
  <c r="S31" s="1"/>
  <c r="R30"/>
  <c r="P30"/>
  <c r="O30"/>
  <c r="K30"/>
  <c r="N30" s="1"/>
  <c r="S30" s="1"/>
  <c r="R29"/>
  <c r="O29"/>
  <c r="P29" s="1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P26"/>
  <c r="O26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P22"/>
  <c r="O22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P18"/>
  <c r="O18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P14"/>
  <c r="O14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P10"/>
  <c r="O10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R2"/>
  <c r="F2"/>
  <c r="K2" s="1"/>
  <c r="N2" s="1"/>
  <c r="S2" s="1"/>
  <c r="Y1"/>
  <c r="X1"/>
  <c r="W1"/>
  <c r="V1"/>
  <c r="U1"/>
  <c r="A4" i="4"/>
  <c r="F4" s="1"/>
  <c r="O2" i="5" l="1"/>
  <c r="P2" s="1"/>
  <c r="R4" i="6"/>
  <c r="R4" i="5"/>
  <c r="AG42" i="7"/>
  <c r="Y42"/>
  <c r="AH42"/>
  <c r="Z42"/>
  <c r="V6"/>
  <c r="AI42"/>
  <c r="AA42"/>
  <c r="AJ42"/>
  <c r="AB42"/>
  <c r="AK42"/>
  <c r="AC42"/>
  <c r="AL42"/>
  <c r="AD42"/>
  <c r="V42"/>
  <c r="AM42"/>
  <c r="AE42"/>
  <c r="W42"/>
  <c r="AF42"/>
  <c r="X42"/>
  <c r="O90"/>
  <c r="O93" s="1"/>
  <c r="O1"/>
  <c r="O56"/>
  <c r="F7"/>
  <c r="F8" s="1"/>
  <c r="N7"/>
  <c r="N8" s="1"/>
  <c r="F42"/>
  <c r="N42"/>
  <c r="E7"/>
  <c r="E8" s="1"/>
  <c r="M7"/>
  <c r="E42"/>
  <c r="M42"/>
  <c r="D7"/>
  <c r="D8" s="1"/>
  <c r="L7"/>
  <c r="L8" s="1"/>
  <c r="D42"/>
  <c r="L42"/>
  <c r="C7"/>
  <c r="K7"/>
  <c r="S7"/>
  <c r="C42"/>
  <c r="K42"/>
  <c r="S42"/>
  <c r="B7"/>
  <c r="B8" s="1"/>
  <c r="J7"/>
  <c r="J8" s="1"/>
  <c r="R7"/>
  <c r="B42"/>
  <c r="J42"/>
  <c r="R42"/>
  <c r="I7"/>
  <c r="I8" s="1"/>
  <c r="I42"/>
  <c r="Q42"/>
  <c r="Q4" i="9"/>
  <c r="H7" i="7"/>
  <c r="H8" s="1"/>
  <c r="P7"/>
  <c r="H42"/>
  <c r="P42"/>
  <c r="G7"/>
  <c r="G8" s="1"/>
  <c r="G42"/>
  <c r="I90" l="1"/>
  <c r="I93" s="1"/>
  <c r="I1"/>
  <c r="I56"/>
  <c r="AB90"/>
  <c r="AB93" s="1"/>
  <c r="AB56"/>
  <c r="AB1"/>
  <c r="AG90"/>
  <c r="AG93" s="1"/>
  <c r="AG56"/>
  <c r="AG1"/>
  <c r="P90"/>
  <c r="P93" s="1"/>
  <c r="P1"/>
  <c r="P56"/>
  <c r="K56"/>
  <c r="K90"/>
  <c r="K93" s="1"/>
  <c r="K1"/>
  <c r="G90"/>
  <c r="G93" s="1"/>
  <c r="G1"/>
  <c r="G56"/>
  <c r="Q90"/>
  <c r="Q93" s="1"/>
  <c r="Q1"/>
  <c r="Q56"/>
  <c r="D1"/>
  <c r="D56"/>
  <c r="D90"/>
  <c r="D93" s="1"/>
  <c r="F90"/>
  <c r="F93" s="1"/>
  <c r="F1"/>
  <c r="F56"/>
  <c r="AF90"/>
  <c r="AF93" s="1"/>
  <c r="AF56"/>
  <c r="AF1"/>
  <c r="AK56"/>
  <c r="AK1"/>
  <c r="AK90"/>
  <c r="AK93" s="1"/>
  <c r="Y90"/>
  <c r="Y93" s="1"/>
  <c r="Y56"/>
  <c r="Y1"/>
  <c r="AE90"/>
  <c r="AE93" s="1"/>
  <c r="AE56"/>
  <c r="AE1"/>
  <c r="W90"/>
  <c r="W93" s="1"/>
  <c r="W56"/>
  <c r="W1"/>
  <c r="L1"/>
  <c r="L56"/>
  <c r="L90"/>
  <c r="L93" s="1"/>
  <c r="N90"/>
  <c r="N93" s="1"/>
  <c r="N1"/>
  <c r="N56"/>
  <c r="X90"/>
  <c r="X93" s="1"/>
  <c r="X56"/>
  <c r="X1"/>
  <c r="AC56"/>
  <c r="AC1"/>
  <c r="AC90"/>
  <c r="AC93" s="1"/>
  <c r="AH90"/>
  <c r="AH93" s="1"/>
  <c r="AH56"/>
  <c r="AH1"/>
  <c r="AJ90"/>
  <c r="AJ93" s="1"/>
  <c r="AJ56"/>
  <c r="AJ1"/>
  <c r="AL90"/>
  <c r="AL93" s="1"/>
  <c r="AL56"/>
  <c r="AL1"/>
  <c r="Z90"/>
  <c r="Z93" s="1"/>
  <c r="Z1"/>
  <c r="R8"/>
  <c r="C8"/>
  <c r="B9" s="1"/>
  <c r="B90"/>
  <c r="B93" s="1"/>
  <c r="B1"/>
  <c r="B56"/>
  <c r="AD90"/>
  <c r="AD93" s="1"/>
  <c r="AD56"/>
  <c r="AD1"/>
  <c r="AG7"/>
  <c r="AG8" s="1"/>
  <c r="Y7"/>
  <c r="Y8" s="1"/>
  <c r="AH7"/>
  <c r="AH8" s="1"/>
  <c r="Z7"/>
  <c r="AI7"/>
  <c r="AI8" s="1"/>
  <c r="AA7"/>
  <c r="AA8" s="1"/>
  <c r="AJ7"/>
  <c r="AJ8" s="1"/>
  <c r="AB7"/>
  <c r="AB8" s="1"/>
  <c r="AK7"/>
  <c r="AK8" s="1"/>
  <c r="AC7"/>
  <c r="AC8" s="1"/>
  <c r="AL7"/>
  <c r="AL8" s="1"/>
  <c r="AD7"/>
  <c r="AD8" s="1"/>
  <c r="V7"/>
  <c r="V8" s="1"/>
  <c r="AM7"/>
  <c r="AM8" s="1"/>
  <c r="AE7"/>
  <c r="AE8" s="1"/>
  <c r="W7"/>
  <c r="W8" s="1"/>
  <c r="AF7"/>
  <c r="AF8" s="1"/>
  <c r="X7"/>
  <c r="X8" s="1"/>
  <c r="P8"/>
  <c r="K8"/>
  <c r="M8"/>
  <c r="S56"/>
  <c r="S90"/>
  <c r="S93" s="1"/>
  <c r="S1"/>
  <c r="H90"/>
  <c r="H93" s="1"/>
  <c r="H1"/>
  <c r="H56"/>
  <c r="J90"/>
  <c r="J93" s="1"/>
  <c r="J1"/>
  <c r="J56"/>
  <c r="E90"/>
  <c r="E93" s="1"/>
  <c r="E1"/>
  <c r="E56"/>
  <c r="O11"/>
  <c r="O94"/>
  <c r="O95" s="1"/>
  <c r="O59"/>
  <c r="V90"/>
  <c r="V93" s="1"/>
  <c r="V56"/>
  <c r="V1"/>
  <c r="AI90"/>
  <c r="AI93" s="1"/>
  <c r="AI56"/>
  <c r="AI1"/>
  <c r="S8"/>
  <c r="R90"/>
  <c r="R93" s="1"/>
  <c r="R1"/>
  <c r="R56"/>
  <c r="C56"/>
  <c r="C90"/>
  <c r="C93" s="1"/>
  <c r="C1"/>
  <c r="M90"/>
  <c r="M93" s="1"/>
  <c r="M1"/>
  <c r="M56"/>
  <c r="AM90"/>
  <c r="AM93" s="1"/>
  <c r="AM56"/>
  <c r="AM1"/>
  <c r="AA90"/>
  <c r="AA93" s="1"/>
  <c r="AA56"/>
  <c r="AA1"/>
  <c r="Q8"/>
  <c r="G57" l="1"/>
  <c r="G11"/>
  <c r="G94"/>
  <c r="G59"/>
  <c r="C94"/>
  <c r="C59"/>
  <c r="C57"/>
  <c r="C11"/>
  <c r="X11"/>
  <c r="X94"/>
  <c r="X59"/>
  <c r="X57"/>
  <c r="Y57"/>
  <c r="Y11"/>
  <c r="Y94"/>
  <c r="Y95" s="1"/>
  <c r="Y59"/>
  <c r="F11"/>
  <c r="F94"/>
  <c r="F95" s="1"/>
  <c r="F59"/>
  <c r="F57"/>
  <c r="I57"/>
  <c r="I11"/>
  <c r="I94"/>
  <c r="I59"/>
  <c r="X95"/>
  <c r="S94"/>
  <c r="S59"/>
  <c r="S57"/>
  <c r="S11"/>
  <c r="AM94"/>
  <c r="AM95" s="1"/>
  <c r="AM59"/>
  <c r="AM57"/>
  <c r="AM11"/>
  <c r="V94"/>
  <c r="V59"/>
  <c r="V57"/>
  <c r="V11"/>
  <c r="AD94"/>
  <c r="AD95" s="1"/>
  <c r="AD59"/>
  <c r="AD57"/>
  <c r="AD11"/>
  <c r="W94"/>
  <c r="W59"/>
  <c r="W57"/>
  <c r="W11"/>
  <c r="E94"/>
  <c r="E95" s="1"/>
  <c r="E59"/>
  <c r="E57"/>
  <c r="E11"/>
  <c r="AJ57"/>
  <c r="AJ11"/>
  <c r="AJ94"/>
  <c r="AJ95" s="1"/>
  <c r="AJ59"/>
  <c r="P57"/>
  <c r="P11"/>
  <c r="P94"/>
  <c r="P95" s="1"/>
  <c r="P59"/>
  <c r="V95"/>
  <c r="W95"/>
  <c r="S95"/>
  <c r="C95"/>
  <c r="M94"/>
  <c r="M95" s="1"/>
  <c r="M59"/>
  <c r="M57"/>
  <c r="M11"/>
  <c r="J57"/>
  <c r="J11"/>
  <c r="J94"/>
  <c r="J95" s="1"/>
  <c r="J59"/>
  <c r="N11"/>
  <c r="N94"/>
  <c r="N95" s="1"/>
  <c r="N59"/>
  <c r="N57"/>
  <c r="AC94"/>
  <c r="AC59"/>
  <c r="AC57"/>
  <c r="AC11"/>
  <c r="L94"/>
  <c r="L59"/>
  <c r="L57"/>
  <c r="L11"/>
  <c r="AF11"/>
  <c r="AF94"/>
  <c r="AF95" s="1"/>
  <c r="AF59"/>
  <c r="AF57"/>
  <c r="Q57"/>
  <c r="Q11"/>
  <c r="Q94"/>
  <c r="Q95" s="1"/>
  <c r="Q59"/>
  <c r="K94"/>
  <c r="K95" s="1"/>
  <c r="K59"/>
  <c r="K57"/>
  <c r="K11"/>
  <c r="AB57"/>
  <c r="AB11"/>
  <c r="AB94"/>
  <c r="AB95" s="1"/>
  <c r="AB59"/>
  <c r="O57"/>
  <c r="AA57"/>
  <c r="AA11"/>
  <c r="AA94"/>
  <c r="AA95" s="1"/>
  <c r="AA59"/>
  <c r="H57"/>
  <c r="H11"/>
  <c r="H94"/>
  <c r="H95" s="1"/>
  <c r="H59"/>
  <c r="L95"/>
  <c r="AH57"/>
  <c r="AH11"/>
  <c r="AH94"/>
  <c r="AH95" s="1"/>
  <c r="AH59"/>
  <c r="R57"/>
  <c r="R11"/>
  <c r="R94"/>
  <c r="R95" s="1"/>
  <c r="R59"/>
  <c r="AI57"/>
  <c r="AI11"/>
  <c r="AI94"/>
  <c r="AI95" s="1"/>
  <c r="AI59"/>
  <c r="AL94"/>
  <c r="AL95" s="1"/>
  <c r="AL59"/>
  <c r="AL57"/>
  <c r="AL11"/>
  <c r="AE94"/>
  <c r="AE95" s="1"/>
  <c r="AE59"/>
  <c r="AE57"/>
  <c r="AE11"/>
  <c r="AK94"/>
  <c r="AK59"/>
  <c r="AK57"/>
  <c r="AK11"/>
  <c r="D94"/>
  <c r="D95" s="1"/>
  <c r="D59"/>
  <c r="D57"/>
  <c r="D11"/>
  <c r="AK95"/>
  <c r="I95"/>
  <c r="AC95"/>
  <c r="B57"/>
  <c r="B11"/>
  <c r="B94"/>
  <c r="B95" s="1"/>
  <c r="B59"/>
  <c r="AG57"/>
  <c r="AG11"/>
  <c r="AG94"/>
  <c r="AG95" s="1"/>
  <c r="AG59"/>
  <c r="G95"/>
  <c r="AA12" l="1"/>
  <c r="AA13" s="1"/>
  <c r="K12"/>
  <c r="K13" s="1"/>
  <c r="N12"/>
  <c r="N13" s="1"/>
  <c r="P12"/>
  <c r="P13" s="1"/>
  <c r="G12"/>
  <c r="G13" s="1"/>
  <c r="D12"/>
  <c r="D13" s="1"/>
  <c r="F12"/>
  <c r="F13" s="1"/>
  <c r="B12"/>
  <c r="B13" s="1"/>
  <c r="R12"/>
  <c r="R13" s="1"/>
  <c r="AB12"/>
  <c r="AB13" s="1"/>
  <c r="Q12"/>
  <c r="Q13" s="1"/>
  <c r="AE12"/>
  <c r="AE13" s="1"/>
  <c r="A96"/>
  <c r="AC12"/>
  <c r="AC13" s="1"/>
  <c r="X12"/>
  <c r="X13" s="1"/>
  <c r="E12"/>
  <c r="E13" s="1"/>
  <c r="AD12"/>
  <c r="AD13" s="1"/>
  <c r="AM12"/>
  <c r="AM13" s="1"/>
  <c r="O12"/>
  <c r="O13" s="1"/>
  <c r="AK12"/>
  <c r="AK13" s="1"/>
  <c r="AL12"/>
  <c r="AL13" s="1"/>
  <c r="H12"/>
  <c r="H13" s="1"/>
  <c r="L12"/>
  <c r="L13" s="1"/>
  <c r="M12"/>
  <c r="M13" s="1"/>
  <c r="AF12"/>
  <c r="AF13" s="1"/>
  <c r="AJ12"/>
  <c r="AJ13" s="1"/>
  <c r="I12"/>
  <c r="I13" s="1"/>
  <c r="Y12"/>
  <c r="Y13" s="1"/>
  <c r="AG12"/>
  <c r="AG13" s="1"/>
  <c r="AI12"/>
  <c r="AI13" s="1"/>
  <c r="AH12"/>
  <c r="AH13" s="1"/>
  <c r="J12"/>
  <c r="J13" s="1"/>
  <c r="W12"/>
  <c r="W13" s="1"/>
  <c r="V12"/>
  <c r="V13" s="1"/>
  <c r="S12"/>
  <c r="S13" s="1"/>
  <c r="C12"/>
  <c r="C13" s="1"/>
  <c r="B14" l="1"/>
</calcChain>
</file>

<file path=xl/sharedStrings.xml><?xml version="1.0" encoding="utf-8"?>
<sst xmlns="http://schemas.openxmlformats.org/spreadsheetml/2006/main" count="5879" uniqueCount="1062">
  <si>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</si>
  <si>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</si>
  <si>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</si>
  <si>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</si>
  <si>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</si>
  <si>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</si>
  <si>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</si>
  <si>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</si>
  <si>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</si>
  <si>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</si>
  <si>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</si>
  <si>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</si>
  <si>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</si>
  <si>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</si>
  <si>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</si>
  <si>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</si>
  <si>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</si>
  <si>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Patrick Marsden</t>
  </si>
  <si>
    <t>Polegate Plodders</t>
  </si>
  <si>
    <t>POLE</t>
  </si>
  <si>
    <t>PSS</t>
  </si>
  <si>
    <t>M35</t>
  </si>
  <si>
    <t>SM1</t>
  </si>
  <si>
    <t>Sean Parker-Harding</t>
  </si>
  <si>
    <t>Hastings AC</t>
  </si>
  <si>
    <t>HAC</t>
  </si>
  <si>
    <t>HR/HAC</t>
  </si>
  <si>
    <t>SM</t>
  </si>
  <si>
    <t>Will Withecombe</t>
  </si>
  <si>
    <t>Hastings Runners</t>
  </si>
  <si>
    <t>HR</t>
  </si>
  <si>
    <t>SM2</t>
  </si>
  <si>
    <t>Graeme Mcintosh</t>
  </si>
  <si>
    <t>Wadhurst Runners</t>
  </si>
  <si>
    <t>WAD</t>
  </si>
  <si>
    <t>M40</t>
  </si>
  <si>
    <t>M401</t>
  </si>
  <si>
    <t>Peter  Woodward</t>
  </si>
  <si>
    <t>Crowborough Runners</t>
  </si>
  <si>
    <t>CROW</t>
  </si>
  <si>
    <t>Jamie Kingdon</t>
  </si>
  <si>
    <t>Uckfield Runners</t>
  </si>
  <si>
    <t>UCK</t>
  </si>
  <si>
    <t>HTH/UCK</t>
  </si>
  <si>
    <t>James Cox</t>
  </si>
  <si>
    <t>Heathfield Road Runners</t>
  </si>
  <si>
    <t>HEAT</t>
  </si>
  <si>
    <t>M50</t>
  </si>
  <si>
    <t>M501</t>
  </si>
  <si>
    <t>Stuart Pelling</t>
  </si>
  <si>
    <t>Eastbourne Rovers</t>
  </si>
  <si>
    <t>EAST</t>
  </si>
  <si>
    <t>EAST/BDY</t>
  </si>
  <si>
    <t>Colin Tricker</t>
  </si>
  <si>
    <t>Alex Rawlinson</t>
  </si>
  <si>
    <t>Portslade Hedgehoppers</t>
  </si>
  <si>
    <t>HEDGE</t>
  </si>
  <si>
    <t>George Csatlos</t>
  </si>
  <si>
    <t>Team Bodyworks</t>
  </si>
  <si>
    <t>BDY</t>
  </si>
  <si>
    <t>Richard Docwra</t>
  </si>
  <si>
    <t>Lewes Ac</t>
  </si>
  <si>
    <t>LEW</t>
  </si>
  <si>
    <t>Jamie Keddie</t>
  </si>
  <si>
    <t>Sam Dowler</t>
  </si>
  <si>
    <t>Central Park Athletics</t>
  </si>
  <si>
    <t>CPA</t>
  </si>
  <si>
    <t>Stewart Gregory</t>
  </si>
  <si>
    <t>M55</t>
  </si>
  <si>
    <t>Grace Baker</t>
  </si>
  <si>
    <t>Hastings Ac</t>
  </si>
  <si>
    <t>SF</t>
  </si>
  <si>
    <t>SF1</t>
  </si>
  <si>
    <t>Dean Taylor</t>
  </si>
  <si>
    <t>M45</t>
  </si>
  <si>
    <t>M402</t>
  </si>
  <si>
    <t>Richard Davis</t>
  </si>
  <si>
    <t>Jonathan Burrell</t>
  </si>
  <si>
    <t>M502</t>
  </si>
  <si>
    <t>Paul Howard</t>
  </si>
  <si>
    <t>Brighton and Hove Frontrunners</t>
  </si>
  <si>
    <t>FRONTR</t>
  </si>
  <si>
    <t>James Roberts</t>
  </si>
  <si>
    <t>Meads Runners</t>
  </si>
  <si>
    <t>MEAD</t>
  </si>
  <si>
    <t>Maciej Ozimkiewicz</t>
  </si>
  <si>
    <t>Brighton Tri Club</t>
  </si>
  <si>
    <t>BTNTRI</t>
  </si>
  <si>
    <t>Jonathan Rafferty</t>
  </si>
  <si>
    <t>M403</t>
  </si>
  <si>
    <t>David Woollard</t>
  </si>
  <si>
    <t>Jim Watson</t>
  </si>
  <si>
    <t>Arena 80 AC</t>
  </si>
  <si>
    <t>A80</t>
  </si>
  <si>
    <t>Ricky Coleman</t>
  </si>
  <si>
    <t>Arena 80 Ac</t>
  </si>
  <si>
    <t>James  Marron</t>
  </si>
  <si>
    <t>Seaford Striders</t>
  </si>
  <si>
    <t>SEAF</t>
  </si>
  <si>
    <t>Josh Nisbett</t>
  </si>
  <si>
    <t>Graham Wooley</t>
  </si>
  <si>
    <t>Hailsham Harriers</t>
  </si>
  <si>
    <t>HAIL</t>
  </si>
  <si>
    <t>Jago Lecki</t>
  </si>
  <si>
    <t>SM3</t>
  </si>
  <si>
    <t>Rob Chrystie</t>
  </si>
  <si>
    <t>Peter Noon</t>
  </si>
  <si>
    <t>Kirsty Mcdermott</t>
  </si>
  <si>
    <t>Tim  Archer</t>
  </si>
  <si>
    <t>Nickolaj Kennett</t>
  </si>
  <si>
    <t>Damien Mills</t>
  </si>
  <si>
    <t>NS</t>
  </si>
  <si>
    <t>Carl Barton</t>
  </si>
  <si>
    <t>Leigh Harris</t>
  </si>
  <si>
    <t>Phil Wood</t>
  </si>
  <si>
    <t>Run Wednesdays</t>
  </si>
  <si>
    <t>RUNW</t>
  </si>
  <si>
    <t>David Wharton</t>
  </si>
  <si>
    <t>Gordon Berry</t>
  </si>
  <si>
    <t>Richard Vercoe</t>
  </si>
  <si>
    <t>Simon Fiddler</t>
  </si>
  <si>
    <t>Darren Barzee</t>
  </si>
  <si>
    <t>Ben Messer</t>
  </si>
  <si>
    <t>Tri Tempo</t>
  </si>
  <si>
    <t>TRIT</t>
  </si>
  <si>
    <t>Laurie Burrett</t>
  </si>
  <si>
    <t>Chris Brandt</t>
  </si>
  <si>
    <t>M503</t>
  </si>
  <si>
    <t>Teo Van Well</t>
  </si>
  <si>
    <t>Guy Williams</t>
  </si>
  <si>
    <t>Oliver Froom</t>
  </si>
  <si>
    <t>Alison Moore</t>
  </si>
  <si>
    <t>Ben  Skinner</t>
  </si>
  <si>
    <t>SM4</t>
  </si>
  <si>
    <t xml:space="preserve">Russell Beckett  </t>
  </si>
  <si>
    <t>Dave  Dunstall</t>
  </si>
  <si>
    <t>M60</t>
  </si>
  <si>
    <t>M601</t>
  </si>
  <si>
    <t>Lee Burns</t>
  </si>
  <si>
    <t>Robyn Lumas</t>
  </si>
  <si>
    <t>Paul Lambert</t>
  </si>
  <si>
    <t>Tony Durey</t>
  </si>
  <si>
    <t>Tom Bilton</t>
  </si>
  <si>
    <t>Tom North</t>
  </si>
  <si>
    <t>Bexhill Run Tri</t>
  </si>
  <si>
    <t>BEX</t>
  </si>
  <si>
    <t>Sue Fry</t>
  </si>
  <si>
    <t>F50</t>
  </si>
  <si>
    <t>F501</t>
  </si>
  <si>
    <t>Tim Newman</t>
  </si>
  <si>
    <t>NSM1</t>
  </si>
  <si>
    <t>Adam Osman</t>
  </si>
  <si>
    <t>Matt Southam</t>
  </si>
  <si>
    <t xml:space="preserve">Steve Bolton  </t>
  </si>
  <si>
    <t>Geraldine Moffat</t>
  </si>
  <si>
    <t>F55</t>
  </si>
  <si>
    <t>Johanna Dowle</t>
  </si>
  <si>
    <t>F45</t>
  </si>
  <si>
    <t>F401</t>
  </si>
  <si>
    <t>Ashley Watson</t>
  </si>
  <si>
    <t>Chris Turp</t>
  </si>
  <si>
    <t>Dave  Turner</t>
  </si>
  <si>
    <t>Jeff Young</t>
  </si>
  <si>
    <t>Martin Noakes</t>
  </si>
  <si>
    <t>Jenna Levett</t>
  </si>
  <si>
    <t>F35</t>
  </si>
  <si>
    <t>SF2</t>
  </si>
  <si>
    <t>Laura Gill</t>
  </si>
  <si>
    <t>NSF1</t>
  </si>
  <si>
    <t>Nick Campbell</t>
  </si>
  <si>
    <t>Adam Mansbridge</t>
  </si>
  <si>
    <t>Philip Visick</t>
  </si>
  <si>
    <t>Helen Sida</t>
  </si>
  <si>
    <t>Dominic  Doran</t>
  </si>
  <si>
    <t>Shane Smith</t>
  </si>
  <si>
    <t>Roy Cooper</t>
  </si>
  <si>
    <t>Tony Deacon</t>
  </si>
  <si>
    <t>Dan Shipton</t>
  </si>
  <si>
    <t>Natham Maskell</t>
  </si>
  <si>
    <t>NSM2</t>
  </si>
  <si>
    <t>Harry Scott</t>
  </si>
  <si>
    <t>Kevin Blowers</t>
  </si>
  <si>
    <t>Chris Russell</t>
  </si>
  <si>
    <t>M602</t>
  </si>
  <si>
    <t>Caroline Wood</t>
  </si>
  <si>
    <t>Rory Mcintyre</t>
  </si>
  <si>
    <t>Sarah Eddie</t>
  </si>
  <si>
    <t>Adam Styles</t>
  </si>
  <si>
    <t>Michael Gillingham</t>
  </si>
  <si>
    <t>Jessica Beake</t>
  </si>
  <si>
    <t>F40</t>
  </si>
  <si>
    <t>Dan Marshman</t>
  </si>
  <si>
    <t>Natalie Dawson</t>
  </si>
  <si>
    <t>F502</t>
  </si>
  <si>
    <t>Ian Weston</t>
  </si>
  <si>
    <t>Steffan Meyric Hughes</t>
  </si>
  <si>
    <t>Lewes AC</t>
  </si>
  <si>
    <t>Andrea Harwood</t>
  </si>
  <si>
    <t>Andrew Joad</t>
  </si>
  <si>
    <t>Neil Maskell</t>
  </si>
  <si>
    <t>Anna Tolmachova</t>
  </si>
  <si>
    <t>Helen  O 'Sullivan</t>
  </si>
  <si>
    <t>Rowan  Tulley</t>
  </si>
  <si>
    <t>Paul Guy</t>
  </si>
  <si>
    <t>Ollie Sprague</t>
  </si>
  <si>
    <t xml:space="preserve">Richard  Fox </t>
  </si>
  <si>
    <t>Gill Wheeler</t>
  </si>
  <si>
    <t>Andy Elphick</t>
  </si>
  <si>
    <t>Grant Docksey</t>
  </si>
  <si>
    <t>Maria Smith</t>
  </si>
  <si>
    <t>Carl Stanger</t>
  </si>
  <si>
    <t>James Griffiths</t>
  </si>
  <si>
    <t>Heather  Jenner</t>
  </si>
  <si>
    <t>Claire Thomas</t>
  </si>
  <si>
    <t>NSF2</t>
  </si>
  <si>
    <t>Steve Sprague</t>
  </si>
  <si>
    <t>Laura Seaman</t>
  </si>
  <si>
    <t>John Harding</t>
  </si>
  <si>
    <t>Mark  Smith</t>
  </si>
  <si>
    <t>David Salmons</t>
  </si>
  <si>
    <t>Colin Browne</t>
  </si>
  <si>
    <t>Chris Pullinger</t>
  </si>
  <si>
    <t>Anneka Redley-Cook</t>
  </si>
  <si>
    <t>Steven  Riggs</t>
  </si>
  <si>
    <t>NSM3</t>
  </si>
  <si>
    <t>Nicky Deacy</t>
  </si>
  <si>
    <t>F402</t>
  </si>
  <si>
    <t>Louise Ryan</t>
  </si>
  <si>
    <t>Trevor Saunders</t>
  </si>
  <si>
    <t>Dima Taran</t>
  </si>
  <si>
    <t>Russell  Hewlett</t>
  </si>
  <si>
    <t>Christopher Yeomanson</t>
  </si>
  <si>
    <t>Jemma Crawford</t>
  </si>
  <si>
    <t>Dominic Osman-Allu</t>
  </si>
  <si>
    <t>Clive  De Vulder</t>
  </si>
  <si>
    <t>Rodney Dempster</t>
  </si>
  <si>
    <t>Ciaran Weldon</t>
  </si>
  <si>
    <t>Imogen Burman-Mitchell</t>
  </si>
  <si>
    <t>Tony Lavender</t>
  </si>
  <si>
    <t>Samantha Chan</t>
  </si>
  <si>
    <t>Jenny Katsoni</t>
  </si>
  <si>
    <t>Richard Preece</t>
  </si>
  <si>
    <t>Ray Smith</t>
  </si>
  <si>
    <t>Martin Turner</t>
  </si>
  <si>
    <t>Garry Wright</t>
  </si>
  <si>
    <t>Chris Little</t>
  </si>
  <si>
    <t>Nicky Bignell</t>
  </si>
  <si>
    <t>NSF3</t>
  </si>
  <si>
    <t>Mark Ferris</t>
  </si>
  <si>
    <t>Patrycja Wollnik</t>
  </si>
  <si>
    <t>Charlie Hempstead</t>
  </si>
  <si>
    <t>Jonathan Pickworth</t>
  </si>
  <si>
    <t>Vicki Whitehorn</t>
  </si>
  <si>
    <t>Lee Hewson</t>
  </si>
  <si>
    <t>NSM4</t>
  </si>
  <si>
    <t>Andy Knight</t>
  </si>
  <si>
    <t>Carole Crathern</t>
  </si>
  <si>
    <t>Paul Charlton</t>
  </si>
  <si>
    <t>Gary Loughlin</t>
  </si>
  <si>
    <t>Andy  Perris</t>
  </si>
  <si>
    <t>Tracy Erridge</t>
  </si>
  <si>
    <t>Jim Rowe</t>
  </si>
  <si>
    <t>John Thompson</t>
  </si>
  <si>
    <t>Graham West</t>
  </si>
  <si>
    <t>Jenny Hughes</t>
  </si>
  <si>
    <t>F60</t>
  </si>
  <si>
    <t>F601</t>
  </si>
  <si>
    <t>Mariola Kuklo</t>
  </si>
  <si>
    <t>Ashley Box</t>
  </si>
  <si>
    <t>Jacqueline Hunt</t>
  </si>
  <si>
    <t>Chris Roberts</t>
  </si>
  <si>
    <t>Piers Brunning</t>
  </si>
  <si>
    <t>Tina Macenhill</t>
  </si>
  <si>
    <t>Hannah Edleston</t>
  </si>
  <si>
    <t>Joanna Mabbitt</t>
  </si>
  <si>
    <t>Mark Stephenson</t>
  </si>
  <si>
    <t>Helen Bowman</t>
  </si>
  <si>
    <t>Bryan Tapsell</t>
  </si>
  <si>
    <t>M65</t>
  </si>
  <si>
    <t>Caroline Curtis</t>
  </si>
  <si>
    <t>Emma Murphy</t>
  </si>
  <si>
    <t>Steve Shimmons</t>
  </si>
  <si>
    <t>Leeland Pavey</t>
  </si>
  <si>
    <t>Tania Taran</t>
  </si>
  <si>
    <t>Alistair Marshman</t>
  </si>
  <si>
    <t>Scott Oakley</t>
  </si>
  <si>
    <t>Kevin Moulding</t>
  </si>
  <si>
    <t>Judith Carder</t>
  </si>
  <si>
    <t>F65</t>
  </si>
  <si>
    <t>Carl Dowling</t>
  </si>
  <si>
    <t>Will Smart</t>
  </si>
  <si>
    <t>Andy Edwards</t>
  </si>
  <si>
    <t>Bob Page</t>
  </si>
  <si>
    <t>John Wright</t>
  </si>
  <si>
    <t>Fiona Williams</t>
  </si>
  <si>
    <t>Jamie Yates</t>
  </si>
  <si>
    <t>Nicole Henze</t>
  </si>
  <si>
    <t>Mark  Pope</t>
  </si>
  <si>
    <t>Jamie Bushnell</t>
  </si>
  <si>
    <t>Edward Diplock</t>
  </si>
  <si>
    <t>Chris Lugg</t>
  </si>
  <si>
    <t>Karin  Divall</t>
  </si>
  <si>
    <t>Gerard Dummett</t>
  </si>
  <si>
    <t>Bob Hughes</t>
  </si>
  <si>
    <t>M70</t>
  </si>
  <si>
    <t>Belinda Holme</t>
  </si>
  <si>
    <t xml:space="preserve">Mike Thompson </t>
  </si>
  <si>
    <t>Sue Brumwell</t>
  </si>
  <si>
    <t>F602</t>
  </si>
  <si>
    <t>Benita Estevez</t>
  </si>
  <si>
    <t>Robert Weighell</t>
  </si>
  <si>
    <t>Kevin Smith</t>
  </si>
  <si>
    <t>Robert Young</t>
  </si>
  <si>
    <t>Paul Rawlinson</t>
  </si>
  <si>
    <t>Sue Newman</t>
  </si>
  <si>
    <t>Ernie Stoddart</t>
  </si>
  <si>
    <t>Joanna Cain</t>
  </si>
  <si>
    <t>Nicola Degl'Innocenti</t>
  </si>
  <si>
    <t>NSF4</t>
  </si>
  <si>
    <t>Frances Burnham</t>
  </si>
  <si>
    <t>Peter Cook</t>
  </si>
  <si>
    <t>Hannah Deubert-Chapman</t>
  </si>
  <si>
    <t>Roger Humphries</t>
  </si>
  <si>
    <t>Jo Nevett</t>
  </si>
  <si>
    <t>Paul Rackstraw</t>
  </si>
  <si>
    <t>HY Runners</t>
  </si>
  <si>
    <t>HYR</t>
  </si>
  <si>
    <t>Millie Compton</t>
  </si>
  <si>
    <t>Ceri Cook</t>
  </si>
  <si>
    <t>Peter Weeks</t>
  </si>
  <si>
    <t>NSM5</t>
  </si>
  <si>
    <t>Victoria Little</t>
  </si>
  <si>
    <t>Reuben Coppard</t>
  </si>
  <si>
    <t>Richard Guest</t>
  </si>
  <si>
    <t>Guy Ramage</t>
  </si>
  <si>
    <t>katherine Simmons</t>
  </si>
  <si>
    <t>Fran Hamilton</t>
  </si>
  <si>
    <t>Scott Werner</t>
  </si>
  <si>
    <t>NSM6</t>
  </si>
  <si>
    <t>Julie Tremlin</t>
  </si>
  <si>
    <t>Seafront Shufflers</t>
  </si>
  <si>
    <t>SHUF</t>
  </si>
  <si>
    <t>Denise Kingdon</t>
  </si>
  <si>
    <t>Jenny  Whelan</t>
  </si>
  <si>
    <t>Martyn Craddock</t>
  </si>
  <si>
    <t>Ian Foxall</t>
  </si>
  <si>
    <t>Stacey Pollard</t>
  </si>
  <si>
    <t>Julie Chicken</t>
  </si>
  <si>
    <t>Mary Austin-Olsen</t>
  </si>
  <si>
    <t>Mary Down</t>
  </si>
  <si>
    <t xml:space="preserve">Kathleen  Southall </t>
  </si>
  <si>
    <t>Grant Meyer</t>
  </si>
  <si>
    <t>Felicity  Williams</t>
  </si>
  <si>
    <t>Michelle Pope</t>
  </si>
  <si>
    <t>Caroline Hollands</t>
  </si>
  <si>
    <t>Verity Wilde</t>
  </si>
  <si>
    <t>Samantha Yovell</t>
  </si>
  <si>
    <t>David Bratby</t>
  </si>
  <si>
    <t>Mark Stattersfield</t>
  </si>
  <si>
    <t>Fenella Maloney</t>
  </si>
  <si>
    <t>Graham Stevens</t>
  </si>
  <si>
    <t>Paul Hope</t>
  </si>
  <si>
    <t>Peri Cheal</t>
  </si>
  <si>
    <t>Andy Webb</t>
  </si>
  <si>
    <t>Jojo Smith</t>
  </si>
  <si>
    <t>Yvonne Patrick</t>
  </si>
  <si>
    <t>Chris Ashby</t>
  </si>
  <si>
    <t>Eddie Winter</t>
  </si>
  <si>
    <t>Connie Hannam</t>
  </si>
  <si>
    <t>Sharon Saunders</t>
  </si>
  <si>
    <t>Sally Green</t>
  </si>
  <si>
    <t>Stuart Green</t>
  </si>
  <si>
    <t>Jackie Baxter</t>
  </si>
  <si>
    <t>Malcolm Jones</t>
  </si>
  <si>
    <t>Dee Poole</t>
  </si>
  <si>
    <t>Marie Bolton</t>
  </si>
  <si>
    <t>Hazel Bennington</t>
  </si>
  <si>
    <t>Paul Crawley</t>
  </si>
  <si>
    <t>Peter Burfoot</t>
  </si>
  <si>
    <t>Brioni Allcorn</t>
  </si>
  <si>
    <t>Emma Bussey</t>
  </si>
  <si>
    <t>David Pettitt</t>
  </si>
  <si>
    <t>Ian Pratt</t>
  </si>
  <si>
    <t>Denise Jeffrey</t>
  </si>
  <si>
    <t>Kevin Burton</t>
  </si>
  <si>
    <t>Albert Kemp</t>
  </si>
  <si>
    <t>Iain Willatt</t>
  </si>
  <si>
    <t>Trish Audis</t>
  </si>
  <si>
    <t>Jon Raper</t>
  </si>
  <si>
    <t>Paul Standen-Payne</t>
  </si>
  <si>
    <t>Alex Valentino</t>
  </si>
  <si>
    <t>Jackie Turner</t>
  </si>
  <si>
    <t>Emily  Gibson</t>
  </si>
  <si>
    <t>Christopher Golding</t>
  </si>
  <si>
    <t>Keith Gillard</t>
  </si>
  <si>
    <t>Heather Long</t>
  </si>
  <si>
    <t>Phil Morris</t>
  </si>
  <si>
    <t>Ellie Docksey</t>
  </si>
  <si>
    <t>Mark Hill</t>
  </si>
  <si>
    <t>Kevin Battell</t>
  </si>
  <si>
    <t>Peter Clark</t>
  </si>
  <si>
    <t>Beverly  Sheridan</t>
  </si>
  <si>
    <t>Ron Cutbill</t>
  </si>
  <si>
    <t>Sarah Marzaioli</t>
  </si>
  <si>
    <t>F70</t>
  </si>
  <si>
    <t>Brigid Burnham</t>
  </si>
  <si>
    <t>Kerry Kipling</t>
  </si>
  <si>
    <t>Lisa Herbert</t>
  </si>
  <si>
    <t>Brian Winn</t>
  </si>
  <si>
    <t>Samantha Alvarez</t>
  </si>
  <si>
    <t>Richard Tickner</t>
  </si>
  <si>
    <t>Val  Brockwell</t>
  </si>
  <si>
    <t>Christine Tait</t>
  </si>
  <si>
    <t>Brian Barley</t>
  </si>
  <si>
    <t>Vanessa Harrold</t>
  </si>
  <si>
    <t>Richard Meyer</t>
  </si>
  <si>
    <t>Steve Eke</t>
  </si>
  <si>
    <t>Peter Thomas</t>
  </si>
  <si>
    <t>Julie Deakin</t>
  </si>
  <si>
    <t>rebecca Bevan</t>
  </si>
  <si>
    <t>Sylvia Huggett</t>
  </si>
  <si>
    <t>Ann Townsend</t>
  </si>
  <si>
    <t>Kate Harbottle-joyce</t>
  </si>
  <si>
    <t>Mike Lawlor</t>
  </si>
  <si>
    <t>Sarah Hilliard</t>
  </si>
  <si>
    <t xml:space="preserve">Steve  Smith </t>
  </si>
  <si>
    <t>Laura Grove</t>
  </si>
  <si>
    <t>Amy Hope</t>
  </si>
  <si>
    <t>Anthony Wilson</t>
  </si>
  <si>
    <t>Fay Stevensova</t>
  </si>
  <si>
    <t>NOT  IDENTIFIED</t>
  </si>
  <si>
    <t>Nicky Thompsett</t>
  </si>
  <si>
    <t>Peter Hedgethorne</t>
  </si>
  <si>
    <t>Ann Komzolik</t>
  </si>
  <si>
    <t>Roger Stone</t>
  </si>
  <si>
    <t>Alison  Fox</t>
  </si>
  <si>
    <t xml:space="preserve">Teresa  Mitchell </t>
  </si>
  <si>
    <t>Ann Eke</t>
  </si>
  <si>
    <t>Martin Harman</t>
  </si>
  <si>
    <t>Richard Morrissey</t>
  </si>
  <si>
    <t>Wan Sze Walbridge</t>
  </si>
  <si>
    <t>Helen Neary</t>
  </si>
  <si>
    <t>Brent Parker</t>
  </si>
  <si>
    <t>Adebayo Ogunbuffumi</t>
  </si>
  <si>
    <t>Sarah Cooper</t>
  </si>
  <si>
    <t>Caroline Penny</t>
  </si>
  <si>
    <t>DNF</t>
  </si>
  <si>
    <t>Mary Caudron</t>
  </si>
  <si>
    <t>Richard Goulder</t>
  </si>
  <si>
    <t>James Kilvington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</si>
  <si>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</si>
  <si>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</si>
  <si>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</si>
  <si>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</si>
  <si>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</si>
  <si>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</si>
  <si>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</si>
  <si>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</si>
  <si>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</si>
  <si>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No of scoring races</t>
  </si>
  <si>
    <t>Allocation Check</t>
  </si>
  <si>
    <t>Races in points order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</si>
  <si>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</si>
  <si>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</si>
  <si>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</si>
  <si>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</si>
  <si>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</si>
  <si>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</si>
  <si>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</si>
  <si>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</si>
  <si>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</si>
  <si>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</si>
  <si>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</si>
  <si>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</si>
  <si>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</si>
  <si>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</si>
  <si>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</si>
  <si>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</si>
  <si>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</si>
  <si>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</si>
  <si>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SENIOR MEN</t>
  </si>
  <si>
    <t>George Stewart</t>
  </si>
  <si>
    <t>Lewis Davies</t>
  </si>
  <si>
    <t>Angus Peters</t>
  </si>
  <si>
    <t>Ben Pepler</t>
  </si>
  <si>
    <t>Euan  Baker</t>
  </si>
  <si>
    <t>Andrew Shipilov</t>
  </si>
  <si>
    <t>Luke Blyth </t>
  </si>
  <si>
    <t>James Harris</t>
  </si>
  <si>
    <t>Michael Maxwell</t>
  </si>
  <si>
    <t>Colin Keast</t>
  </si>
  <si>
    <t>Tom  Marchant</t>
  </si>
  <si>
    <t>Brandon Pfeiffer</t>
  </si>
  <si>
    <t>David Ervine</t>
  </si>
  <si>
    <t>Fraser  Macnicoll</t>
  </si>
  <si>
    <t>Luke Tomsett</t>
  </si>
  <si>
    <t>Andrew Green</t>
  </si>
  <si>
    <t>Oliver Carey</t>
  </si>
  <si>
    <t>James Stephen</t>
  </si>
  <si>
    <t>Sam Farrington</t>
  </si>
  <si>
    <t>Christopher price</t>
  </si>
  <si>
    <t>Ross Coupe</t>
  </si>
  <si>
    <t>Edward Wheeler</t>
  </si>
  <si>
    <t>Alexander Mason</t>
  </si>
  <si>
    <t>Stu York</t>
  </si>
  <si>
    <t>Stefano Russo</t>
  </si>
  <si>
    <t>M351</t>
  </si>
  <si>
    <t>M352</t>
  </si>
  <si>
    <t>M353</t>
  </si>
  <si>
    <t>Ollie Welch</t>
  </si>
  <si>
    <t>Liam Brooks</t>
  </si>
  <si>
    <t>Andrea Sansottera</t>
  </si>
  <si>
    <t>Will Monnington</t>
  </si>
  <si>
    <t>Richard Pineles-West</t>
  </si>
  <si>
    <t>Marc Gumbrell</t>
  </si>
  <si>
    <t>Alexander Gusak</t>
  </si>
  <si>
    <t>Rob Jessop</t>
  </si>
  <si>
    <t>Alex  Darsley</t>
  </si>
  <si>
    <t>Dave Buist</t>
  </si>
  <si>
    <t>Stephen Gates</t>
  </si>
  <si>
    <t>Matthew Harmer</t>
  </si>
  <si>
    <t>Phill Stevenson</t>
  </si>
  <si>
    <t>Nick Taylor</t>
  </si>
  <si>
    <t>Brian Birkmyre</t>
  </si>
  <si>
    <t>Jack Mabon</t>
  </si>
  <si>
    <t>Stuart Mckenzie</t>
  </si>
  <si>
    <t>James Preece</t>
  </si>
  <si>
    <t>Graham Baker</t>
  </si>
  <si>
    <t xml:space="preserve">Huw Oliphant </t>
  </si>
  <si>
    <t>Chris Shoult</t>
  </si>
  <si>
    <t>Martin Snape</t>
  </si>
  <si>
    <t>John Babajide</t>
  </si>
  <si>
    <t>Ian Fines</t>
  </si>
  <si>
    <t>Ashley Gosling</t>
  </si>
  <si>
    <t>Doug Wood</t>
  </si>
  <si>
    <t>Bruno Chan</t>
  </si>
  <si>
    <t>Gary Miles</t>
  </si>
  <si>
    <t>Dave Moran</t>
  </si>
  <si>
    <t>Matthew King</t>
  </si>
  <si>
    <t>Ian Bromley</t>
  </si>
  <si>
    <t>Adam Vaughan</t>
  </si>
  <si>
    <t>Bowie Lycett</t>
  </si>
  <si>
    <t>Mark Poulton</t>
  </si>
  <si>
    <t>Richard Gardiner</t>
  </si>
  <si>
    <t xml:space="preserve">Stephen  Marsden </t>
  </si>
  <si>
    <t>Stephen Offord</t>
  </si>
  <si>
    <t>Nick Farley</t>
  </si>
  <si>
    <t>Gareth Williams</t>
  </si>
  <si>
    <t>Juriy Korchev</t>
  </si>
  <si>
    <t>Erik Chan</t>
  </si>
  <si>
    <t>James Bluring</t>
  </si>
  <si>
    <t>Phil Gale</t>
  </si>
  <si>
    <t> Robert Gerardo</t>
  </si>
  <si>
    <t>Gareth Purves</t>
  </si>
  <si>
    <t>Ed Barnes</t>
  </si>
  <si>
    <t>Robin  Warwick</t>
  </si>
  <si>
    <t>Toby Meanwell</t>
  </si>
  <si>
    <t>Keith Axell</t>
  </si>
  <si>
    <t>Simon Johnson</t>
  </si>
  <si>
    <t>Adam Davies</t>
  </si>
  <si>
    <t>David Barham</t>
  </si>
  <si>
    <t>Philip Westbury</t>
  </si>
  <si>
    <t>Jamie Kennedy</t>
  </si>
  <si>
    <t>Leigh Baker</t>
  </si>
  <si>
    <t>Neal Lewis</t>
  </si>
  <si>
    <t>Martin Broughton</t>
  </si>
  <si>
    <t>Kevin Mould</t>
  </si>
  <si>
    <t>Richard Baxendale</t>
  </si>
  <si>
    <t>Dean Layen</t>
  </si>
  <si>
    <t>M451</t>
  </si>
  <si>
    <t>M452</t>
  </si>
  <si>
    <t>M453</t>
  </si>
  <si>
    <t>Chris Lennard</t>
  </si>
  <si>
    <t>Steve Burgess</t>
  </si>
  <si>
    <t>Steve Hutchison</t>
  </si>
  <si>
    <t xml:space="preserve">Badrinath  Mohandas </t>
  </si>
  <si>
    <t>Matthew Dowle</t>
  </si>
  <si>
    <t>Andy Diplock</t>
  </si>
  <si>
    <t>Scott O'Rourke</t>
  </si>
  <si>
    <t>Philip Wright</t>
  </si>
  <si>
    <t>Danny Blackman</t>
  </si>
  <si>
    <t>Dean Fox</t>
  </si>
  <si>
    <t>Gabriel Lau</t>
  </si>
  <si>
    <t>Steve Maskell</t>
  </si>
  <si>
    <t>Tom Doyle</t>
  </si>
  <si>
    <t>Tom Sanderson</t>
  </si>
  <si>
    <t>Benji Symes</t>
  </si>
  <si>
    <t>Terry Puxty</t>
  </si>
  <si>
    <t>Neal Cass</t>
  </si>
  <si>
    <t>Andrew Mclennan</t>
  </si>
  <si>
    <t>Rob O'Halloran</t>
  </si>
  <si>
    <t>Nick Thompson</t>
  </si>
  <si>
    <t>Neil Smith</t>
  </si>
  <si>
    <t>Dominic Tansley</t>
  </si>
  <si>
    <t>Stuart McTeer</t>
  </si>
  <si>
    <t>Mark Mitchell</t>
  </si>
  <si>
    <t>James Martin</t>
  </si>
  <si>
    <t>Matthew Windham</t>
  </si>
  <si>
    <t>Kevin Price</t>
  </si>
  <si>
    <t>Guy Blackden</t>
  </si>
  <si>
    <t>Nigel Jewell</t>
  </si>
  <si>
    <t>Darren Broderick</t>
  </si>
  <si>
    <t>Bob Cook</t>
  </si>
  <si>
    <t>Andy Clark</t>
  </si>
  <si>
    <t>Darren Hale</t>
  </si>
  <si>
    <t>Allan Marshall</t>
  </si>
  <si>
    <t>Andy Ruffell</t>
  </si>
  <si>
    <t>Daniel Laurent</t>
  </si>
  <si>
    <t>Steve Thompsett</t>
  </si>
  <si>
    <t>simon Trevena</t>
  </si>
  <si>
    <t>Damian Gibbs</t>
  </si>
  <si>
    <t xml:space="preserve">Graham  Penny </t>
  </si>
  <si>
    <t>Richard Blott</t>
  </si>
  <si>
    <t>Martin Bell</t>
  </si>
  <si>
    <t>Carlton Spears</t>
  </si>
  <si>
    <t>Karen Jaques</t>
  </si>
  <si>
    <t>Russell Gardham</t>
  </si>
  <si>
    <t>Mark  Mcmillan</t>
  </si>
  <si>
    <t>Peter Miller</t>
  </si>
  <si>
    <t>Paul Radloff</t>
  </si>
  <si>
    <t>Gary Smith</t>
  </si>
  <si>
    <t>Mark Storey</t>
  </si>
  <si>
    <t>David Stringer</t>
  </si>
  <si>
    <t>Dale Anderton</t>
  </si>
  <si>
    <t>James Graham</t>
  </si>
  <si>
    <t>M551</t>
  </si>
  <si>
    <t>M552</t>
  </si>
  <si>
    <t>M553</t>
  </si>
  <si>
    <t>Danny Garbett</t>
  </si>
  <si>
    <t>Darren Evans</t>
  </si>
  <si>
    <t>Geoff Tondeur</t>
  </si>
  <si>
    <t>Nic Gibson</t>
  </si>
  <si>
    <t>David Foster</t>
  </si>
  <si>
    <t>Jonni Andrews</t>
  </si>
  <si>
    <t>Russell  Aitkenhead</t>
  </si>
  <si>
    <t>Andrew Saunders</t>
  </si>
  <si>
    <t>Ron Van Heuvelen</t>
  </si>
  <si>
    <t>Manfred Engler</t>
  </si>
  <si>
    <t>Ian King</t>
  </si>
  <si>
    <t>Alan Rolfe</t>
  </si>
  <si>
    <t>Colin Bennett</t>
  </si>
  <si>
    <t>Alan Rolf</t>
  </si>
  <si>
    <t>Stephen Green</t>
  </si>
  <si>
    <t>Nick Parsons</t>
  </si>
  <si>
    <t>Colin Harris</t>
  </si>
  <si>
    <t>Peter Knee</t>
  </si>
  <si>
    <t>Rob Derkin</t>
  </si>
  <si>
    <t>Kevin Hancock</t>
  </si>
  <si>
    <t>Scott Muir</t>
  </si>
  <si>
    <t>Robert Kelleher</t>
  </si>
  <si>
    <t>Paul Curd</t>
  </si>
  <si>
    <t>Gary Chown</t>
  </si>
  <si>
    <t>Carl Sykes</t>
  </si>
  <si>
    <t>Stephen Ingram</t>
  </si>
  <si>
    <t>Gareth Smith</t>
  </si>
  <si>
    <t>Justin Rivett</t>
  </si>
  <si>
    <t>M603</t>
  </si>
  <si>
    <t>Neil Jeffries</t>
  </si>
  <si>
    <t>Mark Currah</t>
  </si>
  <si>
    <t>William Blanford</t>
  </si>
  <si>
    <t>Colin Burbage</t>
  </si>
  <si>
    <t>Julian Mills</t>
  </si>
  <si>
    <t>Tim Monson</t>
  </si>
  <si>
    <t>Giles Clark</t>
  </si>
  <si>
    <t>Jonathan Morris</t>
  </si>
  <si>
    <t>David Maskell</t>
  </si>
  <si>
    <t>Ben Walsh</t>
  </si>
  <si>
    <t>Graeme Heaton</t>
  </si>
  <si>
    <t>Vinod Kalia</t>
  </si>
  <si>
    <t>Ian Hilder</t>
  </si>
  <si>
    <t>Mark Robinson</t>
  </si>
  <si>
    <t>Kevin Lowe</t>
  </si>
  <si>
    <t>Alan Roberts</t>
  </si>
  <si>
    <t>Mike Buckley</t>
  </si>
  <si>
    <t>James Welburey</t>
  </si>
  <si>
    <t>Brian Kirkdale</t>
  </si>
  <si>
    <t>David Prince-Iles</t>
  </si>
  <si>
    <t>M651</t>
  </si>
  <si>
    <t>M652</t>
  </si>
  <si>
    <t>M653</t>
  </si>
  <si>
    <t>Michael Miller</t>
  </si>
  <si>
    <t>Andrew Chitty</t>
  </si>
  <si>
    <t>Graham Clark</t>
  </si>
  <si>
    <t>Shawn Buck</t>
  </si>
  <si>
    <t>Graham Purdye</t>
  </si>
  <si>
    <t>Trevor Quinton</t>
  </si>
  <si>
    <t>Toby Wolpe</t>
  </si>
  <si>
    <t>Richard Page</t>
  </si>
  <si>
    <t>Rick Burne</t>
  </si>
  <si>
    <t>Alistair Howitt</t>
  </si>
  <si>
    <t>Howard Eaton</t>
  </si>
  <si>
    <t>Peter Kennedy</t>
  </si>
  <si>
    <t>M701</t>
  </si>
  <si>
    <t>M702</t>
  </si>
  <si>
    <t>M703</t>
  </si>
  <si>
    <t>Mike Stokes</t>
  </si>
  <si>
    <t>Frank Brennan</t>
  </si>
  <si>
    <t>Richard Bates</t>
  </si>
  <si>
    <t>John Syddall</t>
  </si>
  <si>
    <t>David Oxbrow</t>
  </si>
  <si>
    <t xml:space="preserve">Bob Archer </t>
  </si>
  <si>
    <t>CumWomenFormulaTotal</t>
  </si>
  <si>
    <t>CumWomenFormulaLastRacePredictor</t>
  </si>
  <si>
    <t>ToFile9</t>
  </si>
  <si>
    <t>Senior Women</t>
  </si>
  <si>
    <t>SF3</t>
  </si>
  <si>
    <t>Martyna Dalecka</t>
  </si>
  <si>
    <t>Sophie Markwick</t>
  </si>
  <si>
    <t>Claire Burnham</t>
  </si>
  <si>
    <t>Yolanda King</t>
  </si>
  <si>
    <t>Harriet Thompson</t>
  </si>
  <si>
    <t>Liv Wise</t>
  </si>
  <si>
    <t>Kat Hone</t>
  </si>
  <si>
    <t>Laura  Mitchell</t>
  </si>
  <si>
    <t>Sophie Hutchison</t>
  </si>
  <si>
    <t>Livvie Perris</t>
  </si>
  <si>
    <t>Bronwyn Ryan</t>
  </si>
  <si>
    <t>Fiona Norman-Brown</t>
  </si>
  <si>
    <t>Kitty Taylor</t>
  </si>
  <si>
    <t>Alicia Jolly</t>
  </si>
  <si>
    <t>Emma Cooper</t>
  </si>
  <si>
    <t>Jazz Dymott</t>
  </si>
  <si>
    <t>Alice Weston-Smith</t>
  </si>
  <si>
    <t>madeline Michie</t>
  </si>
  <si>
    <t>Leah Nimz</t>
  </si>
  <si>
    <t>lauren  Murphy</t>
  </si>
  <si>
    <t>Nicola Marsden</t>
  </si>
  <si>
    <t>F351</t>
  </si>
  <si>
    <t>F352</t>
  </si>
  <si>
    <t>F353</t>
  </si>
  <si>
    <t>Tamsin West</t>
  </si>
  <si>
    <t>Samantha Neame</t>
  </si>
  <si>
    <t>Heather  Stevens</t>
  </si>
  <si>
    <t>Amanda Davis</t>
  </si>
  <si>
    <t>Jenna Harmer</t>
  </si>
  <si>
    <t>Claire Lockwood</t>
  </si>
  <si>
    <t>Katie Manley</t>
  </si>
  <si>
    <t>Lisa Buchanan</t>
  </si>
  <si>
    <t>Emily Murray</t>
  </si>
  <si>
    <t>Gemma Williams</t>
  </si>
  <si>
    <t>katy Reed</t>
  </si>
  <si>
    <t>louise sharp</t>
  </si>
  <si>
    <t>Kimberly  Page</t>
  </si>
  <si>
    <t>Debbie Davis</t>
  </si>
  <si>
    <t>Amy Rodway</t>
  </si>
  <si>
    <t>F403</t>
  </si>
  <si>
    <t>Anne Bromley</t>
  </si>
  <si>
    <t>Lindsey Sanders</t>
  </si>
  <si>
    <t>Samantha Crompton</t>
  </si>
  <si>
    <t>Elizabeth Brookes</t>
  </si>
  <si>
    <t>Louise Waghorn</t>
  </si>
  <si>
    <t>Emma Trenaman</t>
  </si>
  <si>
    <t>Louise Gander</t>
  </si>
  <si>
    <t>Sarah Underwood</t>
  </si>
  <si>
    <t>Anna Zorn</t>
  </si>
  <si>
    <t>Jade Turner</t>
  </si>
  <si>
    <t>Hannah Spears</t>
  </si>
  <si>
    <t>Emily Sims</t>
  </si>
  <si>
    <t>Harriet Cunningham</t>
  </si>
  <si>
    <t>Becca Weir</t>
  </si>
  <si>
    <t>Lemmy Buxton</t>
  </si>
  <si>
    <t>Rhianne Sarna</t>
  </si>
  <si>
    <t>Kathryn Atkinson</t>
  </si>
  <si>
    <t>Sharon Donovan</t>
  </si>
  <si>
    <t>Julie Reeves</t>
  </si>
  <si>
    <t>Hayley Foster</t>
  </si>
  <si>
    <t>Chrissy Higgins</t>
  </si>
  <si>
    <t>Laura Dearsley</t>
  </si>
  <si>
    <t>Donna Foster</t>
  </si>
  <si>
    <t>Jaleh Nahvi</t>
  </si>
  <si>
    <t>F451</t>
  </si>
  <si>
    <t>F452</t>
  </si>
  <si>
    <t>F453</t>
  </si>
  <si>
    <t>Sharon Reed</t>
  </si>
  <si>
    <t>Christine Munday</t>
  </si>
  <si>
    <t>Fiona Wallace</t>
  </si>
  <si>
    <t>Alissa Ellis</t>
  </si>
  <si>
    <t>Annette Feakes</t>
  </si>
  <si>
    <t>Eleanor Wilkes</t>
  </si>
  <si>
    <t>Anne-Marie Linton</t>
  </si>
  <si>
    <t>Kirsten McTeer</t>
  </si>
  <si>
    <t>Eileen Welch</t>
  </si>
  <si>
    <t>Michelle Hollands</t>
  </si>
  <si>
    <t>Rachel Wilson</t>
  </si>
  <si>
    <t>Rachel Carless</t>
  </si>
  <si>
    <t>Claire Shimmons</t>
  </si>
  <si>
    <t>Sally  Kyle</t>
  </si>
  <si>
    <t>Wendy Robson</t>
  </si>
  <si>
    <t>Anne Lozac'H</t>
  </si>
  <si>
    <t>Larrissa O'Halloran</t>
  </si>
  <si>
    <t>Claire Alleguen</t>
  </si>
  <si>
    <t>Natasha Slow</t>
  </si>
  <si>
    <t>Sarah Ballinger</t>
  </si>
  <si>
    <t>Emma Allen</t>
  </si>
  <si>
    <t>Laura Ward</t>
  </si>
  <si>
    <t>Rosy Clements</t>
  </si>
  <si>
    <t>Nikki Loats</t>
  </si>
  <si>
    <t>Jo  Swap</t>
  </si>
  <si>
    <t>natasha Sanderson</t>
  </si>
  <si>
    <t>Joanne Birkmyre</t>
  </si>
  <si>
    <t>Sharon Knight</t>
  </si>
  <si>
    <t>Julie Lewis-Clements</t>
  </si>
  <si>
    <t>Zingy Thetho</t>
  </si>
  <si>
    <t>Joanne Robinson</t>
  </si>
  <si>
    <t>F503</t>
  </si>
  <si>
    <t>Dionne Radloff</t>
  </si>
  <si>
    <t>Sally  Carr</t>
  </si>
  <si>
    <t>Juliet Bradley</t>
  </si>
  <si>
    <t>Louise Ellis</t>
  </si>
  <si>
    <t>Sarah Smith</t>
  </si>
  <si>
    <t>Suzannah Taylor</t>
  </si>
  <si>
    <t>Yan Wu</t>
  </si>
  <si>
    <t>Sally Mason</t>
  </si>
  <si>
    <t>Rachael Stephens</t>
  </si>
  <si>
    <t>Swati Patel</t>
  </si>
  <si>
    <t>Helen Sanderson</t>
  </si>
  <si>
    <t>Rachel Burgess</t>
  </si>
  <si>
    <t>Victoria Gibbs</t>
  </si>
  <si>
    <t>Debra Richmond</t>
  </si>
  <si>
    <t>Ros Thomson</t>
  </si>
  <si>
    <t>Amanda Tondeur</t>
  </si>
  <si>
    <t>Juliet Fines</t>
  </si>
  <si>
    <t>Emma Davey</t>
  </si>
  <si>
    <t>Rosalind Wilkins</t>
  </si>
  <si>
    <t>Mandie Henderson</t>
  </si>
  <si>
    <t>Pam Matthews</t>
  </si>
  <si>
    <t>Michaela Mc,Illan</t>
  </si>
  <si>
    <t>Clair Viney</t>
  </si>
  <si>
    <t>Bethan Sutch</t>
  </si>
  <si>
    <t>F551</t>
  </si>
  <si>
    <t>F552</t>
  </si>
  <si>
    <t>F553</t>
  </si>
  <si>
    <t>Susan Dixon</t>
  </si>
  <si>
    <t>Evelyn Griffiths</t>
  </si>
  <si>
    <t>Jane Coles</t>
  </si>
  <si>
    <t>Liz Lumber</t>
  </si>
  <si>
    <t>Helen Chatterton</t>
  </si>
  <si>
    <t>Helen Tickner</t>
  </si>
  <si>
    <t>Sandra Speers</t>
  </si>
  <si>
    <t>Lorraine Diplock</t>
  </si>
  <si>
    <t>Ruth Spiller</t>
  </si>
  <si>
    <t xml:space="preserve">Debbie  Reed </t>
  </si>
  <si>
    <t>Penelope  Weyman</t>
  </si>
  <si>
    <t>Caroline Gearing</t>
  </si>
  <si>
    <t>Jo French</t>
  </si>
  <si>
    <t xml:space="preserve">Annabelle  Holford </t>
  </si>
  <si>
    <t>Lisa Murton</t>
  </si>
  <si>
    <t>Maureen Comben</t>
  </si>
  <si>
    <t>Debbie Mcdermott</t>
  </si>
  <si>
    <t>Nicole Dyson</t>
  </si>
  <si>
    <t>Jo Edwards</t>
  </si>
  <si>
    <t>Rachel Sadler</t>
  </si>
  <si>
    <t>Jacky White</t>
  </si>
  <si>
    <t>Lauren Ellis</t>
  </si>
  <si>
    <t>Sarah Morris</t>
  </si>
  <si>
    <t>F603</t>
  </si>
  <si>
    <t>Ros Addison</t>
  </si>
  <si>
    <t>Fleur Blanford</t>
  </si>
  <si>
    <t>Brigitte Groves</t>
  </si>
  <si>
    <t>Carol Walters</t>
  </si>
  <si>
    <t>Gilly Nickols</t>
  </si>
  <si>
    <t>Simone Button</t>
  </si>
  <si>
    <t>Anne Miners</t>
  </si>
  <si>
    <t>Sharon Wheeler</t>
  </si>
  <si>
    <t>Nicole Cunningham</t>
  </si>
  <si>
    <t>Anne Steinacher</t>
  </si>
  <si>
    <t>Eleanor Wigram</t>
  </si>
  <si>
    <t>Carol Cousins</t>
  </si>
  <si>
    <t>Angela Geoghegan</t>
  </si>
  <si>
    <t>Chris Sage</t>
  </si>
  <si>
    <t>F651</t>
  </si>
  <si>
    <t>F652</t>
  </si>
  <si>
    <t>F653</t>
  </si>
  <si>
    <t>Deborah Absalom</t>
  </si>
  <si>
    <t>Susan Drake</t>
  </si>
  <si>
    <t>F701</t>
  </si>
  <si>
    <t>F702</t>
  </si>
  <si>
    <t>F703</t>
  </si>
  <si>
    <t>Yockie Richardson</t>
  </si>
  <si>
    <t>Pam Hart</t>
  </si>
  <si>
    <t>Beryl Stewart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</si>
  <si>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</si>
  <si>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</si>
  <si>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</si>
  <si>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</si>
  <si>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</si>
  <si>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</si>
  <si>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</si>
  <si>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</si>
  <si>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</si>
  <si>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</si>
  <si>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</si>
  <si>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</si>
  <si>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</si>
  <si>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</si>
  <si>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</si>
  <si>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</si>
  <si>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</si>
  <si>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</si>
  <si>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</si>
  <si>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</si>
  <si>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</si>
  <si>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</si>
  <si>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Warren Hill: 15-January-2023 </t>
  </si>
  <si>
    <t>Race 4 of 6</t>
  </si>
  <si>
    <t>ALL CLUBS: 18 TEAMS (note awards are based on table excluding non East Sussex Clubs)</t>
  </si>
  <si>
    <t>EAST SUSSEX CLUBS: 16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</si>
  <si>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</si>
  <si>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</si>
  <si>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</si>
  <si>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</si>
  <si>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</si>
  <si>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</si>
  <si>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</si>
  <si>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Jago Dinnage</t>
  </si>
  <si>
    <t>Ted (Theodore) Vallins</t>
  </si>
  <si>
    <t>Cobey Buckley</t>
  </si>
  <si>
    <t>Fox Andrews</t>
  </si>
  <si>
    <t>Burtie Woodward</t>
  </si>
  <si>
    <t>Sam Buckwell</t>
  </si>
  <si>
    <t>Jenson  Evans</t>
  </si>
  <si>
    <t>-</t>
  </si>
  <si>
    <t>Charlie Davey</t>
  </si>
  <si>
    <t>Hal Weeks</t>
  </si>
  <si>
    <t>Charlie Woodward</t>
  </si>
  <si>
    <t>U11G</t>
  </si>
  <si>
    <t>Eva Harwood</t>
  </si>
  <si>
    <t>Bella Taylor</t>
  </si>
  <si>
    <t>Lottie Drake</t>
  </si>
  <si>
    <t>Mia Picco</t>
  </si>
  <si>
    <t>Nancy Cassidy</t>
  </si>
  <si>
    <t>Grace Luford-Brown</t>
  </si>
  <si>
    <t>Freya Dyton</t>
  </si>
  <si>
    <t>Izzy Morgan</t>
  </si>
  <si>
    <t>Amelia Brown</t>
  </si>
  <si>
    <t>Lilly Corke</t>
  </si>
  <si>
    <t>Eliza Weeks</t>
  </si>
  <si>
    <t>Maisie Corke</t>
  </si>
  <si>
    <t>Jessica Patterson</t>
  </si>
  <si>
    <t>U13B</t>
  </si>
  <si>
    <t>Jonah Messer</t>
  </si>
  <si>
    <t>Joshua Webster</t>
  </si>
  <si>
    <t>Rafael Serrano</t>
  </si>
  <si>
    <t>Harry Cooper</t>
  </si>
  <si>
    <t>U13G</t>
  </si>
  <si>
    <t>Aurelia Dinnage</t>
  </si>
  <si>
    <t>Rosie Ferguson</t>
  </si>
  <si>
    <t>Olivia  Henham</t>
  </si>
  <si>
    <t>Eva Weeks</t>
  </si>
  <si>
    <t>Connie  Davis</t>
  </si>
  <si>
    <t>Elizabeth Stewart</t>
  </si>
  <si>
    <t>Amy Hunneman</t>
  </si>
  <si>
    <t>Ellen Gates</t>
  </si>
  <si>
    <t>U15B</t>
  </si>
  <si>
    <t>Connor Lynch</t>
  </si>
  <si>
    <t>Luca Picco</t>
  </si>
  <si>
    <t>Jacob Smith</t>
  </si>
  <si>
    <t>James Smith</t>
  </si>
  <si>
    <t>Weald Tri Club</t>
  </si>
  <si>
    <t>U15G</t>
  </si>
  <si>
    <t>Tiggy Cooper</t>
  </si>
  <si>
    <t>Talia Davis</t>
  </si>
  <si>
    <t>Emily Carden</t>
  </si>
  <si>
    <t>Safia Beckett</t>
  </si>
  <si>
    <t>Rebecca Anscombe</t>
  </si>
  <si>
    <t>U17B</t>
  </si>
  <si>
    <t>Jake Greenwood</t>
  </si>
  <si>
    <t xml:space="preserve">Dermot  O'Rourke </t>
  </si>
  <si>
    <t>CumJuniorFormulaTotal</t>
  </si>
  <si>
    <t>CumJuniorFormulaLastRacePredictor</t>
  </si>
  <si>
    <t>ToFile10</t>
  </si>
  <si>
    <t>U11B1</t>
  </si>
  <si>
    <t>U11B2</t>
  </si>
  <si>
    <t>U11B3</t>
  </si>
  <si>
    <t>Caleb  Buckley</t>
  </si>
  <si>
    <t>Hudson  Campbell</t>
  </si>
  <si>
    <t>Ashley Michelli</t>
  </si>
  <si>
    <t>Edward Frowde</t>
  </si>
  <si>
    <t>George Urban</t>
  </si>
  <si>
    <t>Andrew Jones</t>
  </si>
  <si>
    <t>Benjamin Sims</t>
  </si>
  <si>
    <t>Rowan Mcteer</t>
  </si>
  <si>
    <t>Albert Henham</t>
  </si>
  <si>
    <t>Edward Fox</t>
  </si>
  <si>
    <t>U11G1</t>
  </si>
  <si>
    <t>U11G2</t>
  </si>
  <si>
    <t>U11G3</t>
  </si>
  <si>
    <t>Ksenia Mccrae</t>
  </si>
  <si>
    <t>Georgia  Lennard</t>
  </si>
  <si>
    <t>Ivy  Craig</t>
  </si>
  <si>
    <t>Elsie Harmer</t>
  </si>
  <si>
    <t>Elizabeth Frowde</t>
  </si>
  <si>
    <t>Amelie Hutton</t>
  </si>
  <si>
    <t>Beatrice Gribble</t>
  </si>
  <si>
    <t>Hanna Williams</t>
  </si>
  <si>
    <t>Florence Joad</t>
  </si>
  <si>
    <t>Francessca Tarranat</t>
  </si>
  <si>
    <t>Katya Badham</t>
  </si>
  <si>
    <t>Tess Kedwards</t>
  </si>
  <si>
    <t>Ivy Buchanan</t>
  </si>
  <si>
    <t>Lottie Goodman</t>
  </si>
  <si>
    <t>Evelyn Cornfore</t>
  </si>
  <si>
    <t>Chloe Harding</t>
  </si>
  <si>
    <t>Alyssa Cornfore</t>
  </si>
  <si>
    <t>Tilly McIntyre</t>
  </si>
  <si>
    <t>Elsie Nevett</t>
  </si>
  <si>
    <t>Beatrix Taylor</t>
  </si>
  <si>
    <t>U13B1</t>
  </si>
  <si>
    <t>U13B2</t>
  </si>
  <si>
    <t>U13B3</t>
  </si>
  <si>
    <t>Fin  Lumber - Fry</t>
  </si>
  <si>
    <t>Charlie Harris</t>
  </si>
  <si>
    <t>Byron Roberts</t>
  </si>
  <si>
    <t>Arthur Munt</t>
  </si>
  <si>
    <t>Louis Sanden</t>
  </si>
  <si>
    <t>Joe Tabassi-Gill</t>
  </si>
  <si>
    <t>Evie Lennard</t>
  </si>
  <si>
    <t>U13G1</t>
  </si>
  <si>
    <t>U13G2</t>
  </si>
  <si>
    <t>U13G3</t>
  </si>
  <si>
    <t>Demelza Mccrae</t>
  </si>
  <si>
    <t>Rebecca Seymour</t>
  </si>
  <si>
    <t>Frankie Prime</t>
  </si>
  <si>
    <t>Holly Zorn</t>
  </si>
  <si>
    <t>Lilly Clements</t>
  </si>
  <si>
    <t>Georgina Gribble</t>
  </si>
  <si>
    <t>Layla Harmer</t>
  </si>
  <si>
    <t>Heidi  Smith</t>
  </si>
  <si>
    <t>U15B1</t>
  </si>
  <si>
    <t>U15B2</t>
  </si>
  <si>
    <t>U15B3</t>
  </si>
  <si>
    <t>Rafael Stanger</t>
  </si>
  <si>
    <t>Eddy Carr-Taylor</t>
  </si>
  <si>
    <t>U15G1</t>
  </si>
  <si>
    <t>U15G2</t>
  </si>
  <si>
    <t>U15G3</t>
  </si>
  <si>
    <t>U17B1</t>
  </si>
  <si>
    <t>U17B2</t>
  </si>
  <si>
    <t>U17B3</t>
  </si>
  <si>
    <t>Alex Curd</t>
  </si>
  <si>
    <t>U17G</t>
  </si>
  <si>
    <t xml:space="preserve">ESSLXC WHITBREAD HOLLOW - 05 FEBRUARY 2023 - SENIORS </t>
  </si>
  <si>
    <t xml:space="preserve">ESSLXC 2022/23 MEN AFTER 5 RACES </t>
  </si>
  <si>
    <t xml:space="preserve">ESSLXC 2022/23 WOMEN AFTER 5 RACES </t>
  </si>
  <si>
    <t xml:space="preserve">ESSLXC Whitbread Hollow: 05-February-2023 </t>
  </si>
  <si>
    <t>Blackcap</t>
  </si>
  <si>
    <t>Snape Wood</t>
  </si>
  <si>
    <t>Newplace Park</t>
  </si>
  <si>
    <t>Warren Hill</t>
  </si>
  <si>
    <t>Whitbread Hollow</t>
  </si>
  <si>
    <t>Pett</t>
  </si>
  <si>
    <t xml:space="preserve">ESSCCL Race 5: WHITBREAD HOLLOW - 05 FEBRUARY 2023 - JUNIORS </t>
  </si>
  <si>
    <t>ESSLXC 2022/23 JUNIORS</t>
  </si>
  <si>
    <t>No Match</t>
  </si>
  <si>
    <t>Y</t>
  </si>
  <si>
    <t>N</t>
  </si>
  <si>
    <t>Eastbourne Rovers and Team Bodyworks</t>
  </si>
  <si>
    <t>Hastings Runners and Hastings AC</t>
  </si>
  <si>
    <t>Heathfield Road Runners and Uckfield Runners</t>
  </si>
  <si>
    <t>Polegate Plodders, Seafront Shufflers and Seaford Striders</t>
  </si>
  <si>
    <t>OK</t>
  </si>
  <si>
    <t>Race 5 of 6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</si>
</sst>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109">
    <xf numFmtId="0" fontId="0" fillId="0" borderId="0" xfId="0"/>
    <xf numFmtId="0" fontId="4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4" fillId="2" borderId="3" xfId="1" applyFont="1" applyFill="1" applyBorder="1"/>
    <xf numFmtId="0" fontId="4" fillId="2" borderId="4" xfId="1" applyFont="1" applyFill="1" applyBorder="1"/>
    <xf numFmtId="0" fontId="4" fillId="2" borderId="5" xfId="1" applyFont="1" applyFill="1" applyBorder="1"/>
    <xf numFmtId="46" fontId="0" fillId="2" borderId="5" xfId="2" applyNumberFormat="1" applyFont="1" applyFill="1" applyBorder="1" applyProtection="1"/>
    <xf numFmtId="164" fontId="4" fillId="2" borderId="6" xfId="2" applyNumberFormat="1" applyFont="1" applyFill="1" applyBorder="1"/>
    <xf numFmtId="0" fontId="4" fillId="2" borderId="7" xfId="1" applyFont="1" applyFill="1" applyBorder="1"/>
    <xf numFmtId="0" fontId="4" fillId="2" borderId="8" xfId="1" applyFont="1" applyFill="1" applyBorder="1"/>
    <xf numFmtId="165" fontId="5" fillId="2" borderId="9" xfId="2" applyNumberFormat="1" applyFont="1" applyFill="1" applyBorder="1"/>
    <xf numFmtId="0" fontId="6" fillId="0" borderId="0" xfId="1" applyFont="1"/>
    <xf numFmtId="0" fontId="7" fillId="0" borderId="0" xfId="1" applyFont="1"/>
    <xf numFmtId="43" fontId="7" fillId="0" borderId="0" xfId="2" applyFont="1"/>
    <xf numFmtId="15" fontId="7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8" fillId="0" borderId="0" xfId="1" applyFont="1" applyAlignment="1">
      <alignment horizontal="center" wrapText="1"/>
    </xf>
    <xf numFmtId="2" fontId="8" fillId="0" borderId="0" xfId="1" applyNumberFormat="1" applyFont="1" applyAlignment="1">
      <alignment horizontal="center" wrapText="1"/>
    </xf>
    <xf numFmtId="0" fontId="8" fillId="0" borderId="0" xfId="1" applyFont="1" applyAlignment="1">
      <alignment wrapText="1"/>
    </xf>
    <xf numFmtId="0" fontId="8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8" fillId="0" borderId="0" xfId="1" applyFont="1"/>
    <xf numFmtId="0" fontId="3" fillId="0" borderId="0" xfId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1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" fontId="3" fillId="0" borderId="0" xfId="1" applyNumberFormat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2" fillId="3" borderId="10" xfId="1" applyFont="1" applyFill="1" applyBorder="1"/>
    <xf numFmtId="165" fontId="5" fillId="0" borderId="11" xfId="1" applyNumberFormat="1" applyFont="1" applyFill="1" applyBorder="1"/>
    <xf numFmtId="165" fontId="5" fillId="2" borderId="12" xfId="1" applyNumberFormat="1" applyFont="1" applyFill="1" applyBorder="1"/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15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7" fontId="4" fillId="0" borderId="0" xfId="1" applyNumberFormat="1" applyFont="1" applyAlignment="1">
      <alignment horizontal="center"/>
    </xf>
    <xf numFmtId="167" fontId="8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4" borderId="0" xfId="1" applyFill="1"/>
    <xf numFmtId="0" fontId="11" fillId="0" borderId="0" xfId="1" applyFont="1"/>
    <xf numFmtId="0" fontId="11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0" fontId="4" fillId="2" borderId="13" xfId="1" applyFont="1" applyFill="1" applyBorder="1"/>
    <xf numFmtId="165" fontId="5" fillId="2" borderId="14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8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8" fillId="0" borderId="15" xfId="1" applyFont="1" applyBorder="1" applyAlignment="1">
      <alignment horizontal="center"/>
    </xf>
    <xf numFmtId="169" fontId="4" fillId="0" borderId="16" xfId="1" applyNumberFormat="1" applyFont="1" applyBorder="1"/>
    <xf numFmtId="169" fontId="5" fillId="0" borderId="16" xfId="1" applyNumberFormat="1" applyFont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6" xfId="1" applyNumberFormat="1" applyBorder="1"/>
    <xf numFmtId="165" fontId="4" fillId="2" borderId="17" xfId="2" applyNumberFormat="1" applyFont="1" applyFill="1" applyBorder="1"/>
    <xf numFmtId="165" fontId="5" fillId="2" borderId="18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43" fontId="8" fillId="0" borderId="0" xfId="2" applyFont="1" applyAlignment="1">
      <alignment horizontal="center"/>
    </xf>
    <xf numFmtId="0" fontId="4" fillId="0" borderId="0" xfId="1" applyFont="1" applyBorder="1"/>
    <xf numFmtId="0" fontId="4" fillId="0" borderId="19" xfId="1" applyFont="1" applyBorder="1"/>
    <xf numFmtId="46" fontId="4" fillId="0" borderId="20" xfId="8" applyNumberFormat="1" applyBorder="1"/>
    <xf numFmtId="164" fontId="4" fillId="0" borderId="21" xfId="2" applyNumberFormat="1" applyFont="1" applyBorder="1"/>
    <xf numFmtId="164" fontId="4" fillId="0" borderId="0" xfId="2" applyNumberFormat="1" applyFont="1" applyBorder="1"/>
    <xf numFmtId="2" fontId="4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1" fillId="2" borderId="8" xfId="1" applyFont="1" applyFill="1" applyBorder="1"/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8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4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6">
    <cellStyle name="Comma 2" xfId="2"/>
    <cellStyle name="Comma 2 2" xfId="3"/>
    <cellStyle name="Comma 2 3" xfId="4"/>
    <cellStyle name="Comma 2 4" xfId="5"/>
    <cellStyle name="Comma 3" xfId="6"/>
    <cellStyle name="Comma 4" xfId="7"/>
    <cellStyle name="Normal" xfId="0" builtinId="0"/>
    <cellStyle name="Normal 2" xfId="1"/>
    <cellStyle name="Normal 2 2" xfId="8"/>
    <cellStyle name="Normal 2 3" xfId="9"/>
    <cellStyle name="Normal 2 4" xfId="10"/>
    <cellStyle name="Normal 3" xfId="11"/>
    <cellStyle name="Normal 4" xfId="12"/>
    <cellStyle name="Normal 4 2" xfId="13"/>
    <cellStyle name="Normal 4 2 2" xfId="14"/>
    <cellStyle name="Normal 4 2 2 2" xfId="15"/>
    <cellStyle name="Normal 4 2 3" xfId="16"/>
    <cellStyle name="Normal 4 3" xfId="17"/>
    <cellStyle name="Normal 4 3 2" xfId="18"/>
    <cellStyle name="Normal 4 4" xfId="19"/>
    <cellStyle name="Normal 4 5" xfId="20"/>
    <cellStyle name="Normal 5" xfId="21"/>
    <cellStyle name="Normal 6" xfId="22"/>
    <cellStyle name="Normal 6 2" xfId="23"/>
    <cellStyle name="Normal 7" xfId="24"/>
    <cellStyle name="Normal 8" xfId="25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339"/>
  <sheetViews>
    <sheetView tabSelected="1" topLeftCell="A5" workbookViewId="0">
      <pane xSplit="4" ySplit="3" topLeftCell="E8" activePane="bottomRight" state="frozen"/>
      <selection activeCell="A5" sqref="A5"/>
      <selection pane="topRight" activeCell="E5" sqref="E5"/>
      <selection pane="bottomLeft" activeCell="A8" sqref="A8"/>
      <selection pane="bottomRight" activeCell="P17" sqref="P17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336</v>
      </c>
    </row>
    <row r="2" spans="1:11" ht="15.75" hidden="1" outlineLevel="1" thickBot="1">
      <c r="A2" s="1" t="s">
        <v>1</v>
      </c>
      <c r="C2" s="5">
        <v>339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327</v>
      </c>
      <c r="B4" s="12" t="s">
        <v>3</v>
      </c>
      <c r="C4" s="12" t="s">
        <v>4</v>
      </c>
      <c r="D4" s="12">
        <v>327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1041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668</v>
      </c>
      <c r="C8" s="24">
        <v>2.3310185185185187E-2</v>
      </c>
      <c r="D8" s="25" t="s">
        <v>17</v>
      </c>
      <c r="E8" s="19" t="s">
        <v>18</v>
      </c>
      <c r="F8" s="25" t="s">
        <v>19</v>
      </c>
      <c r="G8" s="25" t="s">
        <v>20</v>
      </c>
      <c r="H8" s="25" t="s">
        <v>21</v>
      </c>
      <c r="I8" s="25">
        <v>300</v>
      </c>
      <c r="J8" s="25" t="s">
        <v>22</v>
      </c>
      <c r="K8" s="25">
        <v>1</v>
      </c>
    </row>
    <row r="9" spans="1:11">
      <c r="A9" s="2">
        <v>2</v>
      </c>
      <c r="B9" s="2">
        <v>926</v>
      </c>
      <c r="C9" s="24">
        <v>2.3460648148148147E-2</v>
      </c>
      <c r="D9" s="25" t="s">
        <v>23</v>
      </c>
      <c r="E9" s="19" t="s">
        <v>24</v>
      </c>
      <c r="F9" s="25" t="s">
        <v>25</v>
      </c>
      <c r="G9" s="25" t="s">
        <v>26</v>
      </c>
      <c r="H9" s="25" t="s">
        <v>27</v>
      </c>
      <c r="I9" s="25">
        <v>299</v>
      </c>
      <c r="J9" s="25" t="s">
        <v>22</v>
      </c>
      <c r="K9" s="25">
        <v>2</v>
      </c>
    </row>
    <row r="10" spans="1:11">
      <c r="A10" s="2">
        <v>3</v>
      </c>
      <c r="B10" s="2">
        <v>518</v>
      </c>
      <c r="C10" s="24">
        <v>2.388888888888889E-2</v>
      </c>
      <c r="D10" s="25" t="s">
        <v>28</v>
      </c>
      <c r="E10" s="19" t="s">
        <v>29</v>
      </c>
      <c r="F10" s="25" t="s">
        <v>30</v>
      </c>
      <c r="G10" s="25" t="s">
        <v>26</v>
      </c>
      <c r="H10" s="25" t="s">
        <v>21</v>
      </c>
      <c r="I10" s="25">
        <v>298</v>
      </c>
      <c r="J10" s="25" t="s">
        <v>31</v>
      </c>
      <c r="K10" s="25">
        <v>3</v>
      </c>
    </row>
    <row r="11" spans="1:11">
      <c r="A11" s="2">
        <v>4</v>
      </c>
      <c r="B11" s="2">
        <v>207</v>
      </c>
      <c r="C11" s="24">
        <v>2.3981481481481479E-2</v>
      </c>
      <c r="D11" s="25" t="s">
        <v>32</v>
      </c>
      <c r="E11" s="19" t="s">
        <v>33</v>
      </c>
      <c r="F11" s="25" t="s">
        <v>34</v>
      </c>
      <c r="G11" s="25" t="s">
        <v>34</v>
      </c>
      <c r="H11" s="25" t="s">
        <v>35</v>
      </c>
      <c r="I11" s="25">
        <v>297</v>
      </c>
      <c r="J11" s="25" t="s">
        <v>36</v>
      </c>
      <c r="K11" s="25">
        <v>4</v>
      </c>
    </row>
    <row r="12" spans="1:11">
      <c r="A12" s="2">
        <v>5</v>
      </c>
      <c r="B12" s="2">
        <v>379</v>
      </c>
      <c r="C12" s="24">
        <v>2.4016203703703706E-2</v>
      </c>
      <c r="D12" s="25" t="s">
        <v>37</v>
      </c>
      <c r="E12" s="19" t="s">
        <v>38</v>
      </c>
      <c r="F12" s="25" t="s">
        <v>39</v>
      </c>
      <c r="G12" s="25" t="s">
        <v>39</v>
      </c>
      <c r="H12" s="25" t="s">
        <v>21</v>
      </c>
      <c r="I12" s="25">
        <v>296</v>
      </c>
      <c r="J12" s="25" t="s">
        <v>22</v>
      </c>
      <c r="K12" s="25">
        <v>5</v>
      </c>
    </row>
    <row r="13" spans="1:11">
      <c r="A13" s="2">
        <v>6</v>
      </c>
      <c r="B13" s="2">
        <v>171</v>
      </c>
      <c r="C13" s="24">
        <v>2.4224537037037034E-2</v>
      </c>
      <c r="D13" s="25" t="s">
        <v>40</v>
      </c>
      <c r="E13" s="19" t="s">
        <v>41</v>
      </c>
      <c r="F13" s="25" t="s">
        <v>42</v>
      </c>
      <c r="G13" s="25" t="s">
        <v>43</v>
      </c>
      <c r="H13" s="25" t="s">
        <v>27</v>
      </c>
      <c r="I13" s="25">
        <v>295</v>
      </c>
      <c r="J13" s="25" t="s">
        <v>22</v>
      </c>
      <c r="K13" s="25">
        <v>6</v>
      </c>
    </row>
    <row r="14" spans="1:11">
      <c r="A14" s="2">
        <v>7</v>
      </c>
      <c r="B14" s="2">
        <v>529</v>
      </c>
      <c r="C14" s="24">
        <v>2.4328703703703703E-2</v>
      </c>
      <c r="D14" s="25" t="s">
        <v>44</v>
      </c>
      <c r="E14" s="19" t="s">
        <v>45</v>
      </c>
      <c r="F14" s="25" t="s">
        <v>46</v>
      </c>
      <c r="G14" s="25" t="s">
        <v>43</v>
      </c>
      <c r="H14" s="25" t="s">
        <v>47</v>
      </c>
      <c r="I14" s="25">
        <v>294</v>
      </c>
      <c r="J14" s="25" t="s">
        <v>48</v>
      </c>
      <c r="K14" s="25">
        <v>7</v>
      </c>
    </row>
    <row r="15" spans="1:11">
      <c r="A15" s="2">
        <v>8</v>
      </c>
      <c r="B15" s="2">
        <v>415</v>
      </c>
      <c r="C15" s="24">
        <v>2.4363425925925927E-2</v>
      </c>
      <c r="D15" s="25" t="s">
        <v>49</v>
      </c>
      <c r="E15" s="19" t="s">
        <v>50</v>
      </c>
      <c r="F15" s="25" t="s">
        <v>51</v>
      </c>
      <c r="G15" s="25" t="s">
        <v>52</v>
      </c>
      <c r="H15" s="25" t="s">
        <v>21</v>
      </c>
      <c r="I15" s="25">
        <v>293</v>
      </c>
      <c r="J15" s="25" t="s">
        <v>22</v>
      </c>
      <c r="K15" s="25">
        <v>8</v>
      </c>
    </row>
    <row r="16" spans="1:11">
      <c r="A16" s="2">
        <v>9</v>
      </c>
      <c r="B16" s="2">
        <v>373</v>
      </c>
      <c r="C16" s="24">
        <v>2.4421296296296292E-2</v>
      </c>
      <c r="D16" s="25" t="s">
        <v>53</v>
      </c>
      <c r="E16" s="19" t="s">
        <v>38</v>
      </c>
      <c r="F16" s="25" t="s">
        <v>39</v>
      </c>
      <c r="G16" s="25" t="s">
        <v>39</v>
      </c>
      <c r="H16" s="25" t="s">
        <v>35</v>
      </c>
      <c r="I16" s="25">
        <v>292</v>
      </c>
      <c r="J16" s="25" t="s">
        <v>36</v>
      </c>
      <c r="K16" s="25">
        <v>9</v>
      </c>
    </row>
    <row r="17" spans="1:11">
      <c r="A17" s="2">
        <v>10</v>
      </c>
      <c r="B17" s="2">
        <v>25</v>
      </c>
      <c r="C17" s="24">
        <v>2.462962962962963E-2</v>
      </c>
      <c r="D17" s="25" t="s">
        <v>54</v>
      </c>
      <c r="E17" s="19" t="s">
        <v>55</v>
      </c>
      <c r="F17" s="25" t="s">
        <v>56</v>
      </c>
      <c r="G17" s="25" t="s">
        <v>56</v>
      </c>
      <c r="H17" s="25" t="s">
        <v>27</v>
      </c>
      <c r="I17" s="25">
        <v>291</v>
      </c>
      <c r="J17" s="25" t="s">
        <v>22</v>
      </c>
      <c r="K17" s="25">
        <v>10</v>
      </c>
    </row>
    <row r="18" spans="1:11">
      <c r="A18" s="2">
        <v>11</v>
      </c>
      <c r="B18" s="2">
        <v>137</v>
      </c>
      <c r="C18" s="24">
        <v>2.476851851851852E-2</v>
      </c>
      <c r="D18" s="25" t="s">
        <v>57</v>
      </c>
      <c r="E18" s="19" t="s">
        <v>58</v>
      </c>
      <c r="F18" s="25" t="s">
        <v>59</v>
      </c>
      <c r="G18" s="25" t="s">
        <v>52</v>
      </c>
      <c r="H18" s="25" t="s">
        <v>35</v>
      </c>
      <c r="I18" s="25">
        <v>290</v>
      </c>
      <c r="J18" s="25" t="s">
        <v>36</v>
      </c>
      <c r="K18" s="25">
        <v>11</v>
      </c>
    </row>
    <row r="19" spans="1:11">
      <c r="A19" s="2">
        <v>12</v>
      </c>
      <c r="B19" s="2">
        <v>585</v>
      </c>
      <c r="C19" s="24">
        <v>2.494212962962963E-2</v>
      </c>
      <c r="D19" s="25" t="s">
        <v>60</v>
      </c>
      <c r="E19" s="19" t="s">
        <v>61</v>
      </c>
      <c r="F19" s="25" t="s">
        <v>62</v>
      </c>
      <c r="G19" s="25" t="s">
        <v>62</v>
      </c>
      <c r="H19" s="25" t="s">
        <v>47</v>
      </c>
      <c r="I19" s="25">
        <v>289</v>
      </c>
      <c r="J19" s="25" t="s">
        <v>48</v>
      </c>
      <c r="K19" s="25">
        <v>12</v>
      </c>
    </row>
    <row r="20" spans="1:11">
      <c r="A20" s="2">
        <v>13</v>
      </c>
      <c r="B20" s="2">
        <v>168</v>
      </c>
      <c r="C20" s="24">
        <v>2.4976851851851851E-2</v>
      </c>
      <c r="D20" s="25" t="s">
        <v>63</v>
      </c>
      <c r="E20" s="19" t="s">
        <v>41</v>
      </c>
      <c r="F20" s="25" t="s">
        <v>42</v>
      </c>
      <c r="G20" s="25" t="s">
        <v>43</v>
      </c>
      <c r="H20" s="25" t="s">
        <v>35</v>
      </c>
      <c r="I20" s="25">
        <v>288</v>
      </c>
      <c r="J20" s="25" t="s">
        <v>36</v>
      </c>
      <c r="K20" s="25">
        <v>13</v>
      </c>
    </row>
    <row r="21" spans="1:11">
      <c r="A21" s="2">
        <v>14</v>
      </c>
      <c r="B21" s="2">
        <v>303</v>
      </c>
      <c r="C21" s="24">
        <v>2.5196759259259256E-2</v>
      </c>
      <c r="D21" s="25" t="s">
        <v>64</v>
      </c>
      <c r="E21" s="19" t="s">
        <v>65</v>
      </c>
      <c r="F21" s="25" t="s">
        <v>66</v>
      </c>
      <c r="G21" s="25" t="s">
        <v>66</v>
      </c>
      <c r="H21" s="25" t="s">
        <v>27</v>
      </c>
      <c r="I21" s="25">
        <v>287</v>
      </c>
      <c r="J21" s="25" t="s">
        <v>22</v>
      </c>
      <c r="K21" s="25">
        <v>14</v>
      </c>
    </row>
    <row r="22" spans="1:11">
      <c r="A22" s="2">
        <v>15</v>
      </c>
      <c r="B22" s="2">
        <v>13</v>
      </c>
      <c r="C22" s="24">
        <v>2.5289351851851851E-2</v>
      </c>
      <c r="D22" s="25" t="s">
        <v>67</v>
      </c>
      <c r="E22" s="19" t="s">
        <v>55</v>
      </c>
      <c r="F22" s="25" t="s">
        <v>56</v>
      </c>
      <c r="G22" s="25" t="s">
        <v>56</v>
      </c>
      <c r="H22" s="25" t="s">
        <v>68</v>
      </c>
      <c r="I22" s="25">
        <v>286</v>
      </c>
      <c r="J22" s="25" t="s">
        <v>48</v>
      </c>
      <c r="K22" s="25">
        <v>15</v>
      </c>
    </row>
    <row r="23" spans="1:11">
      <c r="A23" s="2">
        <v>16</v>
      </c>
      <c r="B23" s="2">
        <v>469</v>
      </c>
      <c r="C23" s="24">
        <v>2.5462962962962962E-2</v>
      </c>
      <c r="D23" s="25" t="s">
        <v>69</v>
      </c>
      <c r="E23" s="19" t="s">
        <v>70</v>
      </c>
      <c r="F23" s="25" t="s">
        <v>25</v>
      </c>
      <c r="G23" s="25" t="s">
        <v>26</v>
      </c>
      <c r="H23" s="25" t="s">
        <v>71</v>
      </c>
      <c r="I23" s="25">
        <v>200</v>
      </c>
      <c r="J23" s="25" t="s">
        <v>72</v>
      </c>
      <c r="K23" s="25">
        <v>16</v>
      </c>
    </row>
    <row r="24" spans="1:11">
      <c r="A24" s="2">
        <v>17</v>
      </c>
      <c r="B24" s="2">
        <v>371</v>
      </c>
      <c r="C24" s="24">
        <v>2.5613425925925925E-2</v>
      </c>
      <c r="D24" s="25" t="s">
        <v>73</v>
      </c>
      <c r="E24" s="19" t="s">
        <v>38</v>
      </c>
      <c r="F24" s="25" t="s">
        <v>39</v>
      </c>
      <c r="G24" s="25" t="s">
        <v>39</v>
      </c>
      <c r="H24" s="25" t="s">
        <v>74</v>
      </c>
      <c r="I24" s="25">
        <v>285</v>
      </c>
      <c r="J24" s="25" t="s">
        <v>75</v>
      </c>
      <c r="K24" s="25">
        <v>17</v>
      </c>
    </row>
    <row r="25" spans="1:11">
      <c r="A25" s="2">
        <v>18</v>
      </c>
      <c r="B25" s="2">
        <v>389</v>
      </c>
      <c r="C25" s="24">
        <v>2.5694444444444447E-2</v>
      </c>
      <c r="D25" s="25" t="s">
        <v>76</v>
      </c>
      <c r="E25" s="19" t="s">
        <v>50</v>
      </c>
      <c r="F25" s="25" t="s">
        <v>51</v>
      </c>
      <c r="G25" s="25" t="s">
        <v>52</v>
      </c>
      <c r="H25" s="25" t="s">
        <v>21</v>
      </c>
      <c r="I25" s="25">
        <v>284</v>
      </c>
      <c r="J25" s="25" t="s">
        <v>31</v>
      </c>
      <c r="K25" s="25">
        <v>18</v>
      </c>
    </row>
    <row r="26" spans="1:11">
      <c r="A26" s="2">
        <v>19</v>
      </c>
      <c r="B26" s="2">
        <v>579</v>
      </c>
      <c r="C26" s="24">
        <v>2.5717592592592594E-2</v>
      </c>
      <c r="D26" s="25" t="s">
        <v>77</v>
      </c>
      <c r="E26" s="19" t="s">
        <v>61</v>
      </c>
      <c r="F26" s="25" t="s">
        <v>62</v>
      </c>
      <c r="G26" s="25" t="s">
        <v>62</v>
      </c>
      <c r="H26" s="25" t="s">
        <v>68</v>
      </c>
      <c r="I26" s="25">
        <v>283</v>
      </c>
      <c r="J26" s="25" t="s">
        <v>78</v>
      </c>
      <c r="K26" s="25">
        <v>19</v>
      </c>
    </row>
    <row r="27" spans="1:11">
      <c r="A27" s="2">
        <v>20</v>
      </c>
      <c r="B27" s="2">
        <v>943</v>
      </c>
      <c r="C27" s="24">
        <v>2.5821759259259256E-2</v>
      </c>
      <c r="D27" s="25" t="s">
        <v>79</v>
      </c>
      <c r="E27" s="19" t="s">
        <v>80</v>
      </c>
      <c r="F27" s="25" t="s">
        <v>81</v>
      </c>
      <c r="G27" s="25" t="s">
        <v>81</v>
      </c>
      <c r="H27" s="25" t="s">
        <v>35</v>
      </c>
      <c r="I27" s="25">
        <v>282</v>
      </c>
      <c r="J27" s="25" t="s">
        <v>36</v>
      </c>
      <c r="K27" s="25">
        <v>20</v>
      </c>
    </row>
    <row r="28" spans="1:11">
      <c r="A28" s="2">
        <v>21</v>
      </c>
      <c r="B28" s="2">
        <v>651</v>
      </c>
      <c r="C28" s="24">
        <v>2.585648148148148E-2</v>
      </c>
      <c r="D28" s="25" t="s">
        <v>82</v>
      </c>
      <c r="E28" s="19" t="s">
        <v>83</v>
      </c>
      <c r="F28" s="25" t="s">
        <v>84</v>
      </c>
      <c r="G28" s="25" t="s">
        <v>84</v>
      </c>
      <c r="H28" s="25" t="s">
        <v>35</v>
      </c>
      <c r="I28" s="25">
        <v>281</v>
      </c>
      <c r="J28" s="25" t="s">
        <v>36</v>
      </c>
      <c r="K28" s="25">
        <v>21</v>
      </c>
    </row>
    <row r="29" spans="1:11">
      <c r="A29" s="2">
        <v>22</v>
      </c>
      <c r="B29" s="2">
        <v>289</v>
      </c>
      <c r="C29" s="24">
        <v>2.5937500000000002E-2</v>
      </c>
      <c r="D29" s="25" t="s">
        <v>85</v>
      </c>
      <c r="E29" s="19" t="s">
        <v>86</v>
      </c>
      <c r="F29" s="25" t="s">
        <v>87</v>
      </c>
      <c r="G29" s="25" t="s">
        <v>87</v>
      </c>
      <c r="H29" s="25" t="s">
        <v>35</v>
      </c>
      <c r="I29" s="25">
        <v>280</v>
      </c>
      <c r="J29" s="25" t="s">
        <v>36</v>
      </c>
      <c r="K29" s="25">
        <v>22</v>
      </c>
    </row>
    <row r="30" spans="1:11">
      <c r="A30" s="2">
        <v>23</v>
      </c>
      <c r="B30" s="2">
        <v>363</v>
      </c>
      <c r="C30" s="24">
        <v>2.6006944444444447E-2</v>
      </c>
      <c r="D30" s="25" t="s">
        <v>88</v>
      </c>
      <c r="E30" s="19" t="s">
        <v>38</v>
      </c>
      <c r="F30" s="25" t="s">
        <v>39</v>
      </c>
      <c r="G30" s="25" t="s">
        <v>39</v>
      </c>
      <c r="H30" s="25" t="s">
        <v>74</v>
      </c>
      <c r="I30" s="25">
        <v>279</v>
      </c>
      <c r="J30" s="25" t="s">
        <v>89</v>
      </c>
      <c r="K30" s="25">
        <v>23</v>
      </c>
    </row>
    <row r="31" spans="1:11">
      <c r="A31" s="2">
        <v>24</v>
      </c>
      <c r="B31" s="2">
        <v>556</v>
      </c>
      <c r="C31" s="24">
        <v>2.6099537037037036E-2</v>
      </c>
      <c r="D31" s="25" t="s">
        <v>90</v>
      </c>
      <c r="E31" s="19" t="s">
        <v>45</v>
      </c>
      <c r="F31" s="25" t="s">
        <v>46</v>
      </c>
      <c r="G31" s="25" t="s">
        <v>43</v>
      </c>
      <c r="H31" s="25" t="s">
        <v>35</v>
      </c>
      <c r="I31" s="25">
        <v>278</v>
      </c>
      <c r="J31" s="25" t="s">
        <v>75</v>
      </c>
      <c r="K31" s="25">
        <v>24</v>
      </c>
    </row>
    <row r="32" spans="1:11">
      <c r="A32" s="2">
        <v>25</v>
      </c>
      <c r="B32" s="2">
        <v>772</v>
      </c>
      <c r="C32" s="24">
        <v>2.6226851851851852E-2</v>
      </c>
      <c r="D32" s="25" t="s">
        <v>91</v>
      </c>
      <c r="E32" s="19" t="s">
        <v>92</v>
      </c>
      <c r="F32" s="25" t="s">
        <v>93</v>
      </c>
      <c r="G32" s="25" t="s">
        <v>93</v>
      </c>
      <c r="H32" s="25" t="s">
        <v>47</v>
      </c>
      <c r="I32" s="25">
        <v>277</v>
      </c>
      <c r="J32" s="25" t="s">
        <v>48</v>
      </c>
      <c r="K32" s="25">
        <v>25</v>
      </c>
    </row>
    <row r="33" spans="1:11">
      <c r="A33" s="2">
        <v>26</v>
      </c>
      <c r="B33" s="2">
        <v>221</v>
      </c>
      <c r="C33" s="24">
        <v>2.6273148148148153E-2</v>
      </c>
      <c r="D33" s="25" t="s">
        <v>94</v>
      </c>
      <c r="E33" s="19" t="s">
        <v>95</v>
      </c>
      <c r="F33" s="25" t="s">
        <v>93</v>
      </c>
      <c r="G33" s="25" t="s">
        <v>93</v>
      </c>
      <c r="H33" s="25" t="s">
        <v>27</v>
      </c>
      <c r="I33" s="25">
        <v>276</v>
      </c>
      <c r="J33" s="25" t="s">
        <v>22</v>
      </c>
      <c r="K33" s="25">
        <v>26</v>
      </c>
    </row>
    <row r="34" spans="1:11">
      <c r="A34" s="2">
        <v>27</v>
      </c>
      <c r="B34" s="2">
        <v>107</v>
      </c>
      <c r="C34" s="24">
        <v>2.6296296296296293E-2</v>
      </c>
      <c r="D34" s="25" t="s">
        <v>96</v>
      </c>
      <c r="E34" s="19" t="s">
        <v>97</v>
      </c>
      <c r="F34" s="25" t="s">
        <v>98</v>
      </c>
      <c r="G34" s="25" t="s">
        <v>20</v>
      </c>
      <c r="H34" s="25" t="s">
        <v>47</v>
      </c>
      <c r="I34" s="25">
        <v>275</v>
      </c>
      <c r="J34" s="25" t="s">
        <v>48</v>
      </c>
      <c r="K34" s="25">
        <v>27</v>
      </c>
    </row>
    <row r="35" spans="1:11">
      <c r="A35" s="2">
        <v>28</v>
      </c>
      <c r="B35" s="2">
        <v>109</v>
      </c>
      <c r="C35" s="24">
        <v>2.6388888888888889E-2</v>
      </c>
      <c r="D35" s="25" t="s">
        <v>99</v>
      </c>
      <c r="E35" s="19" t="s">
        <v>97</v>
      </c>
      <c r="F35" s="25" t="s">
        <v>98</v>
      </c>
      <c r="G35" s="25" t="s">
        <v>20</v>
      </c>
      <c r="H35" s="25" t="s">
        <v>27</v>
      </c>
      <c r="I35" s="25">
        <v>274</v>
      </c>
      <c r="J35" s="25" t="s">
        <v>31</v>
      </c>
      <c r="K35" s="25">
        <v>28</v>
      </c>
    </row>
    <row r="36" spans="1:11">
      <c r="A36" s="2">
        <v>29</v>
      </c>
      <c r="B36" s="2">
        <v>466</v>
      </c>
      <c r="C36" s="24">
        <v>2.6446759259259264E-2</v>
      </c>
      <c r="D36" s="25" t="s">
        <v>100</v>
      </c>
      <c r="E36" s="19" t="s">
        <v>101</v>
      </c>
      <c r="F36" s="25" t="s">
        <v>102</v>
      </c>
      <c r="G36" s="25" t="s">
        <v>102</v>
      </c>
      <c r="H36" s="25" t="s">
        <v>35</v>
      </c>
      <c r="I36" s="25">
        <v>273</v>
      </c>
      <c r="J36" s="25" t="s">
        <v>36</v>
      </c>
      <c r="K36" s="25">
        <v>29</v>
      </c>
    </row>
    <row r="37" spans="1:11">
      <c r="A37" s="2">
        <v>30</v>
      </c>
      <c r="B37" s="2">
        <v>924</v>
      </c>
      <c r="C37" s="24">
        <v>2.6458333333333334E-2</v>
      </c>
      <c r="D37" s="25" t="s">
        <v>103</v>
      </c>
      <c r="E37" s="19" t="s">
        <v>58</v>
      </c>
      <c r="F37" s="25" t="s">
        <v>59</v>
      </c>
      <c r="G37" s="25" t="s">
        <v>52</v>
      </c>
      <c r="H37" s="25" t="s">
        <v>27</v>
      </c>
      <c r="I37" s="25">
        <v>272</v>
      </c>
      <c r="J37" s="25" t="s">
        <v>104</v>
      </c>
      <c r="K37" s="25">
        <v>30</v>
      </c>
    </row>
    <row r="38" spans="1:11">
      <c r="A38" s="2">
        <v>31</v>
      </c>
      <c r="B38" s="2">
        <v>444</v>
      </c>
      <c r="C38" s="24">
        <v>2.6620370370370374E-2</v>
      </c>
      <c r="D38" s="25" t="s">
        <v>105</v>
      </c>
      <c r="E38" s="19" t="s">
        <v>101</v>
      </c>
      <c r="F38" s="25" t="s">
        <v>102</v>
      </c>
      <c r="G38" s="25" t="s">
        <v>102</v>
      </c>
      <c r="H38" s="25" t="s">
        <v>35</v>
      </c>
      <c r="I38" s="25">
        <v>271</v>
      </c>
      <c r="J38" s="25" t="s">
        <v>75</v>
      </c>
      <c r="K38" s="25">
        <v>31</v>
      </c>
    </row>
    <row r="39" spans="1:11">
      <c r="A39" s="2">
        <v>32</v>
      </c>
      <c r="B39" s="2">
        <v>362</v>
      </c>
      <c r="C39" s="24">
        <v>2.6712962962962966E-2</v>
      </c>
      <c r="D39" s="25" t="s">
        <v>106</v>
      </c>
      <c r="E39" s="19" t="s">
        <v>38</v>
      </c>
      <c r="F39" s="25" t="s">
        <v>39</v>
      </c>
      <c r="G39" s="25" t="s">
        <v>39</v>
      </c>
      <c r="H39" s="25" t="s">
        <v>35</v>
      </c>
      <c r="I39" s="25">
        <v>270</v>
      </c>
      <c r="J39" s="25" t="s">
        <v>31</v>
      </c>
      <c r="K39" s="25">
        <v>32</v>
      </c>
    </row>
    <row r="40" spans="1:11">
      <c r="A40" s="2">
        <v>33</v>
      </c>
      <c r="B40" s="2">
        <v>360</v>
      </c>
      <c r="C40" s="24">
        <v>2.6736111111111113E-2</v>
      </c>
      <c r="D40" s="25" t="s">
        <v>107</v>
      </c>
      <c r="E40" s="19" t="s">
        <v>38</v>
      </c>
      <c r="F40" s="25" t="s">
        <v>39</v>
      </c>
      <c r="G40" s="25" t="s">
        <v>39</v>
      </c>
      <c r="H40" s="25" t="s">
        <v>71</v>
      </c>
      <c r="I40" s="25">
        <v>199</v>
      </c>
      <c r="J40" s="25" t="s">
        <v>72</v>
      </c>
      <c r="K40" s="25">
        <v>33</v>
      </c>
    </row>
    <row r="41" spans="1:11">
      <c r="A41" s="2">
        <v>34</v>
      </c>
      <c r="B41" s="2">
        <v>468</v>
      </c>
      <c r="C41" s="24">
        <v>2.6747685185185183E-2</v>
      </c>
      <c r="D41" s="25" t="s">
        <v>108</v>
      </c>
      <c r="E41" s="19" t="s">
        <v>70</v>
      </c>
      <c r="F41" s="25" t="s">
        <v>25</v>
      </c>
      <c r="G41" s="25" t="s">
        <v>26</v>
      </c>
      <c r="H41" s="25" t="s">
        <v>21</v>
      </c>
      <c r="I41" s="25">
        <v>269</v>
      </c>
      <c r="J41" s="25" t="s">
        <v>104</v>
      </c>
      <c r="K41" s="25">
        <v>34</v>
      </c>
    </row>
    <row r="42" spans="1:11">
      <c r="A42" s="2">
        <v>35</v>
      </c>
      <c r="B42" s="2">
        <v>475</v>
      </c>
      <c r="C42" s="24">
        <v>2.6817129629629632E-2</v>
      </c>
      <c r="D42" s="25" t="s">
        <v>109</v>
      </c>
      <c r="E42" s="19" t="s">
        <v>70</v>
      </c>
      <c r="F42" s="25" t="s">
        <v>25</v>
      </c>
      <c r="G42" s="25" t="s">
        <v>26</v>
      </c>
      <c r="H42" s="25" t="s">
        <v>35</v>
      </c>
      <c r="I42" s="25">
        <v>268</v>
      </c>
      <c r="J42" s="25" t="s">
        <v>36</v>
      </c>
      <c r="K42" s="25">
        <v>35</v>
      </c>
    </row>
    <row r="43" spans="1:11">
      <c r="A43" s="2">
        <v>36</v>
      </c>
      <c r="B43" s="2">
        <v>851</v>
      </c>
      <c r="C43" s="24">
        <v>2.6909722222222224E-2</v>
      </c>
      <c r="D43" s="25" t="s">
        <v>110</v>
      </c>
      <c r="E43" s="19">
        <v>0</v>
      </c>
      <c r="F43" s="25" t="s">
        <v>111</v>
      </c>
      <c r="G43" s="25" t="s">
        <v>111</v>
      </c>
      <c r="H43" s="25" t="s">
        <v>27</v>
      </c>
      <c r="I43" s="25" t="s">
        <v>111</v>
      </c>
      <c r="J43" s="25" t="s">
        <v>111</v>
      </c>
      <c r="K43" s="25" t="s">
        <v>111</v>
      </c>
    </row>
    <row r="44" spans="1:11">
      <c r="A44" s="2">
        <v>37</v>
      </c>
      <c r="B44" s="2">
        <v>439</v>
      </c>
      <c r="C44" s="24">
        <v>2.6967592592592595E-2</v>
      </c>
      <c r="D44" s="25" t="s">
        <v>112</v>
      </c>
      <c r="E44" s="19" t="s">
        <v>101</v>
      </c>
      <c r="F44" s="25" t="s">
        <v>102</v>
      </c>
      <c r="G44" s="25" t="s">
        <v>102</v>
      </c>
      <c r="H44" s="25" t="s">
        <v>74</v>
      </c>
      <c r="I44" s="25">
        <v>267</v>
      </c>
      <c r="J44" s="25" t="s">
        <v>89</v>
      </c>
      <c r="K44" s="25">
        <v>36</v>
      </c>
    </row>
    <row r="45" spans="1:11">
      <c r="A45" s="2">
        <v>38</v>
      </c>
      <c r="B45" s="2">
        <v>202</v>
      </c>
      <c r="C45" s="24">
        <v>2.6979166666666669E-2</v>
      </c>
      <c r="D45" s="25" t="s">
        <v>113</v>
      </c>
      <c r="E45" s="19" t="s">
        <v>33</v>
      </c>
      <c r="F45" s="25" t="s">
        <v>34</v>
      </c>
      <c r="G45" s="25" t="s">
        <v>34</v>
      </c>
      <c r="H45" s="25" t="s">
        <v>74</v>
      </c>
      <c r="I45" s="25">
        <v>266</v>
      </c>
      <c r="J45" s="25" t="s">
        <v>75</v>
      </c>
      <c r="K45" s="25">
        <v>37</v>
      </c>
    </row>
    <row r="46" spans="1:11">
      <c r="A46" s="2">
        <v>39</v>
      </c>
      <c r="B46" s="2">
        <v>89</v>
      </c>
      <c r="C46" s="24">
        <v>2.7013888888888889E-2</v>
      </c>
      <c r="D46" s="25" t="s">
        <v>114</v>
      </c>
      <c r="E46" s="19" t="s">
        <v>115</v>
      </c>
      <c r="F46" s="25" t="s">
        <v>116</v>
      </c>
      <c r="G46" s="25" t="s">
        <v>116</v>
      </c>
      <c r="H46" s="25" t="s">
        <v>47</v>
      </c>
      <c r="I46" s="25">
        <v>265</v>
      </c>
      <c r="J46" s="25" t="s">
        <v>48</v>
      </c>
      <c r="K46" s="25">
        <v>38</v>
      </c>
    </row>
    <row r="47" spans="1:11">
      <c r="A47" s="2">
        <v>40</v>
      </c>
      <c r="B47" s="2">
        <v>656</v>
      </c>
      <c r="C47" s="24">
        <v>2.7106481481481481E-2</v>
      </c>
      <c r="D47" s="25" t="s">
        <v>117</v>
      </c>
      <c r="E47" s="19" t="s">
        <v>83</v>
      </c>
      <c r="F47" s="25" t="s">
        <v>84</v>
      </c>
      <c r="G47" s="25" t="s">
        <v>84</v>
      </c>
      <c r="H47" s="25" t="s">
        <v>47</v>
      </c>
      <c r="I47" s="25">
        <v>264</v>
      </c>
      <c r="J47" s="25" t="s">
        <v>48</v>
      </c>
      <c r="K47" s="25">
        <v>39</v>
      </c>
    </row>
    <row r="48" spans="1:11">
      <c r="A48" s="2">
        <v>41</v>
      </c>
      <c r="B48" s="2">
        <v>337</v>
      </c>
      <c r="C48" s="24">
        <v>2.7210648148148147E-2</v>
      </c>
      <c r="D48" s="25" t="s">
        <v>118</v>
      </c>
      <c r="E48" s="19" t="s">
        <v>38</v>
      </c>
      <c r="F48" s="25" t="s">
        <v>39</v>
      </c>
      <c r="G48" s="25" t="s">
        <v>39</v>
      </c>
      <c r="H48" s="25" t="s">
        <v>74</v>
      </c>
      <c r="I48" s="25">
        <v>263</v>
      </c>
      <c r="J48" s="25" t="s">
        <v>104</v>
      </c>
      <c r="K48" s="25">
        <v>40</v>
      </c>
    </row>
    <row r="49" spans="1:11">
      <c r="A49" s="2">
        <v>42</v>
      </c>
      <c r="B49" s="2">
        <v>85</v>
      </c>
      <c r="C49" s="24">
        <v>2.7222222222222228E-2</v>
      </c>
      <c r="D49" s="25" t="s">
        <v>119</v>
      </c>
      <c r="E49" s="19" t="s">
        <v>115</v>
      </c>
      <c r="F49" s="25" t="s">
        <v>116</v>
      </c>
      <c r="G49" s="25" t="s">
        <v>116</v>
      </c>
      <c r="H49" s="25" t="s">
        <v>35</v>
      </c>
      <c r="I49" s="25">
        <v>262</v>
      </c>
      <c r="J49" s="25" t="s">
        <v>36</v>
      </c>
      <c r="K49" s="25">
        <v>41</v>
      </c>
    </row>
    <row r="50" spans="1:11">
      <c r="A50" s="2">
        <v>43</v>
      </c>
      <c r="B50" s="2">
        <v>473</v>
      </c>
      <c r="C50" s="24">
        <v>2.7291666666666662E-2</v>
      </c>
      <c r="D50" s="25" t="s">
        <v>120</v>
      </c>
      <c r="E50" s="19" t="s">
        <v>70</v>
      </c>
      <c r="F50" s="25" t="s">
        <v>25</v>
      </c>
      <c r="G50" s="25" t="s">
        <v>26</v>
      </c>
      <c r="H50" s="25" t="s">
        <v>47</v>
      </c>
      <c r="I50" s="25">
        <v>261</v>
      </c>
      <c r="J50" s="25" t="s">
        <v>48</v>
      </c>
      <c r="K50" s="25">
        <v>42</v>
      </c>
    </row>
    <row r="51" spans="1:11">
      <c r="A51" s="2">
        <v>44</v>
      </c>
      <c r="B51" s="2">
        <v>485</v>
      </c>
      <c r="C51" s="24">
        <v>2.7314814814814816E-2</v>
      </c>
      <c r="D51" s="25" t="s">
        <v>121</v>
      </c>
      <c r="E51" s="19" t="s">
        <v>29</v>
      </c>
      <c r="F51" s="25" t="s">
        <v>30</v>
      </c>
      <c r="G51" s="25" t="s">
        <v>26</v>
      </c>
      <c r="H51" s="25" t="s">
        <v>68</v>
      </c>
      <c r="I51" s="25">
        <v>260</v>
      </c>
      <c r="J51" s="25" t="s">
        <v>78</v>
      </c>
      <c r="K51" s="25">
        <v>43</v>
      </c>
    </row>
    <row r="52" spans="1:11">
      <c r="A52" s="2">
        <v>45</v>
      </c>
      <c r="B52" s="2">
        <v>150</v>
      </c>
      <c r="C52" s="24">
        <v>2.7349537037037037E-2</v>
      </c>
      <c r="D52" s="25" t="s">
        <v>122</v>
      </c>
      <c r="E52" s="19" t="s">
        <v>123</v>
      </c>
      <c r="F52" s="25" t="s">
        <v>124</v>
      </c>
      <c r="G52" s="25" t="s">
        <v>124</v>
      </c>
      <c r="H52" s="25" t="s">
        <v>74</v>
      </c>
      <c r="I52" s="25">
        <v>259</v>
      </c>
      <c r="J52" s="25" t="s">
        <v>36</v>
      </c>
      <c r="K52" s="25">
        <v>44</v>
      </c>
    </row>
    <row r="53" spans="1:11">
      <c r="A53" s="2">
        <v>46</v>
      </c>
      <c r="B53" s="2">
        <v>442</v>
      </c>
      <c r="C53" s="24">
        <v>2.736111111111111E-2</v>
      </c>
      <c r="D53" s="25" t="s">
        <v>125</v>
      </c>
      <c r="E53" s="19" t="s">
        <v>101</v>
      </c>
      <c r="F53" s="25" t="s">
        <v>102</v>
      </c>
      <c r="G53" s="25" t="s">
        <v>102</v>
      </c>
      <c r="H53" s="25" t="s">
        <v>21</v>
      </c>
      <c r="I53" s="25">
        <v>258</v>
      </c>
      <c r="J53" s="25" t="s">
        <v>22</v>
      </c>
      <c r="K53" s="25">
        <v>45</v>
      </c>
    </row>
    <row r="54" spans="1:11">
      <c r="A54" s="2">
        <v>47</v>
      </c>
      <c r="B54" s="2">
        <v>470</v>
      </c>
      <c r="C54" s="24">
        <v>2.7511574074074074E-2</v>
      </c>
      <c r="D54" s="25" t="s">
        <v>126</v>
      </c>
      <c r="E54" s="19" t="s">
        <v>70</v>
      </c>
      <c r="F54" s="25" t="s">
        <v>25</v>
      </c>
      <c r="G54" s="25" t="s">
        <v>26</v>
      </c>
      <c r="H54" s="25" t="s">
        <v>68</v>
      </c>
      <c r="I54" s="25">
        <v>257</v>
      </c>
      <c r="J54" s="25" t="s">
        <v>127</v>
      </c>
      <c r="K54" s="25">
        <v>46</v>
      </c>
    </row>
    <row r="55" spans="1:11">
      <c r="A55" s="2">
        <v>48</v>
      </c>
      <c r="B55" s="2">
        <v>735</v>
      </c>
      <c r="C55" s="24">
        <v>2.7569444444444448E-2</v>
      </c>
      <c r="D55" s="25" t="s">
        <v>128</v>
      </c>
      <c r="E55" s="19" t="s">
        <v>95</v>
      </c>
      <c r="F55" s="25" t="s">
        <v>93</v>
      </c>
      <c r="G55" s="25" t="s">
        <v>93</v>
      </c>
      <c r="H55" s="25" t="s">
        <v>35</v>
      </c>
      <c r="I55" s="25">
        <v>256</v>
      </c>
      <c r="J55" s="25" t="s">
        <v>36</v>
      </c>
      <c r="K55" s="25">
        <v>47</v>
      </c>
    </row>
    <row r="56" spans="1:11">
      <c r="A56" s="2">
        <v>49</v>
      </c>
      <c r="B56" s="2">
        <v>554</v>
      </c>
      <c r="C56" s="24">
        <v>2.763888888888889E-2</v>
      </c>
      <c r="D56" s="25" t="s">
        <v>129</v>
      </c>
      <c r="E56" s="19" t="s">
        <v>45</v>
      </c>
      <c r="F56" s="25" t="s">
        <v>46</v>
      </c>
      <c r="G56" s="25" t="s">
        <v>43</v>
      </c>
      <c r="H56" s="25" t="s">
        <v>68</v>
      </c>
      <c r="I56" s="25">
        <v>255</v>
      </c>
      <c r="J56" s="25" t="s">
        <v>78</v>
      </c>
      <c r="K56" s="25">
        <v>48</v>
      </c>
    </row>
    <row r="57" spans="1:11">
      <c r="A57" s="2">
        <v>50</v>
      </c>
      <c r="B57" s="2">
        <v>949</v>
      </c>
      <c r="C57" s="24">
        <v>2.7673611111111111E-2</v>
      </c>
      <c r="D57" s="25" t="s">
        <v>130</v>
      </c>
      <c r="E57" s="19" t="s">
        <v>115</v>
      </c>
      <c r="F57" s="25" t="s">
        <v>116</v>
      </c>
      <c r="G57" s="25" t="s">
        <v>116</v>
      </c>
      <c r="H57" s="25" t="s">
        <v>35</v>
      </c>
      <c r="I57" s="25">
        <v>254</v>
      </c>
      <c r="J57" s="25" t="s">
        <v>75</v>
      </c>
      <c r="K57" s="25">
        <v>49</v>
      </c>
    </row>
    <row r="58" spans="1:11">
      <c r="A58" s="2">
        <v>51</v>
      </c>
      <c r="B58" s="2">
        <v>410</v>
      </c>
      <c r="C58" s="24">
        <v>2.7685185185185188E-2</v>
      </c>
      <c r="D58" s="25" t="s">
        <v>131</v>
      </c>
      <c r="E58" s="19" t="s">
        <v>50</v>
      </c>
      <c r="F58" s="25" t="s">
        <v>51</v>
      </c>
      <c r="G58" s="25" t="s">
        <v>52</v>
      </c>
      <c r="H58" s="25" t="s">
        <v>71</v>
      </c>
      <c r="I58" s="25">
        <v>198</v>
      </c>
      <c r="J58" s="25" t="s">
        <v>72</v>
      </c>
      <c r="K58" s="25">
        <v>50</v>
      </c>
    </row>
    <row r="59" spans="1:11">
      <c r="A59" s="2">
        <v>52</v>
      </c>
      <c r="B59" s="2">
        <v>425</v>
      </c>
      <c r="C59" s="24">
        <v>2.7696759259259258E-2</v>
      </c>
      <c r="D59" s="25" t="s">
        <v>132</v>
      </c>
      <c r="E59" s="19" t="s">
        <v>50</v>
      </c>
      <c r="F59" s="25" t="s">
        <v>51</v>
      </c>
      <c r="G59" s="25" t="s">
        <v>52</v>
      </c>
      <c r="H59" s="25" t="s">
        <v>27</v>
      </c>
      <c r="I59" s="25">
        <v>253</v>
      </c>
      <c r="J59" s="25" t="s">
        <v>133</v>
      </c>
      <c r="K59" s="25">
        <v>51</v>
      </c>
    </row>
    <row r="60" spans="1:11">
      <c r="A60" s="2">
        <v>53</v>
      </c>
      <c r="B60" s="2">
        <v>336</v>
      </c>
      <c r="C60" s="24">
        <v>2.7731481481481478E-2</v>
      </c>
      <c r="D60" s="25" t="s">
        <v>134</v>
      </c>
      <c r="E60" s="19" t="s">
        <v>38</v>
      </c>
      <c r="F60" s="25" t="s">
        <v>39</v>
      </c>
      <c r="G60" s="25" t="s">
        <v>39</v>
      </c>
      <c r="H60" s="25" t="s">
        <v>74</v>
      </c>
      <c r="I60" s="25">
        <v>252</v>
      </c>
      <c r="J60" s="25" t="s">
        <v>133</v>
      </c>
      <c r="K60" s="25">
        <v>52</v>
      </c>
    </row>
    <row r="61" spans="1:11">
      <c r="A61" s="2">
        <v>54</v>
      </c>
      <c r="B61" s="2">
        <v>101</v>
      </c>
      <c r="C61" s="24">
        <v>2.7766203703703706E-2</v>
      </c>
      <c r="D61" s="25" t="s">
        <v>135</v>
      </c>
      <c r="E61" s="19" t="s">
        <v>97</v>
      </c>
      <c r="F61" s="25" t="s">
        <v>98</v>
      </c>
      <c r="G61" s="25" t="s">
        <v>20</v>
      </c>
      <c r="H61" s="25" t="s">
        <v>136</v>
      </c>
      <c r="I61" s="25">
        <v>251</v>
      </c>
      <c r="J61" s="25" t="s">
        <v>137</v>
      </c>
      <c r="K61" s="25">
        <v>53</v>
      </c>
    </row>
    <row r="62" spans="1:11">
      <c r="A62" s="2">
        <v>55</v>
      </c>
      <c r="B62" s="2">
        <v>37</v>
      </c>
      <c r="C62" s="24">
        <v>2.7800925925925923E-2</v>
      </c>
      <c r="D62" s="25" t="s">
        <v>138</v>
      </c>
      <c r="E62" s="19" t="s">
        <v>115</v>
      </c>
      <c r="F62" s="25" t="s">
        <v>116</v>
      </c>
      <c r="G62" s="25" t="s">
        <v>116</v>
      </c>
      <c r="H62" s="25" t="s">
        <v>21</v>
      </c>
      <c r="I62" s="25">
        <v>250</v>
      </c>
      <c r="J62" s="25" t="s">
        <v>22</v>
      </c>
      <c r="K62" s="25">
        <v>54</v>
      </c>
    </row>
    <row r="63" spans="1:11">
      <c r="A63" s="2">
        <v>56</v>
      </c>
      <c r="B63" s="2">
        <v>944</v>
      </c>
      <c r="C63" s="24">
        <v>2.7847222222222221E-2</v>
      </c>
      <c r="D63" s="25" t="s">
        <v>139</v>
      </c>
      <c r="E63" s="19" t="s">
        <v>80</v>
      </c>
      <c r="F63" s="25" t="s">
        <v>81</v>
      </c>
      <c r="G63" s="25" t="s">
        <v>81</v>
      </c>
      <c r="H63" s="25" t="s">
        <v>71</v>
      </c>
      <c r="I63" s="25">
        <v>197</v>
      </c>
      <c r="J63" s="25" t="s">
        <v>72</v>
      </c>
      <c r="K63" s="25">
        <v>55</v>
      </c>
    </row>
    <row r="64" spans="1:11">
      <c r="A64" s="2">
        <v>57</v>
      </c>
      <c r="B64" s="2">
        <v>500</v>
      </c>
      <c r="C64" s="24">
        <v>2.7928240740740743E-2</v>
      </c>
      <c r="D64" s="25" t="s">
        <v>140</v>
      </c>
      <c r="E64" s="19" t="s">
        <v>29</v>
      </c>
      <c r="F64" s="25" t="s">
        <v>30</v>
      </c>
      <c r="G64" s="25" t="s">
        <v>26</v>
      </c>
      <c r="H64" s="25" t="s">
        <v>21</v>
      </c>
      <c r="I64" s="25">
        <v>249</v>
      </c>
      <c r="J64" s="25" t="s">
        <v>133</v>
      </c>
      <c r="K64" s="25">
        <v>56</v>
      </c>
    </row>
    <row r="65" spans="1:11">
      <c r="A65" s="2">
        <v>58</v>
      </c>
      <c r="B65" s="2">
        <v>305</v>
      </c>
      <c r="C65" s="24">
        <v>2.7951388888888887E-2</v>
      </c>
      <c r="D65" s="25" t="s">
        <v>141</v>
      </c>
      <c r="E65" s="19" t="s">
        <v>65</v>
      </c>
      <c r="F65" s="25" t="s">
        <v>66</v>
      </c>
      <c r="G65" s="25" t="s">
        <v>66</v>
      </c>
      <c r="H65" s="25" t="s">
        <v>68</v>
      </c>
      <c r="I65" s="25">
        <v>248</v>
      </c>
      <c r="J65" s="25" t="s">
        <v>48</v>
      </c>
      <c r="K65" s="25">
        <v>57</v>
      </c>
    </row>
    <row r="66" spans="1:11">
      <c r="A66" s="2">
        <v>59</v>
      </c>
      <c r="B66" s="2">
        <v>441</v>
      </c>
      <c r="C66" s="24">
        <v>2.8009259259259262E-2</v>
      </c>
      <c r="D66" s="25" t="s">
        <v>142</v>
      </c>
      <c r="E66" s="19" t="s">
        <v>101</v>
      </c>
      <c r="F66" s="25" t="s">
        <v>102</v>
      </c>
      <c r="G66" s="25" t="s">
        <v>102</v>
      </c>
      <c r="H66" s="25" t="s">
        <v>27</v>
      </c>
      <c r="I66" s="25">
        <v>247</v>
      </c>
      <c r="J66" s="25" t="s">
        <v>31</v>
      </c>
      <c r="K66" s="25">
        <v>58</v>
      </c>
    </row>
    <row r="67" spans="1:11">
      <c r="A67" s="2">
        <v>60</v>
      </c>
      <c r="B67" s="2">
        <v>266</v>
      </c>
      <c r="C67" s="24">
        <v>2.8020833333333332E-2</v>
      </c>
      <c r="D67" s="25" t="s">
        <v>143</v>
      </c>
      <c r="E67" s="19" t="s">
        <v>144</v>
      </c>
      <c r="F67" s="25" t="s">
        <v>145</v>
      </c>
      <c r="G67" s="25" t="s">
        <v>145</v>
      </c>
      <c r="H67" s="25" t="s">
        <v>35</v>
      </c>
      <c r="I67" s="25">
        <v>246</v>
      </c>
      <c r="J67" s="25" t="s">
        <v>36</v>
      </c>
      <c r="K67" s="25">
        <v>59</v>
      </c>
    </row>
    <row r="68" spans="1:11">
      <c r="A68" s="2">
        <v>61</v>
      </c>
      <c r="B68" s="2">
        <v>394</v>
      </c>
      <c r="C68" s="24">
        <v>2.8043981481481479E-2</v>
      </c>
      <c r="D68" s="25" t="s">
        <v>146</v>
      </c>
      <c r="E68" s="19" t="s">
        <v>50</v>
      </c>
      <c r="F68" s="25" t="s">
        <v>51</v>
      </c>
      <c r="G68" s="25" t="s">
        <v>52</v>
      </c>
      <c r="H68" s="25" t="s">
        <v>147</v>
      </c>
      <c r="I68" s="25">
        <v>196</v>
      </c>
      <c r="J68" s="25" t="s">
        <v>148</v>
      </c>
      <c r="K68" s="25">
        <v>60</v>
      </c>
    </row>
    <row r="69" spans="1:11">
      <c r="A69" s="2">
        <v>62</v>
      </c>
      <c r="B69" s="2">
        <v>940</v>
      </c>
      <c r="C69" s="24">
        <v>2.8067129629629626E-2</v>
      </c>
      <c r="D69" s="25" t="s">
        <v>149</v>
      </c>
      <c r="E69" s="19" t="s">
        <v>38</v>
      </c>
      <c r="F69" s="25" t="s">
        <v>39</v>
      </c>
      <c r="G69" s="25" t="s">
        <v>39</v>
      </c>
      <c r="H69" s="25" t="s">
        <v>74</v>
      </c>
      <c r="I69" s="25">
        <v>245</v>
      </c>
      <c r="J69" s="25" t="s">
        <v>150</v>
      </c>
      <c r="K69" s="25">
        <v>61</v>
      </c>
    </row>
    <row r="70" spans="1:11">
      <c r="A70" s="2">
        <v>63</v>
      </c>
      <c r="B70" s="2">
        <v>478</v>
      </c>
      <c r="C70" s="24">
        <v>2.8136574074074074E-2</v>
      </c>
      <c r="D70" s="25" t="s">
        <v>151</v>
      </c>
      <c r="E70" s="19" t="s">
        <v>70</v>
      </c>
      <c r="F70" s="25" t="s">
        <v>25</v>
      </c>
      <c r="G70" s="25" t="s">
        <v>26</v>
      </c>
      <c r="H70" s="25" t="s">
        <v>21</v>
      </c>
      <c r="I70" s="25">
        <v>244</v>
      </c>
      <c r="J70" s="25" t="s">
        <v>150</v>
      </c>
      <c r="K70" s="25">
        <v>62</v>
      </c>
    </row>
    <row r="71" spans="1:11">
      <c r="A71" s="2">
        <v>64</v>
      </c>
      <c r="B71" s="2">
        <v>461</v>
      </c>
      <c r="C71" s="24">
        <v>2.8402777777777777E-2</v>
      </c>
      <c r="D71" s="25" t="s">
        <v>152</v>
      </c>
      <c r="E71" s="19" t="s">
        <v>101</v>
      </c>
      <c r="F71" s="25" t="s">
        <v>102</v>
      </c>
      <c r="G71" s="25" t="s">
        <v>102</v>
      </c>
      <c r="H71" s="25" t="s">
        <v>27</v>
      </c>
      <c r="I71" s="25">
        <v>243</v>
      </c>
      <c r="J71" s="25" t="s">
        <v>104</v>
      </c>
      <c r="K71" s="25">
        <v>63</v>
      </c>
    </row>
    <row r="72" spans="1:11">
      <c r="A72" s="2">
        <v>65</v>
      </c>
      <c r="B72" s="2">
        <v>338</v>
      </c>
      <c r="C72" s="24">
        <v>2.8437500000000001E-2</v>
      </c>
      <c r="D72" s="25" t="s">
        <v>153</v>
      </c>
      <c r="E72" s="19" t="s">
        <v>38</v>
      </c>
      <c r="F72" s="25" t="s">
        <v>39</v>
      </c>
      <c r="G72" s="25" t="s">
        <v>39</v>
      </c>
      <c r="H72" s="25" t="s">
        <v>136</v>
      </c>
      <c r="I72" s="25">
        <v>242</v>
      </c>
      <c r="J72" s="25" t="s">
        <v>137</v>
      </c>
      <c r="K72" s="25">
        <v>64</v>
      </c>
    </row>
    <row r="73" spans="1:11">
      <c r="A73" s="2">
        <v>66</v>
      </c>
      <c r="B73" s="2">
        <v>22</v>
      </c>
      <c r="C73" s="24">
        <v>2.8518518518518523E-2</v>
      </c>
      <c r="D73" s="25" t="s">
        <v>154</v>
      </c>
      <c r="E73" s="19" t="s">
        <v>55</v>
      </c>
      <c r="F73" s="25" t="s">
        <v>56</v>
      </c>
      <c r="G73" s="25" t="s">
        <v>56</v>
      </c>
      <c r="H73" s="25" t="s">
        <v>155</v>
      </c>
      <c r="I73" s="25">
        <v>195</v>
      </c>
      <c r="J73" s="25" t="s">
        <v>148</v>
      </c>
      <c r="K73" s="25">
        <v>65</v>
      </c>
    </row>
    <row r="74" spans="1:11">
      <c r="A74" s="2">
        <v>67</v>
      </c>
      <c r="B74" s="2">
        <v>138</v>
      </c>
      <c r="C74" s="24">
        <v>2.855324074074074E-2</v>
      </c>
      <c r="D74" s="25" t="s">
        <v>156</v>
      </c>
      <c r="E74" s="19" t="s">
        <v>58</v>
      </c>
      <c r="F74" s="25" t="s">
        <v>59</v>
      </c>
      <c r="G74" s="25" t="s">
        <v>52</v>
      </c>
      <c r="H74" s="25" t="s">
        <v>157</v>
      </c>
      <c r="I74" s="25">
        <v>194</v>
      </c>
      <c r="J74" s="25" t="s">
        <v>158</v>
      </c>
      <c r="K74" s="25">
        <v>66</v>
      </c>
    </row>
    <row r="75" spans="1:11">
      <c r="A75" s="2">
        <v>68</v>
      </c>
      <c r="B75" s="2">
        <v>928</v>
      </c>
      <c r="C75" s="24">
        <v>2.8564814814814817E-2</v>
      </c>
      <c r="D75" s="25" t="s">
        <v>159</v>
      </c>
      <c r="E75" s="19" t="s">
        <v>50</v>
      </c>
      <c r="F75" s="25" t="s">
        <v>51</v>
      </c>
      <c r="G75" s="25" t="s">
        <v>52</v>
      </c>
      <c r="H75" s="25" t="s">
        <v>27</v>
      </c>
      <c r="I75" s="25">
        <v>241</v>
      </c>
      <c r="J75" s="25" t="s">
        <v>150</v>
      </c>
      <c r="K75" s="25">
        <v>67</v>
      </c>
    </row>
    <row r="76" spans="1:11">
      <c r="A76" s="2">
        <v>69</v>
      </c>
      <c r="B76" s="2">
        <v>952</v>
      </c>
      <c r="C76" s="24">
        <v>2.8587962962962964E-2</v>
      </c>
      <c r="D76" s="25" t="s">
        <v>160</v>
      </c>
      <c r="E76" s="19">
        <v>0</v>
      </c>
      <c r="F76" s="25" t="s">
        <v>111</v>
      </c>
      <c r="G76" s="25" t="s">
        <v>111</v>
      </c>
      <c r="H76" s="25" t="s">
        <v>74</v>
      </c>
      <c r="I76" s="25" t="s">
        <v>111</v>
      </c>
      <c r="J76" s="25" t="s">
        <v>111</v>
      </c>
      <c r="K76" s="25" t="s">
        <v>111</v>
      </c>
    </row>
    <row r="77" spans="1:11">
      <c r="A77" s="2">
        <v>70</v>
      </c>
      <c r="B77" s="2">
        <v>483</v>
      </c>
      <c r="C77" s="24">
        <v>2.8587962962962964E-2</v>
      </c>
      <c r="D77" s="25" t="s">
        <v>161</v>
      </c>
      <c r="E77" s="19" t="s">
        <v>70</v>
      </c>
      <c r="F77" s="25" t="s">
        <v>25</v>
      </c>
      <c r="G77" s="25" t="s">
        <v>26</v>
      </c>
      <c r="H77" s="25" t="s">
        <v>47</v>
      </c>
      <c r="I77" s="25">
        <v>240</v>
      </c>
      <c r="J77" s="25" t="s">
        <v>75</v>
      </c>
      <c r="K77" s="25">
        <v>68</v>
      </c>
    </row>
    <row r="78" spans="1:11">
      <c r="A78" s="2">
        <v>71</v>
      </c>
      <c r="B78" s="2">
        <v>122</v>
      </c>
      <c r="C78" s="24">
        <v>2.8599537037037034E-2</v>
      </c>
      <c r="D78" s="25" t="s">
        <v>162</v>
      </c>
      <c r="E78" s="19" t="s">
        <v>97</v>
      </c>
      <c r="F78" s="25" t="s">
        <v>98</v>
      </c>
      <c r="G78" s="25" t="s">
        <v>20</v>
      </c>
      <c r="H78" s="25" t="s">
        <v>47</v>
      </c>
      <c r="I78" s="25">
        <v>239</v>
      </c>
      <c r="J78" s="25" t="s">
        <v>78</v>
      </c>
      <c r="K78" s="25">
        <v>69</v>
      </c>
    </row>
    <row r="79" spans="1:11">
      <c r="A79" s="2">
        <v>72</v>
      </c>
      <c r="B79" s="2">
        <v>505</v>
      </c>
      <c r="C79" s="24">
        <v>2.8611111111111115E-2</v>
      </c>
      <c r="D79" s="25" t="s">
        <v>163</v>
      </c>
      <c r="E79" s="19" t="s">
        <v>29</v>
      </c>
      <c r="F79" s="25" t="s">
        <v>30</v>
      </c>
      <c r="G79" s="25" t="s">
        <v>26</v>
      </c>
      <c r="H79" s="25" t="s">
        <v>68</v>
      </c>
      <c r="I79" s="25">
        <v>238</v>
      </c>
      <c r="J79" s="25" t="s">
        <v>89</v>
      </c>
      <c r="K79" s="25">
        <v>70</v>
      </c>
    </row>
    <row r="80" spans="1:11">
      <c r="A80" s="2">
        <v>73</v>
      </c>
      <c r="B80" s="2">
        <v>476</v>
      </c>
      <c r="C80" s="24">
        <v>2.8796296296296296E-2</v>
      </c>
      <c r="D80" s="25" t="s">
        <v>164</v>
      </c>
      <c r="E80" s="19" t="s">
        <v>70</v>
      </c>
      <c r="F80" s="25" t="s">
        <v>25</v>
      </c>
      <c r="G80" s="25" t="s">
        <v>26</v>
      </c>
      <c r="H80" s="25" t="s">
        <v>165</v>
      </c>
      <c r="I80" s="25">
        <v>193</v>
      </c>
      <c r="J80" s="25" t="s">
        <v>166</v>
      </c>
      <c r="K80" s="25">
        <v>71</v>
      </c>
    </row>
    <row r="81" spans="1:11">
      <c r="A81" s="2">
        <v>74</v>
      </c>
      <c r="B81" s="2">
        <v>474</v>
      </c>
      <c r="C81" s="24">
        <v>2.8946759259259255E-2</v>
      </c>
      <c r="D81" s="25" t="s">
        <v>167</v>
      </c>
      <c r="E81" s="19" t="s">
        <v>70</v>
      </c>
      <c r="F81" s="25" t="s">
        <v>25</v>
      </c>
      <c r="G81" s="25" t="s">
        <v>26</v>
      </c>
      <c r="H81" s="25" t="s">
        <v>165</v>
      </c>
      <c r="I81" s="25">
        <v>192</v>
      </c>
      <c r="J81" s="25" t="s">
        <v>168</v>
      </c>
      <c r="K81" s="25">
        <v>72</v>
      </c>
    </row>
    <row r="82" spans="1:11">
      <c r="A82" s="2">
        <v>75</v>
      </c>
      <c r="B82" s="2">
        <v>934</v>
      </c>
      <c r="C82" s="24">
        <v>2.8958333333333336E-2</v>
      </c>
      <c r="D82" s="25" t="s">
        <v>169</v>
      </c>
      <c r="E82" s="19" t="s">
        <v>83</v>
      </c>
      <c r="F82" s="25" t="s">
        <v>84</v>
      </c>
      <c r="G82" s="25" t="s">
        <v>84</v>
      </c>
      <c r="H82" s="25" t="s">
        <v>74</v>
      </c>
      <c r="I82" s="25">
        <v>237</v>
      </c>
      <c r="J82" s="25" t="s">
        <v>75</v>
      </c>
      <c r="K82" s="25">
        <v>73</v>
      </c>
    </row>
    <row r="83" spans="1:11">
      <c r="A83" s="2">
        <v>76</v>
      </c>
      <c r="B83" s="2">
        <v>63</v>
      </c>
      <c r="C83" s="24">
        <v>2.900462962962963E-2</v>
      </c>
      <c r="D83" s="25" t="s">
        <v>170</v>
      </c>
      <c r="E83" s="19" t="s">
        <v>115</v>
      </c>
      <c r="F83" s="25" t="s">
        <v>116</v>
      </c>
      <c r="G83" s="25" t="s">
        <v>116</v>
      </c>
      <c r="H83" s="25" t="s">
        <v>35</v>
      </c>
      <c r="I83" s="25">
        <v>236</v>
      </c>
      <c r="J83" s="25" t="s">
        <v>89</v>
      </c>
      <c r="K83" s="25">
        <v>74</v>
      </c>
    </row>
    <row r="84" spans="1:11">
      <c r="A84" s="2">
        <v>77</v>
      </c>
      <c r="B84" s="2">
        <v>86</v>
      </c>
      <c r="C84" s="24">
        <v>2.9131944444444446E-2</v>
      </c>
      <c r="D84" s="25" t="s">
        <v>171</v>
      </c>
      <c r="E84" s="19" t="s">
        <v>115</v>
      </c>
      <c r="F84" s="25" t="s">
        <v>116</v>
      </c>
      <c r="G84" s="25" t="s">
        <v>116</v>
      </c>
      <c r="H84" s="25" t="s">
        <v>136</v>
      </c>
      <c r="I84" s="25">
        <v>235</v>
      </c>
      <c r="J84" s="25" t="s">
        <v>137</v>
      </c>
      <c r="K84" s="25">
        <v>75</v>
      </c>
    </row>
    <row r="85" spans="1:11">
      <c r="A85" s="2">
        <v>78</v>
      </c>
      <c r="B85" s="2">
        <v>614</v>
      </c>
      <c r="C85" s="24">
        <v>2.9224537037037038E-2</v>
      </c>
      <c r="D85" s="25" t="s">
        <v>172</v>
      </c>
      <c r="E85" s="19" t="s">
        <v>61</v>
      </c>
      <c r="F85" s="25" t="s">
        <v>62</v>
      </c>
      <c r="G85" s="25" t="s">
        <v>62</v>
      </c>
      <c r="H85" s="25" t="s">
        <v>155</v>
      </c>
      <c r="I85" s="25">
        <v>191</v>
      </c>
      <c r="J85" s="25" t="s">
        <v>148</v>
      </c>
      <c r="K85" s="25">
        <v>76</v>
      </c>
    </row>
    <row r="86" spans="1:11">
      <c r="A86" s="2">
        <v>79</v>
      </c>
      <c r="B86" s="2">
        <v>587</v>
      </c>
      <c r="C86" s="24">
        <v>2.9259259259259259E-2</v>
      </c>
      <c r="D86" s="25" t="s">
        <v>173</v>
      </c>
      <c r="E86" s="19" t="s">
        <v>61</v>
      </c>
      <c r="F86" s="25" t="s">
        <v>62</v>
      </c>
      <c r="G86" s="25" t="s">
        <v>62</v>
      </c>
      <c r="H86" s="25" t="s">
        <v>27</v>
      </c>
      <c r="I86" s="25">
        <v>234</v>
      </c>
      <c r="J86" s="25" t="s">
        <v>22</v>
      </c>
      <c r="K86" s="25">
        <v>77</v>
      </c>
    </row>
    <row r="87" spans="1:11">
      <c r="A87" s="2">
        <v>80</v>
      </c>
      <c r="B87" s="2">
        <v>77</v>
      </c>
      <c r="C87" s="24">
        <v>2.9282407407407406E-2</v>
      </c>
      <c r="D87" s="25" t="s">
        <v>174</v>
      </c>
      <c r="E87" s="19" t="s">
        <v>115</v>
      </c>
      <c r="F87" s="25" t="s">
        <v>116</v>
      </c>
      <c r="G87" s="25" t="s">
        <v>116</v>
      </c>
      <c r="H87" s="25" t="s">
        <v>21</v>
      </c>
      <c r="I87" s="25">
        <v>233</v>
      </c>
      <c r="J87" s="25" t="s">
        <v>31</v>
      </c>
      <c r="K87" s="25">
        <v>78</v>
      </c>
    </row>
    <row r="88" spans="1:11">
      <c r="A88" s="2">
        <v>81</v>
      </c>
      <c r="B88" s="2">
        <v>528</v>
      </c>
      <c r="C88" s="24">
        <v>2.9305555555555557E-2</v>
      </c>
      <c r="D88" s="25" t="s">
        <v>175</v>
      </c>
      <c r="E88" s="19" t="s">
        <v>45</v>
      </c>
      <c r="F88" s="25" t="s">
        <v>46</v>
      </c>
      <c r="G88" s="25" t="s">
        <v>43</v>
      </c>
      <c r="H88" s="25" t="s">
        <v>68</v>
      </c>
      <c r="I88" s="25">
        <v>232</v>
      </c>
      <c r="J88" s="25" t="s">
        <v>127</v>
      </c>
      <c r="K88" s="25">
        <v>79</v>
      </c>
    </row>
    <row r="89" spans="1:11">
      <c r="A89" s="2">
        <v>82</v>
      </c>
      <c r="B89" s="2">
        <v>582</v>
      </c>
      <c r="C89" s="24">
        <v>2.9317129629629634E-2</v>
      </c>
      <c r="D89" s="25" t="s">
        <v>176</v>
      </c>
      <c r="E89" s="19" t="s">
        <v>61</v>
      </c>
      <c r="F89" s="25" t="s">
        <v>62</v>
      </c>
      <c r="G89" s="25" t="s">
        <v>62</v>
      </c>
      <c r="H89" s="25" t="s">
        <v>136</v>
      </c>
      <c r="I89" s="25">
        <v>231</v>
      </c>
      <c r="J89" s="25" t="s">
        <v>137</v>
      </c>
      <c r="K89" s="25">
        <v>80</v>
      </c>
    </row>
    <row r="90" spans="1:11">
      <c r="A90" s="2">
        <v>83</v>
      </c>
      <c r="B90" s="2">
        <v>458</v>
      </c>
      <c r="C90" s="24">
        <v>2.9328703703703704E-2</v>
      </c>
      <c r="D90" s="25" t="s">
        <v>177</v>
      </c>
      <c r="E90" s="19" t="s">
        <v>101</v>
      </c>
      <c r="F90" s="25" t="s">
        <v>102</v>
      </c>
      <c r="G90" s="25" t="s">
        <v>102</v>
      </c>
      <c r="H90" s="25" t="s">
        <v>74</v>
      </c>
      <c r="I90" s="25">
        <v>230</v>
      </c>
      <c r="J90" s="25" t="s">
        <v>133</v>
      </c>
      <c r="K90" s="25">
        <v>81</v>
      </c>
    </row>
    <row r="91" spans="1:11">
      <c r="A91" s="2">
        <v>84</v>
      </c>
      <c r="B91" s="2">
        <v>919</v>
      </c>
      <c r="C91" s="24">
        <v>2.9340277777777781E-2</v>
      </c>
      <c r="D91" s="25" t="s">
        <v>178</v>
      </c>
      <c r="E91" s="19" t="s">
        <v>58</v>
      </c>
      <c r="F91" s="25" t="s">
        <v>59</v>
      </c>
      <c r="G91" s="25" t="s">
        <v>52</v>
      </c>
      <c r="H91" s="25" t="s">
        <v>27</v>
      </c>
      <c r="I91" s="25">
        <v>229</v>
      </c>
      <c r="J91" s="25" t="s">
        <v>179</v>
      </c>
      <c r="K91" s="25">
        <v>82</v>
      </c>
    </row>
    <row r="92" spans="1:11">
      <c r="A92" s="2">
        <v>85</v>
      </c>
      <c r="B92" s="2">
        <v>272</v>
      </c>
      <c r="C92" s="24">
        <v>2.9363425925925921E-2</v>
      </c>
      <c r="D92" s="25" t="s">
        <v>180</v>
      </c>
      <c r="E92" s="19" t="s">
        <v>144</v>
      </c>
      <c r="F92" s="25" t="s">
        <v>145</v>
      </c>
      <c r="G92" s="25" t="s">
        <v>145</v>
      </c>
      <c r="H92" s="25" t="s">
        <v>27</v>
      </c>
      <c r="I92" s="25">
        <v>228</v>
      </c>
      <c r="J92" s="25" t="s">
        <v>22</v>
      </c>
      <c r="K92" s="25">
        <v>83</v>
      </c>
    </row>
    <row r="93" spans="1:11">
      <c r="A93" s="2">
        <v>86</v>
      </c>
      <c r="B93" s="2">
        <v>925</v>
      </c>
      <c r="C93" s="24">
        <v>2.9386574074074075E-2</v>
      </c>
      <c r="D93" s="25" t="s">
        <v>181</v>
      </c>
      <c r="E93" s="19" t="s">
        <v>29</v>
      </c>
      <c r="F93" s="25" t="s">
        <v>30</v>
      </c>
      <c r="G93" s="25" t="s">
        <v>26</v>
      </c>
      <c r="H93" s="25" t="s">
        <v>136</v>
      </c>
      <c r="I93" s="25">
        <v>227</v>
      </c>
      <c r="J93" s="25" t="s">
        <v>137</v>
      </c>
      <c r="K93" s="25">
        <v>84</v>
      </c>
    </row>
    <row r="94" spans="1:11">
      <c r="A94" s="2">
        <v>87</v>
      </c>
      <c r="B94" s="2">
        <v>364</v>
      </c>
      <c r="C94" s="24">
        <v>2.9409722222222223E-2</v>
      </c>
      <c r="D94" s="25" t="s">
        <v>182</v>
      </c>
      <c r="E94" s="19" t="s">
        <v>38</v>
      </c>
      <c r="F94" s="25" t="s">
        <v>39</v>
      </c>
      <c r="G94" s="25" t="s">
        <v>39</v>
      </c>
      <c r="H94" s="25" t="s">
        <v>136</v>
      </c>
      <c r="I94" s="25">
        <v>226</v>
      </c>
      <c r="J94" s="25" t="s">
        <v>183</v>
      </c>
      <c r="K94" s="25">
        <v>85</v>
      </c>
    </row>
    <row r="95" spans="1:11">
      <c r="A95" s="2">
        <v>88</v>
      </c>
      <c r="B95" s="2">
        <v>737</v>
      </c>
      <c r="C95" s="24">
        <v>2.9444444444444443E-2</v>
      </c>
      <c r="D95" s="25" t="s">
        <v>184</v>
      </c>
      <c r="E95" s="19" t="s">
        <v>95</v>
      </c>
      <c r="F95" s="25" t="s">
        <v>93</v>
      </c>
      <c r="G95" s="25" t="s">
        <v>93</v>
      </c>
      <c r="H95" s="25" t="s">
        <v>155</v>
      </c>
      <c r="I95" s="25">
        <v>190</v>
      </c>
      <c r="J95" s="25" t="s">
        <v>148</v>
      </c>
      <c r="K95" s="25">
        <v>86</v>
      </c>
    </row>
    <row r="96" spans="1:11">
      <c r="A96" s="2">
        <v>89</v>
      </c>
      <c r="B96" s="2">
        <v>69</v>
      </c>
      <c r="C96" s="24">
        <v>2.9502314814814815E-2</v>
      </c>
      <c r="D96" s="25" t="s">
        <v>185</v>
      </c>
      <c r="E96" s="19" t="s">
        <v>115</v>
      </c>
      <c r="F96" s="25" t="s">
        <v>116</v>
      </c>
      <c r="G96" s="25" t="s">
        <v>116</v>
      </c>
      <c r="H96" s="25" t="s">
        <v>47</v>
      </c>
      <c r="I96" s="25">
        <v>225</v>
      </c>
      <c r="J96" s="25" t="s">
        <v>78</v>
      </c>
      <c r="K96" s="25">
        <v>87</v>
      </c>
    </row>
    <row r="97" spans="1:11">
      <c r="A97" s="2">
        <v>90</v>
      </c>
      <c r="B97" s="2">
        <v>630</v>
      </c>
      <c r="C97" s="24">
        <v>2.9618055555555554E-2</v>
      </c>
      <c r="D97" s="25" t="s">
        <v>186</v>
      </c>
      <c r="E97" s="19" t="s">
        <v>83</v>
      </c>
      <c r="F97" s="25" t="s">
        <v>84</v>
      </c>
      <c r="G97" s="25" t="s">
        <v>84</v>
      </c>
      <c r="H97" s="25" t="s">
        <v>165</v>
      </c>
      <c r="I97" s="25">
        <v>189</v>
      </c>
      <c r="J97" s="25" t="s">
        <v>72</v>
      </c>
      <c r="K97" s="25">
        <v>88</v>
      </c>
    </row>
    <row r="98" spans="1:11">
      <c r="A98" s="2">
        <v>91</v>
      </c>
      <c r="B98" s="2">
        <v>935</v>
      </c>
      <c r="C98" s="24">
        <v>2.9664351851851855E-2</v>
      </c>
      <c r="D98" s="25" t="s">
        <v>187</v>
      </c>
      <c r="E98" s="19" t="s">
        <v>38</v>
      </c>
      <c r="F98" s="25" t="s">
        <v>39</v>
      </c>
      <c r="G98" s="25" t="s">
        <v>39</v>
      </c>
      <c r="H98" s="25" t="s">
        <v>47</v>
      </c>
      <c r="I98" s="25">
        <v>224</v>
      </c>
      <c r="J98" s="25" t="s">
        <v>48</v>
      </c>
      <c r="K98" s="25">
        <v>89</v>
      </c>
    </row>
    <row r="99" spans="1:11">
      <c r="A99" s="2">
        <v>92</v>
      </c>
      <c r="B99" s="2">
        <v>533</v>
      </c>
      <c r="C99" s="24">
        <v>2.9687500000000002E-2</v>
      </c>
      <c r="D99" s="25" t="s">
        <v>188</v>
      </c>
      <c r="E99" s="19" t="s">
        <v>45</v>
      </c>
      <c r="F99" s="25" t="s">
        <v>46</v>
      </c>
      <c r="G99" s="25" t="s">
        <v>43</v>
      </c>
      <c r="H99" s="25" t="s">
        <v>21</v>
      </c>
      <c r="I99" s="25">
        <v>223</v>
      </c>
      <c r="J99" s="25" t="s">
        <v>31</v>
      </c>
      <c r="K99" s="25">
        <v>90</v>
      </c>
    </row>
    <row r="100" spans="1:11">
      <c r="A100" s="2">
        <v>93</v>
      </c>
      <c r="B100" s="2">
        <v>32</v>
      </c>
      <c r="C100" s="24">
        <v>2.9699074074074072E-2</v>
      </c>
      <c r="D100" s="25" t="s">
        <v>189</v>
      </c>
      <c r="E100" s="19" t="s">
        <v>115</v>
      </c>
      <c r="F100" s="25" t="s">
        <v>116</v>
      </c>
      <c r="G100" s="25" t="s">
        <v>116</v>
      </c>
      <c r="H100" s="25" t="s">
        <v>190</v>
      </c>
      <c r="I100" s="25">
        <v>188</v>
      </c>
      <c r="J100" s="25" t="s">
        <v>158</v>
      </c>
      <c r="K100" s="25">
        <v>91</v>
      </c>
    </row>
    <row r="101" spans="1:11">
      <c r="A101" s="2">
        <v>94</v>
      </c>
      <c r="B101" s="2">
        <v>262</v>
      </c>
      <c r="C101" s="24">
        <v>2.9710648148148149E-2</v>
      </c>
      <c r="D101" s="25" t="s">
        <v>191</v>
      </c>
      <c r="E101" s="19" t="s">
        <v>144</v>
      </c>
      <c r="F101" s="25" t="s">
        <v>145</v>
      </c>
      <c r="G101" s="25" t="s">
        <v>145</v>
      </c>
      <c r="H101" s="25" t="s">
        <v>74</v>
      </c>
      <c r="I101" s="25">
        <v>222</v>
      </c>
      <c r="J101" s="25" t="s">
        <v>75</v>
      </c>
      <c r="K101" s="25">
        <v>92</v>
      </c>
    </row>
    <row r="102" spans="1:11">
      <c r="A102" s="2">
        <v>95</v>
      </c>
      <c r="B102" s="2">
        <v>390</v>
      </c>
      <c r="C102" s="24">
        <v>2.9756944444444447E-2</v>
      </c>
      <c r="D102" s="25" t="s">
        <v>192</v>
      </c>
      <c r="E102" s="19" t="s">
        <v>50</v>
      </c>
      <c r="F102" s="25" t="s">
        <v>51</v>
      </c>
      <c r="G102" s="25" t="s">
        <v>52</v>
      </c>
      <c r="H102" s="25" t="s">
        <v>147</v>
      </c>
      <c r="I102" s="25">
        <v>187</v>
      </c>
      <c r="J102" s="25" t="s">
        <v>193</v>
      </c>
      <c r="K102" s="25">
        <v>93</v>
      </c>
    </row>
    <row r="103" spans="1:11">
      <c r="A103" s="2">
        <v>96</v>
      </c>
      <c r="B103" s="2">
        <v>673</v>
      </c>
      <c r="C103" s="24">
        <v>2.9768518518518517E-2</v>
      </c>
      <c r="D103" s="25" t="s">
        <v>194</v>
      </c>
      <c r="E103" s="19" t="s">
        <v>18</v>
      </c>
      <c r="F103" s="25" t="s">
        <v>19</v>
      </c>
      <c r="G103" s="25" t="s">
        <v>20</v>
      </c>
      <c r="H103" s="25" t="s">
        <v>68</v>
      </c>
      <c r="I103" s="25">
        <v>221</v>
      </c>
      <c r="J103" s="25" t="s">
        <v>127</v>
      </c>
      <c r="K103" s="25">
        <v>94</v>
      </c>
    </row>
    <row r="104" spans="1:11">
      <c r="A104" s="2">
        <v>97</v>
      </c>
      <c r="B104" s="2">
        <v>771</v>
      </c>
      <c r="C104" s="24">
        <v>2.9826388888888892E-2</v>
      </c>
      <c r="D104" s="25" t="s">
        <v>195</v>
      </c>
      <c r="E104" s="19" t="s">
        <v>196</v>
      </c>
      <c r="F104" s="25" t="s">
        <v>62</v>
      </c>
      <c r="G104" s="25" t="s">
        <v>62</v>
      </c>
      <c r="H104" s="25" t="s">
        <v>74</v>
      </c>
      <c r="I104" s="25">
        <v>220</v>
      </c>
      <c r="J104" s="25" t="s">
        <v>36</v>
      </c>
      <c r="K104" s="25">
        <v>95</v>
      </c>
    </row>
    <row r="105" spans="1:11">
      <c r="A105" s="2">
        <v>98</v>
      </c>
      <c r="B105" s="2">
        <v>257</v>
      </c>
      <c r="C105" s="24">
        <v>2.9861111111111113E-2</v>
      </c>
      <c r="D105" s="25" t="s">
        <v>197</v>
      </c>
      <c r="E105" s="19" t="s">
        <v>144</v>
      </c>
      <c r="F105" s="25" t="s">
        <v>145</v>
      </c>
      <c r="G105" s="25" t="s">
        <v>145</v>
      </c>
      <c r="H105" s="25" t="s">
        <v>157</v>
      </c>
      <c r="I105" s="25">
        <v>186</v>
      </c>
      <c r="J105" s="25" t="s">
        <v>158</v>
      </c>
      <c r="K105" s="25">
        <v>96</v>
      </c>
    </row>
    <row r="106" spans="1:11">
      <c r="A106" s="2">
        <v>99</v>
      </c>
      <c r="B106" s="2">
        <v>357</v>
      </c>
      <c r="C106" s="24">
        <v>2.9872685185185183E-2</v>
      </c>
      <c r="D106" s="25" t="s">
        <v>198</v>
      </c>
      <c r="E106" s="19" t="s">
        <v>38</v>
      </c>
      <c r="F106" s="25" t="s">
        <v>39</v>
      </c>
      <c r="G106" s="25" t="s">
        <v>39</v>
      </c>
      <c r="H106" s="25" t="s">
        <v>68</v>
      </c>
      <c r="I106" s="25">
        <v>219</v>
      </c>
      <c r="J106" s="25" t="s">
        <v>78</v>
      </c>
      <c r="K106" s="25">
        <v>97</v>
      </c>
    </row>
    <row r="107" spans="1:11">
      <c r="A107" s="2">
        <v>100</v>
      </c>
      <c r="B107" s="2">
        <v>921</v>
      </c>
      <c r="C107" s="24">
        <v>2.989583333333333E-2</v>
      </c>
      <c r="D107" s="25" t="s">
        <v>199</v>
      </c>
      <c r="E107" s="19" t="s">
        <v>123</v>
      </c>
      <c r="F107" s="25" t="s">
        <v>124</v>
      </c>
      <c r="G107" s="25" t="s">
        <v>124</v>
      </c>
      <c r="H107" s="25" t="s">
        <v>68</v>
      </c>
      <c r="I107" s="25">
        <v>218</v>
      </c>
      <c r="J107" s="25" t="s">
        <v>48</v>
      </c>
      <c r="K107" s="25">
        <v>98</v>
      </c>
    </row>
    <row r="108" spans="1:11">
      <c r="A108" s="2">
        <v>101</v>
      </c>
      <c r="B108" s="2">
        <v>372</v>
      </c>
      <c r="C108" s="24">
        <v>3.0000000000000002E-2</v>
      </c>
      <c r="D108" s="25" t="s">
        <v>200</v>
      </c>
      <c r="E108" s="19" t="s">
        <v>38</v>
      </c>
      <c r="F108" s="25" t="s">
        <v>39</v>
      </c>
      <c r="G108" s="25" t="s">
        <v>39</v>
      </c>
      <c r="H108" s="25" t="s">
        <v>165</v>
      </c>
      <c r="I108" s="25">
        <v>185</v>
      </c>
      <c r="J108" s="25" t="s">
        <v>166</v>
      </c>
      <c r="K108" s="25">
        <v>99</v>
      </c>
    </row>
    <row r="109" spans="1:11">
      <c r="A109" s="2">
        <v>102</v>
      </c>
      <c r="B109" s="2">
        <v>452</v>
      </c>
      <c r="C109" s="24">
        <v>3.0034722222222223E-2</v>
      </c>
      <c r="D109" s="25" t="s">
        <v>201</v>
      </c>
      <c r="E109" s="19" t="s">
        <v>101</v>
      </c>
      <c r="F109" s="25" t="s">
        <v>102</v>
      </c>
      <c r="G109" s="25" t="s">
        <v>102</v>
      </c>
      <c r="H109" s="25" t="s">
        <v>157</v>
      </c>
      <c r="I109" s="25">
        <v>184</v>
      </c>
      <c r="J109" s="25" t="s">
        <v>158</v>
      </c>
      <c r="K109" s="25">
        <v>100</v>
      </c>
    </row>
    <row r="110" spans="1:11">
      <c r="A110" s="2">
        <v>103</v>
      </c>
      <c r="B110" s="2">
        <v>836</v>
      </c>
      <c r="C110" s="24">
        <v>3.0208333333333334E-2</v>
      </c>
      <c r="D110" s="25" t="s">
        <v>202</v>
      </c>
      <c r="E110" s="19" t="s">
        <v>97</v>
      </c>
      <c r="F110" s="25" t="s">
        <v>98</v>
      </c>
      <c r="G110" s="25" t="s">
        <v>20</v>
      </c>
      <c r="H110" s="25" t="s">
        <v>27</v>
      </c>
      <c r="I110" s="25">
        <v>217</v>
      </c>
      <c r="J110" s="25" t="s">
        <v>104</v>
      </c>
      <c r="K110" s="25">
        <v>101</v>
      </c>
    </row>
    <row r="111" spans="1:11">
      <c r="A111" s="2">
        <v>104</v>
      </c>
      <c r="B111" s="2">
        <v>141</v>
      </c>
      <c r="C111" s="24">
        <v>3.0208333333333334E-2</v>
      </c>
      <c r="D111" s="25" t="s">
        <v>203</v>
      </c>
      <c r="E111" s="19" t="s">
        <v>58</v>
      </c>
      <c r="F111" s="25" t="s">
        <v>59</v>
      </c>
      <c r="G111" s="25" t="s">
        <v>52</v>
      </c>
      <c r="H111" s="25" t="s">
        <v>74</v>
      </c>
      <c r="I111" s="25">
        <v>216</v>
      </c>
      <c r="J111" s="25" t="s">
        <v>75</v>
      </c>
      <c r="K111" s="25">
        <v>102</v>
      </c>
    </row>
    <row r="112" spans="1:11">
      <c r="A112" s="2">
        <v>105</v>
      </c>
      <c r="B112" s="2">
        <v>115</v>
      </c>
      <c r="C112" s="24">
        <v>3.0231481481481481E-2</v>
      </c>
      <c r="D112" s="25" t="s">
        <v>204</v>
      </c>
      <c r="E112" s="19" t="s">
        <v>97</v>
      </c>
      <c r="F112" s="25" t="s">
        <v>98</v>
      </c>
      <c r="G112" s="25" t="s">
        <v>20</v>
      </c>
      <c r="H112" s="25" t="s">
        <v>27</v>
      </c>
      <c r="I112" s="25">
        <v>215</v>
      </c>
      <c r="J112" s="25" t="s">
        <v>133</v>
      </c>
      <c r="K112" s="25">
        <v>103</v>
      </c>
    </row>
    <row r="113" spans="1:11">
      <c r="A113" s="2">
        <v>106</v>
      </c>
      <c r="B113" s="2">
        <v>393</v>
      </c>
      <c r="C113" s="24">
        <v>3.0277777777777778E-2</v>
      </c>
      <c r="D113" s="25" t="s">
        <v>205</v>
      </c>
      <c r="E113" s="19" t="s">
        <v>50</v>
      </c>
      <c r="F113" s="25" t="s">
        <v>51</v>
      </c>
      <c r="G113" s="25" t="s">
        <v>52</v>
      </c>
      <c r="H113" s="25" t="s">
        <v>68</v>
      </c>
      <c r="I113" s="25">
        <v>214</v>
      </c>
      <c r="J113" s="25" t="s">
        <v>48</v>
      </c>
      <c r="K113" s="25">
        <v>104</v>
      </c>
    </row>
    <row r="114" spans="1:11">
      <c r="A114" s="2">
        <v>107</v>
      </c>
      <c r="B114" s="2">
        <v>659</v>
      </c>
      <c r="C114" s="24">
        <v>3.0300925925925926E-2</v>
      </c>
      <c r="D114" s="25" t="s">
        <v>206</v>
      </c>
      <c r="E114" s="19" t="s">
        <v>83</v>
      </c>
      <c r="F114" s="25" t="s">
        <v>84</v>
      </c>
      <c r="G114" s="25" t="s">
        <v>84</v>
      </c>
      <c r="H114" s="25" t="s">
        <v>157</v>
      </c>
      <c r="I114" s="25">
        <v>183</v>
      </c>
      <c r="J114" s="25" t="s">
        <v>158</v>
      </c>
      <c r="K114" s="25">
        <v>105</v>
      </c>
    </row>
    <row r="115" spans="1:11">
      <c r="A115" s="2">
        <v>108</v>
      </c>
      <c r="B115" s="2">
        <v>11</v>
      </c>
      <c r="C115" s="24">
        <v>3.0335648148148143E-2</v>
      </c>
      <c r="D115" s="25" t="s">
        <v>207</v>
      </c>
      <c r="E115" s="19" t="s">
        <v>55</v>
      </c>
      <c r="F115" s="25" t="s">
        <v>56</v>
      </c>
      <c r="G115" s="25" t="s">
        <v>56</v>
      </c>
      <c r="H115" s="25" t="s">
        <v>68</v>
      </c>
      <c r="I115" s="25">
        <v>213</v>
      </c>
      <c r="J115" s="25" t="s">
        <v>78</v>
      </c>
      <c r="K115" s="25">
        <v>106</v>
      </c>
    </row>
    <row r="116" spans="1:11">
      <c r="A116" s="2">
        <v>109</v>
      </c>
      <c r="B116" s="2">
        <v>254</v>
      </c>
      <c r="C116" s="24">
        <v>3.037037037037037E-2</v>
      </c>
      <c r="D116" s="25" t="s">
        <v>208</v>
      </c>
      <c r="E116" s="19" t="s">
        <v>144</v>
      </c>
      <c r="F116" s="25" t="s">
        <v>145</v>
      </c>
      <c r="G116" s="25" t="s">
        <v>145</v>
      </c>
      <c r="H116" s="25" t="s">
        <v>68</v>
      </c>
      <c r="I116" s="25">
        <v>212</v>
      </c>
      <c r="J116" s="25" t="s">
        <v>48</v>
      </c>
      <c r="K116" s="25">
        <v>107</v>
      </c>
    </row>
    <row r="117" spans="1:11">
      <c r="A117" s="2">
        <v>110</v>
      </c>
      <c r="B117" s="2">
        <v>547</v>
      </c>
      <c r="C117" s="24">
        <v>3.0451388888888889E-2</v>
      </c>
      <c r="D117" s="25" t="s">
        <v>209</v>
      </c>
      <c r="E117" s="19" t="s">
        <v>45</v>
      </c>
      <c r="F117" s="25" t="s">
        <v>46</v>
      </c>
      <c r="G117" s="25" t="s">
        <v>43</v>
      </c>
      <c r="H117" s="25" t="s">
        <v>157</v>
      </c>
      <c r="I117" s="25">
        <v>182</v>
      </c>
      <c r="J117" s="25" t="s">
        <v>158</v>
      </c>
      <c r="K117" s="25">
        <v>108</v>
      </c>
    </row>
    <row r="118" spans="1:11">
      <c r="A118" s="2">
        <v>111</v>
      </c>
      <c r="B118" s="2">
        <v>654</v>
      </c>
      <c r="C118" s="24">
        <v>3.0462962962962966E-2</v>
      </c>
      <c r="D118" s="25" t="s">
        <v>210</v>
      </c>
      <c r="E118" s="19" t="s">
        <v>83</v>
      </c>
      <c r="F118" s="25" t="s">
        <v>84</v>
      </c>
      <c r="G118" s="25" t="s">
        <v>84</v>
      </c>
      <c r="H118" s="25" t="s">
        <v>47</v>
      </c>
      <c r="I118" s="25">
        <v>211</v>
      </c>
      <c r="J118" s="25" t="s">
        <v>78</v>
      </c>
      <c r="K118" s="25">
        <v>109</v>
      </c>
    </row>
    <row r="119" spans="1:11">
      <c r="A119" s="2">
        <v>112</v>
      </c>
      <c r="B119" s="2">
        <v>54</v>
      </c>
      <c r="C119" s="24">
        <v>3.0474537037037036E-2</v>
      </c>
      <c r="D119" s="25" t="s">
        <v>211</v>
      </c>
      <c r="E119" s="19" t="s">
        <v>115</v>
      </c>
      <c r="F119" s="25" t="s">
        <v>116</v>
      </c>
      <c r="G119" s="25" t="s">
        <v>116</v>
      </c>
      <c r="H119" s="25" t="s">
        <v>74</v>
      </c>
      <c r="I119" s="25">
        <v>210</v>
      </c>
      <c r="J119" s="25" t="s">
        <v>104</v>
      </c>
      <c r="K119" s="25">
        <v>110</v>
      </c>
    </row>
    <row r="120" spans="1:11">
      <c r="A120" s="2">
        <v>113</v>
      </c>
      <c r="B120" s="2">
        <v>403</v>
      </c>
      <c r="C120" s="24">
        <v>3.0520833333333334E-2</v>
      </c>
      <c r="D120" s="25" t="s">
        <v>212</v>
      </c>
      <c r="E120" s="19" t="s">
        <v>50</v>
      </c>
      <c r="F120" s="25" t="s">
        <v>51</v>
      </c>
      <c r="G120" s="25" t="s">
        <v>52</v>
      </c>
      <c r="H120" s="25" t="s">
        <v>165</v>
      </c>
      <c r="I120" s="25">
        <v>181</v>
      </c>
      <c r="J120" s="25" t="s">
        <v>166</v>
      </c>
      <c r="K120" s="25">
        <v>111</v>
      </c>
    </row>
    <row r="121" spans="1:11">
      <c r="A121" s="2">
        <v>114</v>
      </c>
      <c r="B121" s="2">
        <v>514</v>
      </c>
      <c r="C121" s="24">
        <v>3.0624999999999999E-2</v>
      </c>
      <c r="D121" s="25" t="s">
        <v>213</v>
      </c>
      <c r="E121" s="19" t="s">
        <v>29</v>
      </c>
      <c r="F121" s="25" t="s">
        <v>30</v>
      </c>
      <c r="G121" s="25" t="s">
        <v>26</v>
      </c>
      <c r="H121" s="25" t="s">
        <v>165</v>
      </c>
      <c r="I121" s="25">
        <v>180</v>
      </c>
      <c r="J121" s="25" t="s">
        <v>214</v>
      </c>
      <c r="K121" s="25">
        <v>112</v>
      </c>
    </row>
    <row r="122" spans="1:11">
      <c r="A122" s="2">
        <v>115</v>
      </c>
      <c r="B122" s="2">
        <v>116</v>
      </c>
      <c r="C122" s="24">
        <v>3.0740740740740739E-2</v>
      </c>
      <c r="D122" s="25" t="s">
        <v>215</v>
      </c>
      <c r="E122" s="19" t="s">
        <v>97</v>
      </c>
      <c r="F122" s="25" t="s">
        <v>98</v>
      </c>
      <c r="G122" s="25" t="s">
        <v>20</v>
      </c>
      <c r="H122" s="25" t="s">
        <v>74</v>
      </c>
      <c r="I122" s="25">
        <v>209</v>
      </c>
      <c r="J122" s="25" t="s">
        <v>36</v>
      </c>
      <c r="K122" s="25">
        <v>113</v>
      </c>
    </row>
    <row r="123" spans="1:11">
      <c r="A123" s="2">
        <v>116</v>
      </c>
      <c r="B123" s="2">
        <v>424</v>
      </c>
      <c r="C123" s="24">
        <v>3.0810185185185187E-2</v>
      </c>
      <c r="D123" s="25" t="s">
        <v>216</v>
      </c>
      <c r="E123" s="19" t="s">
        <v>50</v>
      </c>
      <c r="F123" s="25" t="s">
        <v>51</v>
      </c>
      <c r="G123" s="25" t="s">
        <v>52</v>
      </c>
      <c r="H123" s="25" t="s">
        <v>71</v>
      </c>
      <c r="I123" s="25">
        <v>179</v>
      </c>
      <c r="J123" s="25" t="s">
        <v>168</v>
      </c>
      <c r="K123" s="25">
        <v>114</v>
      </c>
    </row>
    <row r="124" spans="1:11">
      <c r="A124" s="2">
        <v>117</v>
      </c>
      <c r="B124" s="2">
        <v>16</v>
      </c>
      <c r="C124" s="24">
        <v>3.0891203703703702E-2</v>
      </c>
      <c r="D124" s="25" t="s">
        <v>217</v>
      </c>
      <c r="E124" s="19" t="s">
        <v>55</v>
      </c>
      <c r="F124" s="25" t="s">
        <v>56</v>
      </c>
      <c r="G124" s="25" t="s">
        <v>56</v>
      </c>
      <c r="H124" s="25" t="s">
        <v>136</v>
      </c>
      <c r="I124" s="25">
        <v>208</v>
      </c>
      <c r="J124" s="25" t="s">
        <v>137</v>
      </c>
      <c r="K124" s="25">
        <v>115</v>
      </c>
    </row>
    <row r="125" spans="1:11">
      <c r="A125" s="2">
        <v>118</v>
      </c>
      <c r="B125" s="2">
        <v>327</v>
      </c>
      <c r="C125" s="24">
        <v>3.0914351851851849E-2</v>
      </c>
      <c r="D125" s="25" t="s">
        <v>218</v>
      </c>
      <c r="E125" s="19" t="s">
        <v>65</v>
      </c>
      <c r="F125" s="25" t="s">
        <v>66</v>
      </c>
      <c r="G125" s="25" t="s">
        <v>66</v>
      </c>
      <c r="H125" s="25" t="s">
        <v>35</v>
      </c>
      <c r="I125" s="25">
        <v>207</v>
      </c>
      <c r="J125" s="25" t="s">
        <v>36</v>
      </c>
      <c r="K125" s="25">
        <v>116</v>
      </c>
    </row>
    <row r="126" spans="1:11">
      <c r="A126" s="2">
        <v>119</v>
      </c>
      <c r="B126" s="2">
        <v>210</v>
      </c>
      <c r="C126" s="24">
        <v>3.0937499999999996E-2</v>
      </c>
      <c r="D126" s="25" t="s">
        <v>219</v>
      </c>
      <c r="E126" s="19" t="s">
        <v>33</v>
      </c>
      <c r="F126" s="25" t="s">
        <v>34</v>
      </c>
      <c r="G126" s="25" t="s">
        <v>34</v>
      </c>
      <c r="H126" s="25" t="s">
        <v>47</v>
      </c>
      <c r="I126" s="25">
        <v>206</v>
      </c>
      <c r="J126" s="25" t="s">
        <v>48</v>
      </c>
      <c r="K126" s="25">
        <v>117</v>
      </c>
    </row>
    <row r="127" spans="1:11">
      <c r="A127" s="2">
        <v>120</v>
      </c>
      <c r="B127" s="2">
        <v>96</v>
      </c>
      <c r="C127" s="24">
        <v>3.096064814814815E-2</v>
      </c>
      <c r="D127" s="25" t="s">
        <v>220</v>
      </c>
      <c r="E127" s="19" t="s">
        <v>97</v>
      </c>
      <c r="F127" s="25" t="s">
        <v>98</v>
      </c>
      <c r="G127" s="25" t="s">
        <v>20</v>
      </c>
      <c r="H127" s="25" t="s">
        <v>21</v>
      </c>
      <c r="I127" s="25">
        <v>205</v>
      </c>
      <c r="J127" s="25" t="s">
        <v>150</v>
      </c>
      <c r="K127" s="25">
        <v>118</v>
      </c>
    </row>
    <row r="128" spans="1:11">
      <c r="A128" s="2">
        <v>121</v>
      </c>
      <c r="B128" s="2">
        <v>671</v>
      </c>
      <c r="C128" s="24">
        <v>3.1064814814814812E-2</v>
      </c>
      <c r="D128" s="25" t="s">
        <v>221</v>
      </c>
      <c r="E128" s="19" t="s">
        <v>18</v>
      </c>
      <c r="F128" s="25" t="s">
        <v>19</v>
      </c>
      <c r="G128" s="25" t="s">
        <v>20</v>
      </c>
      <c r="H128" s="25" t="s">
        <v>68</v>
      </c>
      <c r="I128" s="25">
        <v>204</v>
      </c>
      <c r="J128" s="25" t="s">
        <v>75</v>
      </c>
      <c r="K128" s="25">
        <v>119</v>
      </c>
    </row>
    <row r="129" spans="1:11">
      <c r="A129" s="2">
        <v>122</v>
      </c>
      <c r="B129" s="2">
        <v>111</v>
      </c>
      <c r="C129" s="24">
        <v>3.1134259259259261E-2</v>
      </c>
      <c r="D129" s="25" t="s">
        <v>222</v>
      </c>
      <c r="E129" s="19" t="s">
        <v>97</v>
      </c>
      <c r="F129" s="25" t="s">
        <v>98</v>
      </c>
      <c r="G129" s="25" t="s">
        <v>20</v>
      </c>
      <c r="H129" s="25" t="s">
        <v>71</v>
      </c>
      <c r="I129" s="25">
        <v>178</v>
      </c>
      <c r="J129" s="25" t="s">
        <v>72</v>
      </c>
      <c r="K129" s="25">
        <v>120</v>
      </c>
    </row>
    <row r="130" spans="1:11">
      <c r="A130" s="2">
        <v>123</v>
      </c>
      <c r="B130" s="2">
        <v>420</v>
      </c>
      <c r="C130" s="24">
        <v>3.1180555555555555E-2</v>
      </c>
      <c r="D130" s="25" t="s">
        <v>223</v>
      </c>
      <c r="E130" s="19" t="s">
        <v>50</v>
      </c>
      <c r="F130" s="25" t="s">
        <v>51</v>
      </c>
      <c r="G130" s="25" t="s">
        <v>52</v>
      </c>
      <c r="H130" s="25" t="s">
        <v>27</v>
      </c>
      <c r="I130" s="25">
        <v>203</v>
      </c>
      <c r="J130" s="25" t="s">
        <v>224</v>
      </c>
      <c r="K130" s="25">
        <v>121</v>
      </c>
    </row>
    <row r="131" spans="1:11">
      <c r="A131" s="2">
        <v>124</v>
      </c>
      <c r="B131" s="2">
        <v>628</v>
      </c>
      <c r="C131" s="24">
        <v>3.123842592592593E-2</v>
      </c>
      <c r="D131" s="25" t="s">
        <v>225</v>
      </c>
      <c r="E131" s="19" t="s">
        <v>83</v>
      </c>
      <c r="F131" s="25" t="s">
        <v>84</v>
      </c>
      <c r="G131" s="25" t="s">
        <v>84</v>
      </c>
      <c r="H131" s="25" t="s">
        <v>157</v>
      </c>
      <c r="I131" s="25">
        <v>177</v>
      </c>
      <c r="J131" s="25" t="s">
        <v>226</v>
      </c>
      <c r="K131" s="25">
        <v>122</v>
      </c>
    </row>
    <row r="132" spans="1:11">
      <c r="A132" s="2">
        <v>125</v>
      </c>
      <c r="B132" s="2">
        <v>422</v>
      </c>
      <c r="C132" s="24">
        <v>3.125E-2</v>
      </c>
      <c r="D132" s="25" t="s">
        <v>227</v>
      </c>
      <c r="E132" s="19" t="s">
        <v>50</v>
      </c>
      <c r="F132" s="25" t="s">
        <v>51</v>
      </c>
      <c r="G132" s="25" t="s">
        <v>52</v>
      </c>
      <c r="H132" s="25" t="s">
        <v>71</v>
      </c>
      <c r="I132" s="25">
        <v>176</v>
      </c>
      <c r="J132" s="25" t="s">
        <v>214</v>
      </c>
      <c r="K132" s="25">
        <v>123</v>
      </c>
    </row>
    <row r="133" spans="1:11">
      <c r="A133" s="2">
        <v>126</v>
      </c>
      <c r="B133" s="2">
        <v>508</v>
      </c>
      <c r="C133" s="24">
        <v>3.1261574074074074E-2</v>
      </c>
      <c r="D133" s="25" t="s">
        <v>228</v>
      </c>
      <c r="E133" s="19" t="s">
        <v>29</v>
      </c>
      <c r="F133" s="25" t="s">
        <v>30</v>
      </c>
      <c r="G133" s="25" t="s">
        <v>26</v>
      </c>
      <c r="H133" s="25" t="s">
        <v>47</v>
      </c>
      <c r="I133" s="25">
        <v>202</v>
      </c>
      <c r="J133" s="25" t="s">
        <v>179</v>
      </c>
      <c r="K133" s="25">
        <v>124</v>
      </c>
    </row>
    <row r="134" spans="1:11">
      <c r="A134" s="2">
        <v>127</v>
      </c>
      <c r="B134" s="2">
        <v>888</v>
      </c>
      <c r="C134" s="24">
        <v>3.1273148148148147E-2</v>
      </c>
      <c r="D134" s="25" t="s">
        <v>229</v>
      </c>
      <c r="E134" s="19" t="s">
        <v>38</v>
      </c>
      <c r="F134" s="25" t="s">
        <v>39</v>
      </c>
      <c r="G134" s="25" t="s">
        <v>39</v>
      </c>
      <c r="H134" s="25" t="s">
        <v>21</v>
      </c>
      <c r="I134" s="25">
        <v>201</v>
      </c>
      <c r="J134" s="25" t="s">
        <v>179</v>
      </c>
      <c r="K134" s="25">
        <v>125</v>
      </c>
    </row>
    <row r="135" spans="1:11">
      <c r="A135" s="2">
        <v>128</v>
      </c>
      <c r="B135" s="2">
        <v>105</v>
      </c>
      <c r="C135" s="24">
        <v>3.1284722222222221E-2</v>
      </c>
      <c r="D135" s="25" t="s">
        <v>230</v>
      </c>
      <c r="E135" s="19" t="s">
        <v>97</v>
      </c>
      <c r="F135" s="25" t="s">
        <v>98</v>
      </c>
      <c r="G135" s="25" t="s">
        <v>20</v>
      </c>
      <c r="H135" s="25" t="s">
        <v>74</v>
      </c>
      <c r="I135" s="25">
        <v>200</v>
      </c>
      <c r="J135" s="25" t="s">
        <v>89</v>
      </c>
      <c r="K135" s="25">
        <v>126</v>
      </c>
    </row>
    <row r="136" spans="1:11">
      <c r="A136" s="2">
        <v>129</v>
      </c>
      <c r="B136" s="2">
        <v>92</v>
      </c>
      <c r="C136" s="24">
        <v>3.1307870370370368E-2</v>
      </c>
      <c r="D136" s="25" t="s">
        <v>231</v>
      </c>
      <c r="E136" s="19" t="s">
        <v>115</v>
      </c>
      <c r="F136" s="25" t="s">
        <v>116</v>
      </c>
      <c r="G136" s="25" t="s">
        <v>116</v>
      </c>
      <c r="H136" s="25" t="s">
        <v>47</v>
      </c>
      <c r="I136" s="25">
        <v>199</v>
      </c>
      <c r="J136" s="25" t="s">
        <v>127</v>
      </c>
      <c r="K136" s="25">
        <v>127</v>
      </c>
    </row>
    <row r="137" spans="1:11">
      <c r="A137" s="2">
        <v>130</v>
      </c>
      <c r="B137" s="2">
        <v>99</v>
      </c>
      <c r="C137" s="24">
        <v>3.1377314814814809E-2</v>
      </c>
      <c r="D137" s="25" t="s">
        <v>232</v>
      </c>
      <c r="E137" s="19" t="s">
        <v>97</v>
      </c>
      <c r="F137" s="25" t="s">
        <v>98</v>
      </c>
      <c r="G137" s="25" t="s">
        <v>20</v>
      </c>
      <c r="H137" s="25" t="s">
        <v>165</v>
      </c>
      <c r="I137" s="25">
        <v>175</v>
      </c>
      <c r="J137" s="25" t="s">
        <v>166</v>
      </c>
      <c r="K137" s="25">
        <v>128</v>
      </c>
    </row>
    <row r="138" spans="1:11">
      <c r="A138" s="2">
        <v>131</v>
      </c>
      <c r="B138" s="2">
        <v>607</v>
      </c>
      <c r="C138" s="24">
        <v>3.138888888888889E-2</v>
      </c>
      <c r="D138" s="25" t="s">
        <v>233</v>
      </c>
      <c r="E138" s="19" t="s">
        <v>61</v>
      </c>
      <c r="F138" s="25" t="s">
        <v>62</v>
      </c>
      <c r="G138" s="25" t="s">
        <v>62</v>
      </c>
      <c r="H138" s="25" t="s">
        <v>68</v>
      </c>
      <c r="I138" s="25">
        <v>198</v>
      </c>
      <c r="J138" s="25" t="s">
        <v>127</v>
      </c>
      <c r="K138" s="25">
        <v>129</v>
      </c>
    </row>
    <row r="139" spans="1:11">
      <c r="A139" s="2">
        <v>132</v>
      </c>
      <c r="B139" s="2">
        <v>198</v>
      </c>
      <c r="C139" s="24">
        <v>3.142361111111111E-2</v>
      </c>
      <c r="D139" s="25" t="s">
        <v>234</v>
      </c>
      <c r="E139" s="19" t="s">
        <v>33</v>
      </c>
      <c r="F139" s="25" t="s">
        <v>34</v>
      </c>
      <c r="G139" s="25" t="s">
        <v>34</v>
      </c>
      <c r="H139" s="25" t="s">
        <v>68</v>
      </c>
      <c r="I139" s="25">
        <v>197</v>
      </c>
      <c r="J139" s="25" t="s">
        <v>78</v>
      </c>
      <c r="K139" s="25">
        <v>130</v>
      </c>
    </row>
    <row r="140" spans="1:11">
      <c r="A140" s="2">
        <v>133</v>
      </c>
      <c r="B140" s="2">
        <v>159</v>
      </c>
      <c r="C140" s="24">
        <v>3.1516203703703706E-2</v>
      </c>
      <c r="D140" s="25" t="s">
        <v>235</v>
      </c>
      <c r="E140" s="19" t="s">
        <v>41</v>
      </c>
      <c r="F140" s="25" t="s">
        <v>42</v>
      </c>
      <c r="G140" s="25" t="s">
        <v>43</v>
      </c>
      <c r="H140" s="25" t="s">
        <v>47</v>
      </c>
      <c r="I140" s="25">
        <v>196</v>
      </c>
      <c r="J140" s="25" t="s">
        <v>89</v>
      </c>
      <c r="K140" s="25">
        <v>131</v>
      </c>
    </row>
    <row r="141" spans="1:11">
      <c r="A141" s="2">
        <v>134</v>
      </c>
      <c r="B141" s="2">
        <v>435</v>
      </c>
      <c r="C141" s="24">
        <v>3.1539351851851853E-2</v>
      </c>
      <c r="D141" s="25" t="s">
        <v>236</v>
      </c>
      <c r="E141" s="19" t="s">
        <v>50</v>
      </c>
      <c r="F141" s="25" t="s">
        <v>51</v>
      </c>
      <c r="G141" s="25" t="s">
        <v>52</v>
      </c>
      <c r="H141" s="25" t="s">
        <v>47</v>
      </c>
      <c r="I141" s="25">
        <v>195</v>
      </c>
      <c r="J141" s="25" t="s">
        <v>78</v>
      </c>
      <c r="K141" s="25">
        <v>132</v>
      </c>
    </row>
    <row r="142" spans="1:11">
      <c r="A142" s="2">
        <v>135</v>
      </c>
      <c r="B142" s="2">
        <v>191</v>
      </c>
      <c r="C142" s="24">
        <v>3.1666666666666669E-2</v>
      </c>
      <c r="D142" s="25" t="s">
        <v>237</v>
      </c>
      <c r="E142" s="19" t="s">
        <v>33</v>
      </c>
      <c r="F142" s="25" t="s">
        <v>34</v>
      </c>
      <c r="G142" s="25" t="s">
        <v>34</v>
      </c>
      <c r="H142" s="25" t="s">
        <v>147</v>
      </c>
      <c r="I142" s="25">
        <v>174</v>
      </c>
      <c r="J142" s="25" t="s">
        <v>148</v>
      </c>
      <c r="K142" s="25">
        <v>133</v>
      </c>
    </row>
    <row r="143" spans="1:11">
      <c r="A143" s="2">
        <v>136</v>
      </c>
      <c r="B143" s="2">
        <v>358</v>
      </c>
      <c r="C143" s="24">
        <v>3.1782407407407405E-2</v>
      </c>
      <c r="D143" s="25" t="s">
        <v>238</v>
      </c>
      <c r="E143" s="19" t="s">
        <v>38</v>
      </c>
      <c r="F143" s="25" t="s">
        <v>39</v>
      </c>
      <c r="G143" s="25" t="s">
        <v>39</v>
      </c>
      <c r="H143" s="25" t="s">
        <v>47</v>
      </c>
      <c r="I143" s="25">
        <v>194</v>
      </c>
      <c r="J143" s="25" t="s">
        <v>127</v>
      </c>
      <c r="K143" s="25">
        <v>134</v>
      </c>
    </row>
    <row r="144" spans="1:11">
      <c r="A144" s="2">
        <v>137</v>
      </c>
      <c r="B144" s="2">
        <v>39</v>
      </c>
      <c r="C144" s="24">
        <v>3.184027777777778E-2</v>
      </c>
      <c r="D144" s="25" t="s">
        <v>239</v>
      </c>
      <c r="E144" s="19" t="s">
        <v>115</v>
      </c>
      <c r="F144" s="25" t="s">
        <v>116</v>
      </c>
      <c r="G144" s="25" t="s">
        <v>116</v>
      </c>
      <c r="H144" s="25" t="s">
        <v>71</v>
      </c>
      <c r="I144" s="25">
        <v>173</v>
      </c>
      <c r="J144" s="25" t="s">
        <v>72</v>
      </c>
      <c r="K144" s="25">
        <v>135</v>
      </c>
    </row>
    <row r="145" spans="1:11">
      <c r="A145" s="2">
        <v>138</v>
      </c>
      <c r="B145" s="2">
        <v>446</v>
      </c>
      <c r="C145" s="24">
        <v>3.1909722222222221E-2</v>
      </c>
      <c r="D145" s="25" t="s">
        <v>240</v>
      </c>
      <c r="E145" s="19" t="s">
        <v>101</v>
      </c>
      <c r="F145" s="25" t="s">
        <v>102</v>
      </c>
      <c r="G145" s="25" t="s">
        <v>102</v>
      </c>
      <c r="H145" s="25" t="s">
        <v>165</v>
      </c>
      <c r="I145" s="25">
        <v>172</v>
      </c>
      <c r="J145" s="25" t="s">
        <v>72</v>
      </c>
      <c r="K145" s="25">
        <v>136</v>
      </c>
    </row>
    <row r="146" spans="1:11">
      <c r="A146" s="2">
        <v>139</v>
      </c>
      <c r="B146" s="2">
        <v>918</v>
      </c>
      <c r="C146" s="24">
        <v>3.1979166666666663E-2</v>
      </c>
      <c r="D146" s="25" t="s">
        <v>241</v>
      </c>
      <c r="E146" s="19" t="s">
        <v>97</v>
      </c>
      <c r="F146" s="25" t="s">
        <v>98</v>
      </c>
      <c r="G146" s="25" t="s">
        <v>20</v>
      </c>
      <c r="H146" s="25" t="s">
        <v>68</v>
      </c>
      <c r="I146" s="25">
        <v>193</v>
      </c>
      <c r="J146" s="25" t="s">
        <v>179</v>
      </c>
      <c r="K146" s="25">
        <v>137</v>
      </c>
    </row>
    <row r="147" spans="1:11">
      <c r="A147" s="2">
        <v>140</v>
      </c>
      <c r="B147" s="2">
        <v>114</v>
      </c>
      <c r="C147" s="24">
        <v>3.2037037037037037E-2</v>
      </c>
      <c r="D147" s="25" t="s">
        <v>242</v>
      </c>
      <c r="E147" s="19" t="s">
        <v>97</v>
      </c>
      <c r="F147" s="25" t="s">
        <v>98</v>
      </c>
      <c r="G147" s="25" t="s">
        <v>20</v>
      </c>
      <c r="H147" s="25" t="s">
        <v>47</v>
      </c>
      <c r="I147" s="25">
        <v>192</v>
      </c>
      <c r="J147" s="25" t="s">
        <v>224</v>
      </c>
      <c r="K147" s="25">
        <v>138</v>
      </c>
    </row>
    <row r="148" spans="1:11">
      <c r="A148" s="2">
        <v>141</v>
      </c>
      <c r="B148" s="2">
        <v>516</v>
      </c>
      <c r="C148" s="24">
        <v>3.2083333333333332E-2</v>
      </c>
      <c r="D148" s="25" t="s">
        <v>243</v>
      </c>
      <c r="E148" s="19" t="s">
        <v>29</v>
      </c>
      <c r="F148" s="25" t="s">
        <v>30</v>
      </c>
      <c r="G148" s="25" t="s">
        <v>26</v>
      </c>
      <c r="H148" s="25" t="s">
        <v>47</v>
      </c>
      <c r="I148" s="25">
        <v>191</v>
      </c>
      <c r="J148" s="25" t="s">
        <v>224</v>
      </c>
      <c r="K148" s="25">
        <v>139</v>
      </c>
    </row>
    <row r="149" spans="1:11">
      <c r="A149" s="2">
        <v>142</v>
      </c>
      <c r="B149" s="2">
        <v>661</v>
      </c>
      <c r="C149" s="24">
        <v>3.2129629629629626E-2</v>
      </c>
      <c r="D149" s="25" t="s">
        <v>244</v>
      </c>
      <c r="E149" s="19" t="s">
        <v>83</v>
      </c>
      <c r="F149" s="25" t="s">
        <v>84</v>
      </c>
      <c r="G149" s="25" t="s">
        <v>84</v>
      </c>
      <c r="H149" s="25" t="s">
        <v>35</v>
      </c>
      <c r="I149" s="25">
        <v>190</v>
      </c>
      <c r="J149" s="25" t="s">
        <v>89</v>
      </c>
      <c r="K149" s="25">
        <v>140</v>
      </c>
    </row>
    <row r="150" spans="1:11">
      <c r="A150" s="2">
        <v>143</v>
      </c>
      <c r="B150" s="2">
        <v>448</v>
      </c>
      <c r="C150" s="24">
        <v>3.2152777777777773E-2</v>
      </c>
      <c r="D150" s="25" t="s">
        <v>245</v>
      </c>
      <c r="E150" s="19" t="s">
        <v>101</v>
      </c>
      <c r="F150" s="25" t="s">
        <v>102</v>
      </c>
      <c r="G150" s="25" t="s">
        <v>102</v>
      </c>
      <c r="H150" s="25" t="s">
        <v>35</v>
      </c>
      <c r="I150" s="25">
        <v>189</v>
      </c>
      <c r="J150" s="25" t="s">
        <v>150</v>
      </c>
      <c r="K150" s="25">
        <v>141</v>
      </c>
    </row>
    <row r="151" spans="1:11">
      <c r="A151" s="2">
        <v>144</v>
      </c>
      <c r="B151" s="2">
        <v>382</v>
      </c>
      <c r="C151" s="24">
        <v>3.2164351851851854E-2</v>
      </c>
      <c r="D151" s="25" t="s">
        <v>246</v>
      </c>
      <c r="E151" s="19" t="s">
        <v>50</v>
      </c>
      <c r="F151" s="25" t="s">
        <v>51</v>
      </c>
      <c r="G151" s="25" t="s">
        <v>52</v>
      </c>
      <c r="H151" s="25" t="s">
        <v>71</v>
      </c>
      <c r="I151" s="25">
        <v>171</v>
      </c>
      <c r="J151" s="25" t="s">
        <v>247</v>
      </c>
      <c r="K151" s="25">
        <v>142</v>
      </c>
    </row>
    <row r="152" spans="1:11">
      <c r="A152" s="2">
        <v>145</v>
      </c>
      <c r="B152" s="2">
        <v>632</v>
      </c>
      <c r="C152" s="24">
        <v>3.2268518518518523E-2</v>
      </c>
      <c r="D152" s="25" t="s">
        <v>248</v>
      </c>
      <c r="E152" s="19" t="s">
        <v>83</v>
      </c>
      <c r="F152" s="25" t="s">
        <v>84</v>
      </c>
      <c r="G152" s="25" t="s">
        <v>84</v>
      </c>
      <c r="H152" s="25" t="s">
        <v>35</v>
      </c>
      <c r="I152" s="25">
        <v>188</v>
      </c>
      <c r="J152" s="25" t="s">
        <v>22</v>
      </c>
      <c r="K152" s="25">
        <v>143</v>
      </c>
    </row>
    <row r="153" spans="1:11">
      <c r="A153" s="2">
        <v>146</v>
      </c>
      <c r="B153" s="2">
        <v>242</v>
      </c>
      <c r="C153" s="24">
        <v>3.229166666666667E-2</v>
      </c>
      <c r="D153" s="25" t="s">
        <v>249</v>
      </c>
      <c r="E153" s="19" t="s">
        <v>95</v>
      </c>
      <c r="F153" s="25" t="s">
        <v>93</v>
      </c>
      <c r="G153" s="25" t="s">
        <v>93</v>
      </c>
      <c r="H153" s="25" t="s">
        <v>157</v>
      </c>
      <c r="I153" s="25">
        <v>170</v>
      </c>
      <c r="J153" s="25" t="s">
        <v>158</v>
      </c>
      <c r="K153" s="25">
        <v>144</v>
      </c>
    </row>
    <row r="154" spans="1:11">
      <c r="A154" s="2">
        <v>147</v>
      </c>
      <c r="B154" s="2">
        <v>705</v>
      </c>
      <c r="C154" s="24">
        <v>3.2372685185185185E-2</v>
      </c>
      <c r="D154" s="25" t="s">
        <v>250</v>
      </c>
      <c r="E154" s="19" t="s">
        <v>92</v>
      </c>
      <c r="F154" s="25" t="s">
        <v>93</v>
      </c>
      <c r="G154" s="25" t="s">
        <v>93</v>
      </c>
      <c r="H154" s="25" t="s">
        <v>136</v>
      </c>
      <c r="I154" s="25">
        <v>187</v>
      </c>
      <c r="J154" s="25" t="s">
        <v>137</v>
      </c>
      <c r="K154" s="25">
        <v>145</v>
      </c>
    </row>
    <row r="155" spans="1:11">
      <c r="A155" s="2">
        <v>148</v>
      </c>
      <c r="B155" s="2">
        <v>937</v>
      </c>
      <c r="C155" s="24">
        <v>3.243055555555556E-2</v>
      </c>
      <c r="D155" s="25" t="s">
        <v>251</v>
      </c>
      <c r="E155" s="19" t="s">
        <v>92</v>
      </c>
      <c r="F155" s="25" t="s">
        <v>93</v>
      </c>
      <c r="G155" s="25" t="s">
        <v>93</v>
      </c>
      <c r="H155" s="25" t="s">
        <v>68</v>
      </c>
      <c r="I155" s="25">
        <v>186</v>
      </c>
      <c r="J155" s="25" t="s">
        <v>78</v>
      </c>
      <c r="K155" s="25">
        <v>146</v>
      </c>
    </row>
    <row r="156" spans="1:11">
      <c r="A156" s="2">
        <v>149</v>
      </c>
      <c r="B156" s="2">
        <v>378</v>
      </c>
      <c r="C156" s="24">
        <v>3.2488425925925928E-2</v>
      </c>
      <c r="D156" s="25" t="s">
        <v>252</v>
      </c>
      <c r="E156" s="19" t="s">
        <v>38</v>
      </c>
      <c r="F156" s="25" t="s">
        <v>39</v>
      </c>
      <c r="G156" s="25" t="s">
        <v>39</v>
      </c>
      <c r="H156" s="25" t="s">
        <v>190</v>
      </c>
      <c r="I156" s="25">
        <v>169</v>
      </c>
      <c r="J156" s="25" t="s">
        <v>158</v>
      </c>
      <c r="K156" s="25">
        <v>147</v>
      </c>
    </row>
    <row r="157" spans="1:11">
      <c r="A157" s="2">
        <v>150</v>
      </c>
      <c r="B157" s="2">
        <v>746</v>
      </c>
      <c r="C157" s="24">
        <v>3.2546296296296295E-2</v>
      </c>
      <c r="D157" s="25" t="s">
        <v>253</v>
      </c>
      <c r="E157" s="19" t="s">
        <v>50</v>
      </c>
      <c r="F157" s="25" t="s">
        <v>51</v>
      </c>
      <c r="G157" s="25" t="s">
        <v>52</v>
      </c>
      <c r="H157" s="25" t="s">
        <v>21</v>
      </c>
      <c r="I157" s="25">
        <v>185</v>
      </c>
      <c r="J157" s="25" t="s">
        <v>254</v>
      </c>
      <c r="K157" s="25">
        <v>148</v>
      </c>
    </row>
    <row r="158" spans="1:11">
      <c r="A158" s="2">
        <v>151</v>
      </c>
      <c r="B158" s="2">
        <v>499</v>
      </c>
      <c r="C158" s="24">
        <v>3.260416666666667E-2</v>
      </c>
      <c r="D158" s="25" t="s">
        <v>255</v>
      </c>
      <c r="E158" s="19" t="s">
        <v>29</v>
      </c>
      <c r="F158" s="25" t="s">
        <v>30</v>
      </c>
      <c r="G158" s="25" t="s">
        <v>26</v>
      </c>
      <c r="H158" s="25" t="s">
        <v>68</v>
      </c>
      <c r="I158" s="25">
        <v>184</v>
      </c>
      <c r="J158" s="25" t="s">
        <v>254</v>
      </c>
      <c r="K158" s="25">
        <v>149</v>
      </c>
    </row>
    <row r="159" spans="1:11">
      <c r="A159" s="2">
        <v>152</v>
      </c>
      <c r="B159" s="2">
        <v>252</v>
      </c>
      <c r="C159" s="24">
        <v>3.2638888888888891E-2</v>
      </c>
      <c r="D159" s="25" t="s">
        <v>256</v>
      </c>
      <c r="E159" s="19" t="s">
        <v>144</v>
      </c>
      <c r="F159" s="25" t="s">
        <v>145</v>
      </c>
      <c r="G159" s="25" t="s">
        <v>145</v>
      </c>
      <c r="H159" s="25" t="s">
        <v>155</v>
      </c>
      <c r="I159" s="25">
        <v>168</v>
      </c>
      <c r="J159" s="25" t="s">
        <v>148</v>
      </c>
      <c r="K159" s="25">
        <v>150</v>
      </c>
    </row>
    <row r="160" spans="1:11">
      <c r="A160" s="2">
        <v>153</v>
      </c>
      <c r="B160" s="2">
        <v>939</v>
      </c>
      <c r="C160" s="24">
        <v>3.2650462962962964E-2</v>
      </c>
      <c r="D160" s="25" t="s">
        <v>257</v>
      </c>
      <c r="E160" s="19" t="s">
        <v>58</v>
      </c>
      <c r="F160" s="25" t="s">
        <v>59</v>
      </c>
      <c r="G160" s="25" t="s">
        <v>52</v>
      </c>
      <c r="H160" s="25" t="s">
        <v>136</v>
      </c>
      <c r="I160" s="25">
        <v>183</v>
      </c>
      <c r="J160" s="25" t="s">
        <v>137</v>
      </c>
      <c r="K160" s="25">
        <v>151</v>
      </c>
    </row>
    <row r="161" spans="1:11">
      <c r="A161" s="2">
        <v>154</v>
      </c>
      <c r="B161" s="2">
        <v>598</v>
      </c>
      <c r="C161" s="24">
        <v>3.2696759259259259E-2</v>
      </c>
      <c r="D161" s="25" t="s">
        <v>258</v>
      </c>
      <c r="E161" s="19" t="s">
        <v>61</v>
      </c>
      <c r="F161" s="25" t="s">
        <v>62</v>
      </c>
      <c r="G161" s="25" t="s">
        <v>62</v>
      </c>
      <c r="H161" s="25" t="s">
        <v>47</v>
      </c>
      <c r="I161" s="25">
        <v>182</v>
      </c>
      <c r="J161" s="25" t="s">
        <v>75</v>
      </c>
      <c r="K161" s="25">
        <v>152</v>
      </c>
    </row>
    <row r="162" spans="1:11">
      <c r="A162" s="2">
        <v>155</v>
      </c>
      <c r="B162" s="2">
        <v>609</v>
      </c>
      <c r="C162" s="24">
        <v>3.2708333333333332E-2</v>
      </c>
      <c r="D162" s="25" t="s">
        <v>259</v>
      </c>
      <c r="E162" s="19" t="s">
        <v>61</v>
      </c>
      <c r="F162" s="25" t="s">
        <v>62</v>
      </c>
      <c r="G162" s="25" t="s">
        <v>62</v>
      </c>
      <c r="H162" s="25" t="s">
        <v>68</v>
      </c>
      <c r="I162" s="25">
        <v>181</v>
      </c>
      <c r="J162" s="25" t="s">
        <v>89</v>
      </c>
      <c r="K162" s="25">
        <v>153</v>
      </c>
    </row>
    <row r="163" spans="1:11">
      <c r="A163" s="2">
        <v>156</v>
      </c>
      <c r="B163" s="2">
        <v>50</v>
      </c>
      <c r="C163" s="24">
        <v>3.2754629629629627E-2</v>
      </c>
      <c r="D163" s="25" t="s">
        <v>260</v>
      </c>
      <c r="E163" s="19" t="s">
        <v>115</v>
      </c>
      <c r="F163" s="25" t="s">
        <v>116</v>
      </c>
      <c r="G163" s="25" t="s">
        <v>116</v>
      </c>
      <c r="H163" s="25" t="s">
        <v>147</v>
      </c>
      <c r="I163" s="25">
        <v>167</v>
      </c>
      <c r="J163" s="25" t="s">
        <v>148</v>
      </c>
      <c r="K163" s="25">
        <v>154</v>
      </c>
    </row>
    <row r="164" spans="1:11">
      <c r="A164" s="2">
        <v>157</v>
      </c>
      <c r="B164" s="2">
        <v>715</v>
      </c>
      <c r="C164" s="24">
        <v>3.27662037037037E-2</v>
      </c>
      <c r="D164" s="25" t="s">
        <v>261</v>
      </c>
      <c r="E164" s="19" t="s">
        <v>115</v>
      </c>
      <c r="F164" s="25" t="s">
        <v>116</v>
      </c>
      <c r="G164" s="25" t="s">
        <v>116</v>
      </c>
      <c r="H164" s="25" t="s">
        <v>68</v>
      </c>
      <c r="I164" s="25">
        <v>180</v>
      </c>
      <c r="J164" s="25" t="s">
        <v>133</v>
      </c>
      <c r="K164" s="25">
        <v>155</v>
      </c>
    </row>
    <row r="165" spans="1:11">
      <c r="A165" s="2">
        <v>158</v>
      </c>
      <c r="B165" s="2">
        <v>831</v>
      </c>
      <c r="C165" s="24">
        <v>3.2789351851851854E-2</v>
      </c>
      <c r="D165" s="25" t="s">
        <v>262</v>
      </c>
      <c r="E165" s="19" t="s">
        <v>95</v>
      </c>
      <c r="F165" s="25" t="s">
        <v>93</v>
      </c>
      <c r="G165" s="25" t="s">
        <v>93</v>
      </c>
      <c r="H165" s="25" t="s">
        <v>136</v>
      </c>
      <c r="I165" s="25">
        <v>179</v>
      </c>
      <c r="J165" s="25" t="s">
        <v>183</v>
      </c>
      <c r="K165" s="25">
        <v>156</v>
      </c>
    </row>
    <row r="166" spans="1:11">
      <c r="A166" s="2">
        <v>159</v>
      </c>
      <c r="B166" s="2">
        <v>188</v>
      </c>
      <c r="C166" s="24">
        <v>3.2847222222222222E-2</v>
      </c>
      <c r="D166" s="25" t="s">
        <v>263</v>
      </c>
      <c r="E166" s="19" t="s">
        <v>41</v>
      </c>
      <c r="F166" s="25" t="s">
        <v>42</v>
      </c>
      <c r="G166" s="25" t="s">
        <v>43</v>
      </c>
      <c r="H166" s="25" t="s">
        <v>136</v>
      </c>
      <c r="I166" s="25">
        <v>178</v>
      </c>
      <c r="J166" s="25" t="s">
        <v>137</v>
      </c>
      <c r="K166" s="25">
        <v>157</v>
      </c>
    </row>
    <row r="167" spans="1:11">
      <c r="A167" s="2">
        <v>160</v>
      </c>
      <c r="B167" s="2">
        <v>225</v>
      </c>
      <c r="C167" s="24">
        <v>3.2893518518518523E-2</v>
      </c>
      <c r="D167" s="25" t="s">
        <v>264</v>
      </c>
      <c r="E167" s="19" t="s">
        <v>95</v>
      </c>
      <c r="F167" s="25" t="s">
        <v>93</v>
      </c>
      <c r="G167" s="25" t="s">
        <v>93</v>
      </c>
      <c r="H167" s="25" t="s">
        <v>265</v>
      </c>
      <c r="I167" s="25">
        <v>166</v>
      </c>
      <c r="J167" s="25" t="s">
        <v>266</v>
      </c>
      <c r="K167" s="25">
        <v>158</v>
      </c>
    </row>
    <row r="168" spans="1:11">
      <c r="A168" s="2">
        <v>161</v>
      </c>
      <c r="B168" s="2">
        <v>932</v>
      </c>
      <c r="C168" s="24">
        <v>3.2951388888888891E-2</v>
      </c>
      <c r="D168" s="25" t="s">
        <v>267</v>
      </c>
      <c r="E168" s="19">
        <v>0</v>
      </c>
      <c r="F168" s="25" t="s">
        <v>111</v>
      </c>
      <c r="G168" s="25" t="s">
        <v>111</v>
      </c>
      <c r="H168" s="25" t="s">
        <v>165</v>
      </c>
      <c r="I168" s="25" t="s">
        <v>111</v>
      </c>
      <c r="J168" s="25" t="s">
        <v>111</v>
      </c>
      <c r="K168" s="25" t="s">
        <v>111</v>
      </c>
    </row>
    <row r="169" spans="1:11">
      <c r="A169" s="2">
        <v>162</v>
      </c>
      <c r="B169" s="2">
        <v>339</v>
      </c>
      <c r="C169" s="24">
        <v>3.2986111111111112E-2</v>
      </c>
      <c r="D169" s="25" t="s">
        <v>268</v>
      </c>
      <c r="E169" s="19" t="s">
        <v>38</v>
      </c>
      <c r="F169" s="25" t="s">
        <v>39</v>
      </c>
      <c r="G169" s="25" t="s">
        <v>39</v>
      </c>
      <c r="H169" s="25" t="s">
        <v>47</v>
      </c>
      <c r="I169" s="25">
        <v>177</v>
      </c>
      <c r="J169" s="25" t="s">
        <v>224</v>
      </c>
      <c r="K169" s="25">
        <v>159</v>
      </c>
    </row>
    <row r="170" spans="1:11">
      <c r="A170" s="2">
        <v>163</v>
      </c>
      <c r="B170" s="2">
        <v>283</v>
      </c>
      <c r="C170" s="24">
        <v>3.2986111111111112E-2</v>
      </c>
      <c r="D170" s="25" t="s">
        <v>269</v>
      </c>
      <c r="E170" s="19" t="s">
        <v>86</v>
      </c>
      <c r="F170" s="25" t="s">
        <v>87</v>
      </c>
      <c r="G170" s="25" t="s">
        <v>87</v>
      </c>
      <c r="H170" s="25" t="s">
        <v>157</v>
      </c>
      <c r="I170" s="25">
        <v>165</v>
      </c>
      <c r="J170" s="25" t="s">
        <v>158</v>
      </c>
      <c r="K170" s="25">
        <v>160</v>
      </c>
    </row>
    <row r="171" spans="1:11">
      <c r="A171" s="2">
        <v>164</v>
      </c>
      <c r="B171" s="2">
        <v>143</v>
      </c>
      <c r="C171" s="24">
        <v>3.2997685185185185E-2</v>
      </c>
      <c r="D171" s="25" t="s">
        <v>270</v>
      </c>
      <c r="E171" s="19" t="s">
        <v>58</v>
      </c>
      <c r="F171" s="25" t="s">
        <v>59</v>
      </c>
      <c r="G171" s="25" t="s">
        <v>52</v>
      </c>
      <c r="H171" s="25" t="s">
        <v>68</v>
      </c>
      <c r="I171" s="25">
        <v>176</v>
      </c>
      <c r="J171" s="25" t="s">
        <v>127</v>
      </c>
      <c r="K171" s="25">
        <v>161</v>
      </c>
    </row>
    <row r="172" spans="1:11">
      <c r="A172" s="2">
        <v>165</v>
      </c>
      <c r="B172" s="2">
        <v>487</v>
      </c>
      <c r="C172" s="24">
        <v>3.3020833333333333E-2</v>
      </c>
      <c r="D172" s="25" t="s">
        <v>271</v>
      </c>
      <c r="E172" s="19" t="s">
        <v>29</v>
      </c>
      <c r="F172" s="25" t="s">
        <v>30</v>
      </c>
      <c r="G172" s="25" t="s">
        <v>26</v>
      </c>
      <c r="H172" s="25" t="s">
        <v>136</v>
      </c>
      <c r="I172" s="25">
        <v>175</v>
      </c>
      <c r="J172" s="25" t="s">
        <v>183</v>
      </c>
      <c r="K172" s="25">
        <v>162</v>
      </c>
    </row>
    <row r="173" spans="1:11">
      <c r="A173" s="2">
        <v>166</v>
      </c>
      <c r="B173" s="2">
        <v>61</v>
      </c>
      <c r="C173" s="24">
        <v>3.3043981481481487E-2</v>
      </c>
      <c r="D173" s="25" t="s">
        <v>272</v>
      </c>
      <c r="E173" s="19" t="s">
        <v>115</v>
      </c>
      <c r="F173" s="25" t="s">
        <v>116</v>
      </c>
      <c r="G173" s="25" t="s">
        <v>116</v>
      </c>
      <c r="H173" s="25" t="s">
        <v>147</v>
      </c>
      <c r="I173" s="25">
        <v>164</v>
      </c>
      <c r="J173" s="25" t="s">
        <v>193</v>
      </c>
      <c r="K173" s="25">
        <v>163</v>
      </c>
    </row>
    <row r="174" spans="1:11">
      <c r="A174" s="2">
        <v>167</v>
      </c>
      <c r="B174" s="2">
        <v>48</v>
      </c>
      <c r="C174" s="24">
        <v>3.3067129629629634E-2</v>
      </c>
      <c r="D174" s="25" t="s">
        <v>273</v>
      </c>
      <c r="E174" s="19" t="s">
        <v>115</v>
      </c>
      <c r="F174" s="25" t="s">
        <v>116</v>
      </c>
      <c r="G174" s="25" t="s">
        <v>116</v>
      </c>
      <c r="H174" s="25" t="s">
        <v>157</v>
      </c>
      <c r="I174" s="25">
        <v>163</v>
      </c>
      <c r="J174" s="25" t="s">
        <v>226</v>
      </c>
      <c r="K174" s="25">
        <v>164</v>
      </c>
    </row>
    <row r="175" spans="1:11">
      <c r="A175" s="2">
        <v>168</v>
      </c>
      <c r="B175" s="2">
        <v>20</v>
      </c>
      <c r="C175" s="24">
        <v>3.3240740740740744E-2</v>
      </c>
      <c r="D175" s="25" t="s">
        <v>274</v>
      </c>
      <c r="E175" s="19" t="s">
        <v>55</v>
      </c>
      <c r="F175" s="25" t="s">
        <v>56</v>
      </c>
      <c r="G175" s="25" t="s">
        <v>56</v>
      </c>
      <c r="H175" s="25" t="s">
        <v>71</v>
      </c>
      <c r="I175" s="25">
        <v>162</v>
      </c>
      <c r="J175" s="25" t="s">
        <v>72</v>
      </c>
      <c r="K175" s="25">
        <v>165</v>
      </c>
    </row>
    <row r="176" spans="1:11">
      <c r="A176" s="2">
        <v>169</v>
      </c>
      <c r="B176" s="2">
        <v>734</v>
      </c>
      <c r="C176" s="24">
        <v>3.3263888888888891E-2</v>
      </c>
      <c r="D176" s="25" t="s">
        <v>275</v>
      </c>
      <c r="E176" s="19" t="s">
        <v>95</v>
      </c>
      <c r="F176" s="25" t="s">
        <v>93</v>
      </c>
      <c r="G176" s="25" t="s">
        <v>93</v>
      </c>
      <c r="H176" s="25" t="s">
        <v>136</v>
      </c>
      <c r="I176" s="25">
        <v>174</v>
      </c>
      <c r="J176" s="25" t="s">
        <v>127</v>
      </c>
      <c r="K176" s="25">
        <v>166</v>
      </c>
    </row>
    <row r="177" spans="1:11">
      <c r="A177" s="2">
        <v>170</v>
      </c>
      <c r="B177" s="2">
        <v>577</v>
      </c>
      <c r="C177" s="24">
        <v>3.3275462962962958E-2</v>
      </c>
      <c r="D177" s="25" t="s">
        <v>276</v>
      </c>
      <c r="E177" s="19" t="s">
        <v>61</v>
      </c>
      <c r="F177" s="25" t="s">
        <v>62</v>
      </c>
      <c r="G177" s="25" t="s">
        <v>62</v>
      </c>
      <c r="H177" s="25" t="s">
        <v>155</v>
      </c>
      <c r="I177" s="25">
        <v>161</v>
      </c>
      <c r="J177" s="25" t="s">
        <v>193</v>
      </c>
      <c r="K177" s="25">
        <v>167</v>
      </c>
    </row>
    <row r="178" spans="1:11">
      <c r="A178" s="2">
        <v>171</v>
      </c>
      <c r="B178" s="2">
        <v>369</v>
      </c>
      <c r="C178" s="24">
        <v>3.3310185185185186E-2</v>
      </c>
      <c r="D178" s="25" t="s">
        <v>277</v>
      </c>
      <c r="E178" s="19" t="s">
        <v>38</v>
      </c>
      <c r="F178" s="25" t="s">
        <v>39</v>
      </c>
      <c r="G178" s="25" t="s">
        <v>39</v>
      </c>
      <c r="H178" s="25" t="s">
        <v>278</v>
      </c>
      <c r="I178" s="25">
        <v>173</v>
      </c>
      <c r="J178" s="25" t="s">
        <v>254</v>
      </c>
      <c r="K178" s="25">
        <v>168</v>
      </c>
    </row>
    <row r="179" spans="1:11">
      <c r="A179" s="2">
        <v>172</v>
      </c>
      <c r="B179" s="2">
        <v>301</v>
      </c>
      <c r="C179" s="24">
        <v>3.3321759259259259E-2</v>
      </c>
      <c r="D179" s="25" t="s">
        <v>279</v>
      </c>
      <c r="E179" s="19" t="s">
        <v>65</v>
      </c>
      <c r="F179" s="25" t="s">
        <v>66</v>
      </c>
      <c r="G179" s="25" t="s">
        <v>66</v>
      </c>
      <c r="H179" s="25" t="s">
        <v>147</v>
      </c>
      <c r="I179" s="25">
        <v>160</v>
      </c>
      <c r="J179" s="25" t="s">
        <v>148</v>
      </c>
      <c r="K179" s="25">
        <v>169</v>
      </c>
    </row>
    <row r="180" spans="1:11">
      <c r="A180" s="2">
        <v>173</v>
      </c>
      <c r="B180" s="2">
        <v>73</v>
      </c>
      <c r="C180" s="24">
        <v>3.3379629629629634E-2</v>
      </c>
      <c r="D180" s="25" t="s">
        <v>280</v>
      </c>
      <c r="E180" s="19" t="s">
        <v>115</v>
      </c>
      <c r="F180" s="25" t="s">
        <v>116</v>
      </c>
      <c r="G180" s="25" t="s">
        <v>116</v>
      </c>
      <c r="H180" s="25" t="s">
        <v>190</v>
      </c>
      <c r="I180" s="25">
        <v>159</v>
      </c>
      <c r="J180" s="25" t="s">
        <v>166</v>
      </c>
      <c r="K180" s="25">
        <v>170</v>
      </c>
    </row>
    <row r="181" spans="1:11">
      <c r="A181" s="2">
        <v>174</v>
      </c>
      <c r="B181" s="2">
        <v>76</v>
      </c>
      <c r="C181" s="24">
        <v>3.3472222222222223E-2</v>
      </c>
      <c r="D181" s="25" t="s">
        <v>281</v>
      </c>
      <c r="E181" s="19" t="s">
        <v>115</v>
      </c>
      <c r="F181" s="25" t="s">
        <v>116</v>
      </c>
      <c r="G181" s="25" t="s">
        <v>116</v>
      </c>
      <c r="H181" s="25" t="s">
        <v>74</v>
      </c>
      <c r="I181" s="25">
        <v>172</v>
      </c>
      <c r="J181" s="25" t="s">
        <v>150</v>
      </c>
      <c r="K181" s="25">
        <v>171</v>
      </c>
    </row>
    <row r="182" spans="1:11">
      <c r="A182" s="2">
        <v>175</v>
      </c>
      <c r="B182" s="2">
        <v>923</v>
      </c>
      <c r="C182" s="24">
        <v>3.3541666666666664E-2</v>
      </c>
      <c r="D182" s="25" t="s">
        <v>282</v>
      </c>
      <c r="E182" s="19" t="s">
        <v>101</v>
      </c>
      <c r="F182" s="25" t="s">
        <v>102</v>
      </c>
      <c r="G182" s="25" t="s">
        <v>102</v>
      </c>
      <c r="H182" s="25" t="s">
        <v>47</v>
      </c>
      <c r="I182" s="25">
        <v>171</v>
      </c>
      <c r="J182" s="25" t="s">
        <v>48</v>
      </c>
      <c r="K182" s="25">
        <v>172</v>
      </c>
    </row>
    <row r="183" spans="1:11">
      <c r="A183" s="2">
        <v>176</v>
      </c>
      <c r="B183" s="2">
        <v>370</v>
      </c>
      <c r="C183" s="24">
        <v>3.3564814814814818E-2</v>
      </c>
      <c r="D183" s="25" t="s">
        <v>283</v>
      </c>
      <c r="E183" s="19" t="s">
        <v>38</v>
      </c>
      <c r="F183" s="25" t="s">
        <v>39</v>
      </c>
      <c r="G183" s="25" t="s">
        <v>39</v>
      </c>
      <c r="H183" s="25" t="s">
        <v>71</v>
      </c>
      <c r="I183" s="25">
        <v>158</v>
      </c>
      <c r="J183" s="25" t="s">
        <v>168</v>
      </c>
      <c r="K183" s="25">
        <v>173</v>
      </c>
    </row>
    <row r="184" spans="1:11">
      <c r="A184" s="2">
        <v>177</v>
      </c>
      <c r="B184" s="2">
        <v>261</v>
      </c>
      <c r="C184" s="24">
        <v>3.3645833333333333E-2</v>
      </c>
      <c r="D184" s="25" t="s">
        <v>284</v>
      </c>
      <c r="E184" s="19" t="s">
        <v>144</v>
      </c>
      <c r="F184" s="25" t="s">
        <v>145</v>
      </c>
      <c r="G184" s="25" t="s">
        <v>145</v>
      </c>
      <c r="H184" s="25" t="s">
        <v>47</v>
      </c>
      <c r="I184" s="25">
        <v>170</v>
      </c>
      <c r="J184" s="25" t="s">
        <v>78</v>
      </c>
      <c r="K184" s="25">
        <v>174</v>
      </c>
    </row>
    <row r="185" spans="1:11">
      <c r="A185" s="2">
        <v>178</v>
      </c>
      <c r="B185" s="2">
        <v>942</v>
      </c>
      <c r="C185" s="24">
        <v>3.3703703703703701E-2</v>
      </c>
      <c r="D185" s="25" t="s">
        <v>285</v>
      </c>
      <c r="E185" s="19" t="s">
        <v>80</v>
      </c>
      <c r="F185" s="25" t="s">
        <v>81</v>
      </c>
      <c r="G185" s="25" t="s">
        <v>81</v>
      </c>
      <c r="H185" s="25" t="s">
        <v>27</v>
      </c>
      <c r="I185" s="25">
        <v>169</v>
      </c>
      <c r="J185" s="25" t="s">
        <v>22</v>
      </c>
      <c r="K185" s="25">
        <v>175</v>
      </c>
    </row>
    <row r="186" spans="1:11">
      <c r="A186" s="2">
        <v>179</v>
      </c>
      <c r="B186" s="2">
        <v>941</v>
      </c>
      <c r="C186" s="24">
        <v>3.3715277777777775E-2</v>
      </c>
      <c r="D186" s="25" t="s">
        <v>286</v>
      </c>
      <c r="E186" s="19" t="s">
        <v>115</v>
      </c>
      <c r="F186" s="25" t="s">
        <v>116</v>
      </c>
      <c r="G186" s="25" t="s">
        <v>116</v>
      </c>
      <c r="H186" s="25" t="s">
        <v>74</v>
      </c>
      <c r="I186" s="25">
        <v>168</v>
      </c>
      <c r="J186" s="25" t="s">
        <v>179</v>
      </c>
      <c r="K186" s="25">
        <v>176</v>
      </c>
    </row>
    <row r="187" spans="1:11">
      <c r="A187" s="2">
        <v>180</v>
      </c>
      <c r="B187" s="2">
        <v>6</v>
      </c>
      <c r="C187" s="24">
        <v>3.3750000000000002E-2</v>
      </c>
      <c r="D187" s="25" t="s">
        <v>287</v>
      </c>
      <c r="E187" s="19" t="s">
        <v>55</v>
      </c>
      <c r="F187" s="25" t="s">
        <v>56</v>
      </c>
      <c r="G187" s="25" t="s">
        <v>56</v>
      </c>
      <c r="H187" s="25" t="s">
        <v>288</v>
      </c>
      <c r="I187" s="25">
        <v>157</v>
      </c>
      <c r="J187" s="25" t="s">
        <v>266</v>
      </c>
      <c r="K187" s="25">
        <v>177</v>
      </c>
    </row>
    <row r="188" spans="1:11">
      <c r="A188" s="2">
        <v>181</v>
      </c>
      <c r="B188" s="2">
        <v>588</v>
      </c>
      <c r="C188" s="24">
        <v>3.3773148148148149E-2</v>
      </c>
      <c r="D188" s="25" t="s">
        <v>289</v>
      </c>
      <c r="E188" s="19" t="s">
        <v>61</v>
      </c>
      <c r="F188" s="25" t="s">
        <v>62</v>
      </c>
      <c r="G188" s="25" t="s">
        <v>62</v>
      </c>
      <c r="H188" s="25" t="s">
        <v>47</v>
      </c>
      <c r="I188" s="25">
        <v>167</v>
      </c>
      <c r="J188" s="25" t="s">
        <v>31</v>
      </c>
      <c r="K188" s="25">
        <v>178</v>
      </c>
    </row>
    <row r="189" spans="1:11">
      <c r="A189" s="2">
        <v>182</v>
      </c>
      <c r="B189" s="2">
        <v>653</v>
      </c>
      <c r="C189" s="24">
        <v>3.3796296296296297E-2</v>
      </c>
      <c r="D189" s="25" t="s">
        <v>290</v>
      </c>
      <c r="E189" s="19" t="s">
        <v>83</v>
      </c>
      <c r="F189" s="25" t="s">
        <v>84</v>
      </c>
      <c r="G189" s="25" t="s">
        <v>84</v>
      </c>
      <c r="H189" s="25" t="s">
        <v>21</v>
      </c>
      <c r="I189" s="25">
        <v>166</v>
      </c>
      <c r="J189" s="25" t="s">
        <v>31</v>
      </c>
      <c r="K189" s="25">
        <v>179</v>
      </c>
    </row>
    <row r="190" spans="1:11">
      <c r="A190" s="2">
        <v>183</v>
      </c>
      <c r="B190" s="2">
        <v>49</v>
      </c>
      <c r="C190" s="24">
        <v>3.3796296296296297E-2</v>
      </c>
      <c r="D190" s="25" t="s">
        <v>291</v>
      </c>
      <c r="E190" s="19" t="s">
        <v>115</v>
      </c>
      <c r="F190" s="25" t="s">
        <v>116</v>
      </c>
      <c r="G190" s="25" t="s">
        <v>116</v>
      </c>
      <c r="H190" s="25" t="s">
        <v>74</v>
      </c>
      <c r="I190" s="25">
        <v>165</v>
      </c>
      <c r="J190" s="25" t="s">
        <v>224</v>
      </c>
      <c r="K190" s="25">
        <v>180</v>
      </c>
    </row>
    <row r="191" spans="1:11">
      <c r="A191" s="2">
        <v>184</v>
      </c>
      <c r="B191" s="2">
        <v>233</v>
      </c>
      <c r="C191" s="24">
        <v>3.3900462962962966E-2</v>
      </c>
      <c r="D191" s="25" t="s">
        <v>292</v>
      </c>
      <c r="E191" s="19" t="s">
        <v>95</v>
      </c>
      <c r="F191" s="25" t="s">
        <v>93</v>
      </c>
      <c r="G191" s="25" t="s">
        <v>93</v>
      </c>
      <c r="H191" s="25" t="s">
        <v>136</v>
      </c>
      <c r="I191" s="25">
        <v>164</v>
      </c>
      <c r="J191" s="25" t="s">
        <v>75</v>
      </c>
      <c r="K191" s="25">
        <v>181</v>
      </c>
    </row>
    <row r="192" spans="1:11">
      <c r="A192" s="2">
        <v>185</v>
      </c>
      <c r="B192" s="2">
        <v>244</v>
      </c>
      <c r="C192" s="24">
        <v>3.4027777777777775E-2</v>
      </c>
      <c r="D192" s="25" t="s">
        <v>293</v>
      </c>
      <c r="E192" s="19" t="s">
        <v>95</v>
      </c>
      <c r="F192" s="25" t="s">
        <v>93</v>
      </c>
      <c r="G192" s="25" t="s">
        <v>93</v>
      </c>
      <c r="H192" s="25" t="s">
        <v>68</v>
      </c>
      <c r="I192" s="25">
        <v>163</v>
      </c>
      <c r="J192" s="25" t="s">
        <v>89</v>
      </c>
      <c r="K192" s="25">
        <v>182</v>
      </c>
    </row>
    <row r="193" spans="1:11">
      <c r="A193" s="2">
        <v>186</v>
      </c>
      <c r="B193" s="2">
        <v>88</v>
      </c>
      <c r="C193" s="24">
        <v>3.4039351851851855E-2</v>
      </c>
      <c r="D193" s="25" t="s">
        <v>294</v>
      </c>
      <c r="E193" s="19" t="s">
        <v>115</v>
      </c>
      <c r="F193" s="25" t="s">
        <v>116</v>
      </c>
      <c r="G193" s="25" t="s">
        <v>116</v>
      </c>
      <c r="H193" s="25" t="s">
        <v>71</v>
      </c>
      <c r="I193" s="25">
        <v>156</v>
      </c>
      <c r="J193" s="25" t="s">
        <v>168</v>
      </c>
      <c r="K193" s="25">
        <v>183</v>
      </c>
    </row>
    <row r="194" spans="1:11">
      <c r="A194" s="2">
        <v>187</v>
      </c>
      <c r="B194" s="2">
        <v>91</v>
      </c>
      <c r="C194" s="24">
        <v>3.4062500000000002E-2</v>
      </c>
      <c r="D194" s="25" t="s">
        <v>295</v>
      </c>
      <c r="E194" s="19" t="s">
        <v>115</v>
      </c>
      <c r="F194" s="25" t="s">
        <v>116</v>
      </c>
      <c r="G194" s="25" t="s">
        <v>116</v>
      </c>
      <c r="H194" s="25" t="s">
        <v>27</v>
      </c>
      <c r="I194" s="25">
        <v>162</v>
      </c>
      <c r="J194" s="25" t="s">
        <v>254</v>
      </c>
      <c r="K194" s="25">
        <v>184</v>
      </c>
    </row>
    <row r="195" spans="1:11">
      <c r="A195" s="2">
        <v>188</v>
      </c>
      <c r="B195" s="2">
        <v>55</v>
      </c>
      <c r="C195" s="24">
        <v>3.408564814814815E-2</v>
      </c>
      <c r="D195" s="25" t="s">
        <v>296</v>
      </c>
      <c r="E195" s="19" t="s">
        <v>115</v>
      </c>
      <c r="F195" s="25" t="s">
        <v>116</v>
      </c>
      <c r="G195" s="25" t="s">
        <v>116</v>
      </c>
      <c r="H195" s="25" t="s">
        <v>157</v>
      </c>
      <c r="I195" s="25">
        <v>155</v>
      </c>
      <c r="J195" s="25" t="s">
        <v>214</v>
      </c>
      <c r="K195" s="25">
        <v>185</v>
      </c>
    </row>
    <row r="196" spans="1:11">
      <c r="A196" s="2">
        <v>189</v>
      </c>
      <c r="B196" s="2">
        <v>454</v>
      </c>
      <c r="C196" s="24">
        <v>3.4166666666666672E-2</v>
      </c>
      <c r="D196" s="25" t="s">
        <v>297</v>
      </c>
      <c r="E196" s="19" t="s">
        <v>101</v>
      </c>
      <c r="F196" s="25" t="s">
        <v>102</v>
      </c>
      <c r="G196" s="25" t="s">
        <v>102</v>
      </c>
      <c r="H196" s="25" t="s">
        <v>21</v>
      </c>
      <c r="I196" s="25">
        <v>161</v>
      </c>
      <c r="J196" s="25" t="s">
        <v>179</v>
      </c>
      <c r="K196" s="25">
        <v>186</v>
      </c>
    </row>
    <row r="197" spans="1:11">
      <c r="A197" s="2">
        <v>190</v>
      </c>
      <c r="B197" s="2">
        <v>295</v>
      </c>
      <c r="C197" s="24">
        <v>3.425925925925926E-2</v>
      </c>
      <c r="D197" s="25" t="s">
        <v>298</v>
      </c>
      <c r="E197" s="19" t="s">
        <v>65</v>
      </c>
      <c r="F197" s="25" t="s">
        <v>66</v>
      </c>
      <c r="G197" s="25" t="s">
        <v>66</v>
      </c>
      <c r="H197" s="25" t="s">
        <v>21</v>
      </c>
      <c r="I197" s="25">
        <v>160</v>
      </c>
      <c r="J197" s="25" t="s">
        <v>31</v>
      </c>
      <c r="K197" s="25">
        <v>187</v>
      </c>
    </row>
    <row r="198" spans="1:11">
      <c r="A198" s="2">
        <v>191</v>
      </c>
      <c r="B198" s="2">
        <v>531</v>
      </c>
      <c r="C198" s="24">
        <v>3.4421296296296297E-2</v>
      </c>
      <c r="D198" s="25" t="s">
        <v>299</v>
      </c>
      <c r="E198" s="19" t="s">
        <v>45</v>
      </c>
      <c r="F198" s="25" t="s">
        <v>46</v>
      </c>
      <c r="G198" s="25" t="s">
        <v>43</v>
      </c>
      <c r="H198" s="25" t="s">
        <v>47</v>
      </c>
      <c r="I198" s="25">
        <v>159</v>
      </c>
      <c r="J198" s="25" t="s">
        <v>104</v>
      </c>
      <c r="K198" s="25">
        <v>188</v>
      </c>
    </row>
    <row r="199" spans="1:11">
      <c r="A199" s="2">
        <v>192</v>
      </c>
      <c r="B199" s="2">
        <v>173</v>
      </c>
      <c r="C199" s="24">
        <v>3.4432870370370371E-2</v>
      </c>
      <c r="D199" s="25" t="s">
        <v>300</v>
      </c>
      <c r="E199" s="19" t="s">
        <v>41</v>
      </c>
      <c r="F199" s="25" t="s">
        <v>42</v>
      </c>
      <c r="G199" s="25" t="s">
        <v>43</v>
      </c>
      <c r="H199" s="25" t="s">
        <v>35</v>
      </c>
      <c r="I199" s="25">
        <v>158</v>
      </c>
      <c r="J199" s="25" t="s">
        <v>133</v>
      </c>
      <c r="K199" s="25">
        <v>189</v>
      </c>
    </row>
    <row r="200" spans="1:11">
      <c r="A200" s="2">
        <v>193</v>
      </c>
      <c r="B200" s="2">
        <v>584</v>
      </c>
      <c r="C200" s="24">
        <v>3.4456018518518518E-2</v>
      </c>
      <c r="D200" s="25" t="s">
        <v>301</v>
      </c>
      <c r="E200" s="19" t="s">
        <v>61</v>
      </c>
      <c r="F200" s="25" t="s">
        <v>62</v>
      </c>
      <c r="G200" s="25" t="s">
        <v>62</v>
      </c>
      <c r="H200" s="25" t="s">
        <v>265</v>
      </c>
      <c r="I200" s="25">
        <v>154</v>
      </c>
      <c r="J200" s="25" t="s">
        <v>266</v>
      </c>
      <c r="K200" s="25">
        <v>190</v>
      </c>
    </row>
    <row r="201" spans="1:11">
      <c r="A201" s="2">
        <v>194</v>
      </c>
      <c r="B201" s="2">
        <v>589</v>
      </c>
      <c r="C201" s="24">
        <v>3.4699074074074077E-2</v>
      </c>
      <c r="D201" s="25" t="s">
        <v>302</v>
      </c>
      <c r="E201" s="19" t="s">
        <v>61</v>
      </c>
      <c r="F201" s="25" t="s">
        <v>62</v>
      </c>
      <c r="G201" s="25" t="s">
        <v>62</v>
      </c>
      <c r="H201" s="25" t="s">
        <v>278</v>
      </c>
      <c r="I201" s="25">
        <v>157</v>
      </c>
      <c r="J201" s="25" t="s">
        <v>183</v>
      </c>
      <c r="K201" s="25">
        <v>191</v>
      </c>
    </row>
    <row r="202" spans="1:11">
      <c r="A202" s="2">
        <v>195</v>
      </c>
      <c r="B202" s="2">
        <v>596</v>
      </c>
      <c r="C202" s="24">
        <v>3.4768518518518525E-2</v>
      </c>
      <c r="D202" s="25" t="s">
        <v>303</v>
      </c>
      <c r="E202" s="19" t="s">
        <v>61</v>
      </c>
      <c r="F202" s="25" t="s">
        <v>62</v>
      </c>
      <c r="G202" s="25" t="s">
        <v>62</v>
      </c>
      <c r="H202" s="25" t="s">
        <v>304</v>
      </c>
      <c r="I202" s="25">
        <v>156</v>
      </c>
      <c r="J202" s="25" t="s">
        <v>104</v>
      </c>
      <c r="K202" s="25">
        <v>192</v>
      </c>
    </row>
    <row r="203" spans="1:11">
      <c r="A203" s="2">
        <v>196</v>
      </c>
      <c r="B203" s="2">
        <v>636</v>
      </c>
      <c r="C203" s="24">
        <v>3.4814814814814812E-2</v>
      </c>
      <c r="D203" s="25" t="s">
        <v>305</v>
      </c>
      <c r="E203" s="19" t="s">
        <v>83</v>
      </c>
      <c r="F203" s="25" t="s">
        <v>84</v>
      </c>
      <c r="G203" s="25" t="s">
        <v>84</v>
      </c>
      <c r="H203" s="25" t="s">
        <v>147</v>
      </c>
      <c r="I203" s="25">
        <v>153</v>
      </c>
      <c r="J203" s="25" t="s">
        <v>148</v>
      </c>
      <c r="K203" s="25">
        <v>193</v>
      </c>
    </row>
    <row r="204" spans="1:11">
      <c r="A204" s="2">
        <v>197</v>
      </c>
      <c r="B204" s="2">
        <v>432</v>
      </c>
      <c r="C204" s="24">
        <v>3.4861111111111114E-2</v>
      </c>
      <c r="D204" s="25" t="s">
        <v>306</v>
      </c>
      <c r="E204" s="19" t="s">
        <v>50</v>
      </c>
      <c r="F204" s="25" t="s">
        <v>51</v>
      </c>
      <c r="G204" s="25" t="s">
        <v>52</v>
      </c>
      <c r="H204" s="25" t="s">
        <v>278</v>
      </c>
      <c r="I204" s="25">
        <v>155</v>
      </c>
      <c r="J204" s="25" t="s">
        <v>183</v>
      </c>
      <c r="K204" s="25">
        <v>194</v>
      </c>
    </row>
    <row r="205" spans="1:11">
      <c r="A205" s="2">
        <v>198</v>
      </c>
      <c r="B205" s="2">
        <v>901</v>
      </c>
      <c r="C205" s="24">
        <v>3.4884259259259261E-2</v>
      </c>
      <c r="D205" s="25" t="s">
        <v>307</v>
      </c>
      <c r="E205" s="19" t="s">
        <v>92</v>
      </c>
      <c r="F205" s="25" t="s">
        <v>93</v>
      </c>
      <c r="G205" s="25" t="s">
        <v>93</v>
      </c>
      <c r="H205" s="25" t="s">
        <v>265</v>
      </c>
      <c r="I205" s="25">
        <v>152</v>
      </c>
      <c r="J205" s="25" t="s">
        <v>308</v>
      </c>
      <c r="K205" s="25">
        <v>195</v>
      </c>
    </row>
    <row r="206" spans="1:11">
      <c r="A206" s="2">
        <v>199</v>
      </c>
      <c r="B206" s="2">
        <v>631</v>
      </c>
      <c r="C206" s="24">
        <v>3.4930555555555555E-2</v>
      </c>
      <c r="D206" s="25" t="s">
        <v>309</v>
      </c>
      <c r="E206" s="19" t="s">
        <v>83</v>
      </c>
      <c r="F206" s="25" t="s">
        <v>84</v>
      </c>
      <c r="G206" s="25" t="s">
        <v>84</v>
      </c>
      <c r="H206" s="25" t="s">
        <v>190</v>
      </c>
      <c r="I206" s="25">
        <v>151</v>
      </c>
      <c r="J206" s="25" t="s">
        <v>166</v>
      </c>
      <c r="K206" s="25">
        <v>196</v>
      </c>
    </row>
    <row r="207" spans="1:11">
      <c r="A207" s="2">
        <v>200</v>
      </c>
      <c r="B207" s="2">
        <v>212</v>
      </c>
      <c r="C207" s="24">
        <v>3.4976851851851849E-2</v>
      </c>
      <c r="D207" s="25" t="s">
        <v>310</v>
      </c>
      <c r="E207" s="19" t="s">
        <v>33</v>
      </c>
      <c r="F207" s="25" t="s">
        <v>34</v>
      </c>
      <c r="G207" s="25" t="s">
        <v>34</v>
      </c>
      <c r="H207" s="25" t="s">
        <v>136</v>
      </c>
      <c r="I207" s="25">
        <v>154</v>
      </c>
      <c r="J207" s="25" t="s">
        <v>137</v>
      </c>
      <c r="K207" s="25">
        <v>197</v>
      </c>
    </row>
    <row r="208" spans="1:11">
      <c r="A208" s="2">
        <v>201</v>
      </c>
      <c r="B208" s="2">
        <v>180</v>
      </c>
      <c r="C208" s="24">
        <v>3.5057870370370371E-2</v>
      </c>
      <c r="D208" s="25" t="s">
        <v>311</v>
      </c>
      <c r="E208" s="19" t="s">
        <v>41</v>
      </c>
      <c r="F208" s="25" t="s">
        <v>42</v>
      </c>
      <c r="G208" s="25" t="s">
        <v>43</v>
      </c>
      <c r="H208" s="25" t="s">
        <v>47</v>
      </c>
      <c r="I208" s="25">
        <v>153</v>
      </c>
      <c r="J208" s="25" t="s">
        <v>150</v>
      </c>
      <c r="K208" s="25">
        <v>198</v>
      </c>
    </row>
    <row r="209" spans="1:11">
      <c r="A209" s="2">
        <v>202</v>
      </c>
      <c r="B209" s="2">
        <v>876</v>
      </c>
      <c r="C209" s="24">
        <v>3.5127314814814813E-2</v>
      </c>
      <c r="D209" s="25" t="s">
        <v>312</v>
      </c>
      <c r="E209" s="19" t="s">
        <v>50</v>
      </c>
      <c r="F209" s="25" t="s">
        <v>51</v>
      </c>
      <c r="G209" s="25" t="s">
        <v>52</v>
      </c>
      <c r="H209" s="25" t="s">
        <v>47</v>
      </c>
      <c r="I209" s="25">
        <v>152</v>
      </c>
      <c r="J209" s="25" t="s">
        <v>89</v>
      </c>
      <c r="K209" s="25">
        <v>199</v>
      </c>
    </row>
    <row r="210" spans="1:11">
      <c r="A210" s="2">
        <v>203</v>
      </c>
      <c r="B210" s="2">
        <v>936</v>
      </c>
      <c r="C210" s="24">
        <v>3.5185185185185187E-2</v>
      </c>
      <c r="D210" s="25" t="s">
        <v>313</v>
      </c>
      <c r="E210" s="19" t="s">
        <v>55</v>
      </c>
      <c r="F210" s="25" t="s">
        <v>56</v>
      </c>
      <c r="G210" s="25" t="s">
        <v>56</v>
      </c>
      <c r="H210" s="25" t="s">
        <v>136</v>
      </c>
      <c r="I210" s="25">
        <v>151</v>
      </c>
      <c r="J210" s="25" t="s">
        <v>183</v>
      </c>
      <c r="K210" s="25">
        <v>200</v>
      </c>
    </row>
    <row r="211" spans="1:11">
      <c r="A211" s="2">
        <v>204</v>
      </c>
      <c r="B211" s="2">
        <v>361</v>
      </c>
      <c r="C211" s="24">
        <v>3.5277777777777776E-2</v>
      </c>
      <c r="D211" s="25" t="s">
        <v>314</v>
      </c>
      <c r="E211" s="19" t="s">
        <v>38</v>
      </c>
      <c r="F211" s="25" t="s">
        <v>39</v>
      </c>
      <c r="G211" s="25" t="s">
        <v>39</v>
      </c>
      <c r="H211" s="25" t="s">
        <v>155</v>
      </c>
      <c r="I211" s="25">
        <v>150</v>
      </c>
      <c r="J211" s="25" t="s">
        <v>148</v>
      </c>
      <c r="K211" s="25">
        <v>201</v>
      </c>
    </row>
    <row r="212" spans="1:11">
      <c r="A212" s="2">
        <v>205</v>
      </c>
      <c r="B212" s="2">
        <v>945</v>
      </c>
      <c r="C212" s="24">
        <v>3.5474537037037041E-2</v>
      </c>
      <c r="D212" s="25" t="s">
        <v>315</v>
      </c>
      <c r="E212" s="19" t="s">
        <v>80</v>
      </c>
      <c r="F212" s="25" t="s">
        <v>81</v>
      </c>
      <c r="G212" s="25" t="s">
        <v>81</v>
      </c>
      <c r="H212" s="25" t="s">
        <v>68</v>
      </c>
      <c r="I212" s="25">
        <v>150</v>
      </c>
      <c r="J212" s="25" t="s">
        <v>48</v>
      </c>
      <c r="K212" s="25">
        <v>202</v>
      </c>
    </row>
    <row r="213" spans="1:11">
      <c r="A213" s="2">
        <v>206</v>
      </c>
      <c r="B213" s="2">
        <v>38</v>
      </c>
      <c r="C213" s="24">
        <v>3.5497685185185188E-2</v>
      </c>
      <c r="D213" s="25" t="s">
        <v>316</v>
      </c>
      <c r="E213" s="19" t="s">
        <v>115</v>
      </c>
      <c r="F213" s="25" t="s">
        <v>116</v>
      </c>
      <c r="G213" s="25" t="s">
        <v>116</v>
      </c>
      <c r="H213" s="25" t="s">
        <v>165</v>
      </c>
      <c r="I213" s="25">
        <v>149</v>
      </c>
      <c r="J213" s="25" t="s">
        <v>247</v>
      </c>
      <c r="K213" s="25">
        <v>203</v>
      </c>
    </row>
    <row r="214" spans="1:11">
      <c r="A214" s="2">
        <v>207</v>
      </c>
      <c r="B214" s="2">
        <v>46</v>
      </c>
      <c r="C214" s="24">
        <v>3.5590277777777776E-2</v>
      </c>
      <c r="D214" s="25" t="s">
        <v>317</v>
      </c>
      <c r="E214" s="19" t="s">
        <v>115</v>
      </c>
      <c r="F214" s="25" t="s">
        <v>116</v>
      </c>
      <c r="G214" s="25" t="s">
        <v>116</v>
      </c>
      <c r="H214" s="25" t="s">
        <v>190</v>
      </c>
      <c r="I214" s="25">
        <v>148</v>
      </c>
      <c r="J214" s="25" t="s">
        <v>318</v>
      </c>
      <c r="K214" s="25">
        <v>204</v>
      </c>
    </row>
    <row r="215" spans="1:11">
      <c r="A215" s="2">
        <v>208</v>
      </c>
      <c r="B215" s="2">
        <v>249</v>
      </c>
      <c r="C215" s="24">
        <v>3.5671296296296298E-2</v>
      </c>
      <c r="D215" s="25" t="s">
        <v>319</v>
      </c>
      <c r="E215" s="19" t="s">
        <v>144</v>
      </c>
      <c r="F215" s="25" t="s">
        <v>145</v>
      </c>
      <c r="G215" s="25" t="s">
        <v>145</v>
      </c>
      <c r="H215" s="25" t="s">
        <v>265</v>
      </c>
      <c r="I215" s="25">
        <v>147</v>
      </c>
      <c r="J215" s="25" t="s">
        <v>266</v>
      </c>
      <c r="K215" s="25">
        <v>205</v>
      </c>
    </row>
    <row r="216" spans="1:11">
      <c r="A216" s="2">
        <v>209</v>
      </c>
      <c r="B216" s="2">
        <v>664</v>
      </c>
      <c r="C216" s="24">
        <v>3.5706018518518519E-2</v>
      </c>
      <c r="D216" s="25" t="s">
        <v>320</v>
      </c>
      <c r="E216" s="19" t="s">
        <v>18</v>
      </c>
      <c r="F216" s="25" t="s">
        <v>19</v>
      </c>
      <c r="G216" s="25" t="s">
        <v>20</v>
      </c>
      <c r="H216" s="25" t="s">
        <v>136</v>
      </c>
      <c r="I216" s="25">
        <v>149</v>
      </c>
      <c r="J216" s="25" t="s">
        <v>183</v>
      </c>
      <c r="K216" s="25">
        <v>206</v>
      </c>
    </row>
    <row r="217" spans="1:11">
      <c r="A217" s="2">
        <v>210</v>
      </c>
      <c r="B217" s="2">
        <v>445</v>
      </c>
      <c r="C217" s="24">
        <v>3.5787037037037034E-2</v>
      </c>
      <c r="D217" s="25" t="s">
        <v>321</v>
      </c>
      <c r="E217" s="19" t="s">
        <v>101</v>
      </c>
      <c r="F217" s="25" t="s">
        <v>102</v>
      </c>
      <c r="G217" s="25" t="s">
        <v>102</v>
      </c>
      <c r="H217" s="25" t="s">
        <v>71</v>
      </c>
      <c r="I217" s="25">
        <v>146</v>
      </c>
      <c r="J217" s="25" t="s">
        <v>166</v>
      </c>
      <c r="K217" s="25">
        <v>207</v>
      </c>
    </row>
    <row r="218" spans="1:11">
      <c r="A218" s="2">
        <v>211</v>
      </c>
      <c r="B218" s="2">
        <v>666</v>
      </c>
      <c r="C218" s="24">
        <v>3.5891203703703703E-2</v>
      </c>
      <c r="D218" s="25" t="s">
        <v>322</v>
      </c>
      <c r="E218" s="19" t="s">
        <v>18</v>
      </c>
      <c r="F218" s="25" t="s">
        <v>19</v>
      </c>
      <c r="G218" s="25" t="s">
        <v>20</v>
      </c>
      <c r="H218" s="25" t="s">
        <v>278</v>
      </c>
      <c r="I218" s="25">
        <v>148</v>
      </c>
      <c r="J218" s="25" t="s">
        <v>254</v>
      </c>
      <c r="K218" s="25">
        <v>208</v>
      </c>
    </row>
    <row r="219" spans="1:11">
      <c r="A219" s="2">
        <v>212</v>
      </c>
      <c r="B219" s="2">
        <v>504</v>
      </c>
      <c r="C219" s="24">
        <v>3.5914351851851857E-2</v>
      </c>
      <c r="D219" s="25" t="s">
        <v>323</v>
      </c>
      <c r="E219" s="19" t="s">
        <v>29</v>
      </c>
      <c r="F219" s="25" t="s">
        <v>30</v>
      </c>
      <c r="G219" s="25" t="s">
        <v>26</v>
      </c>
      <c r="H219" s="25" t="s">
        <v>157</v>
      </c>
      <c r="I219" s="25">
        <v>145</v>
      </c>
      <c r="J219" s="25" t="s">
        <v>158</v>
      </c>
      <c r="K219" s="25">
        <v>209</v>
      </c>
    </row>
    <row r="220" spans="1:11">
      <c r="A220" s="2">
        <v>213</v>
      </c>
      <c r="B220" s="2">
        <v>933</v>
      </c>
      <c r="C220" s="24">
        <v>3.5972222222222218E-2</v>
      </c>
      <c r="D220" s="25" t="s">
        <v>324</v>
      </c>
      <c r="E220" s="19" t="s">
        <v>325</v>
      </c>
      <c r="F220" s="25" t="s">
        <v>326</v>
      </c>
      <c r="G220" s="25" t="s">
        <v>326</v>
      </c>
      <c r="H220" s="25" t="s">
        <v>136</v>
      </c>
      <c r="I220" s="25">
        <v>147</v>
      </c>
      <c r="J220" s="25" t="s">
        <v>137</v>
      </c>
      <c r="K220" s="25">
        <v>210</v>
      </c>
    </row>
    <row r="221" spans="1:11">
      <c r="A221" s="2">
        <v>214</v>
      </c>
      <c r="B221" s="2">
        <v>196</v>
      </c>
      <c r="C221" s="24">
        <v>3.6030092592592593E-2</v>
      </c>
      <c r="D221" s="25" t="s">
        <v>327</v>
      </c>
      <c r="E221" s="19" t="s">
        <v>33</v>
      </c>
      <c r="F221" s="25" t="s">
        <v>34</v>
      </c>
      <c r="G221" s="25" t="s">
        <v>34</v>
      </c>
      <c r="H221" s="25" t="s">
        <v>71</v>
      </c>
      <c r="I221" s="25">
        <v>144</v>
      </c>
      <c r="J221" s="25" t="s">
        <v>72</v>
      </c>
      <c r="K221" s="25">
        <v>211</v>
      </c>
    </row>
    <row r="222" spans="1:11">
      <c r="A222" s="2">
        <v>215</v>
      </c>
      <c r="B222" s="2">
        <v>344</v>
      </c>
      <c r="C222" s="24">
        <v>3.6168981481481483E-2</v>
      </c>
      <c r="D222" s="25" t="s">
        <v>328</v>
      </c>
      <c r="E222" s="19" t="s">
        <v>38</v>
      </c>
      <c r="F222" s="25" t="s">
        <v>39</v>
      </c>
      <c r="G222" s="25" t="s">
        <v>39</v>
      </c>
      <c r="H222" s="25" t="s">
        <v>147</v>
      </c>
      <c r="I222" s="25">
        <v>143</v>
      </c>
      <c r="J222" s="25" t="s">
        <v>193</v>
      </c>
      <c r="K222" s="25">
        <v>212</v>
      </c>
    </row>
    <row r="223" spans="1:11">
      <c r="A223" s="2">
        <v>216</v>
      </c>
      <c r="B223" s="2">
        <v>121</v>
      </c>
      <c r="C223" s="24">
        <v>3.6319444444444439E-2</v>
      </c>
      <c r="D223" s="25" t="s">
        <v>329</v>
      </c>
      <c r="E223" s="19" t="s">
        <v>97</v>
      </c>
      <c r="F223" s="25" t="s">
        <v>98</v>
      </c>
      <c r="G223" s="25" t="s">
        <v>20</v>
      </c>
      <c r="H223" s="25" t="s">
        <v>304</v>
      </c>
      <c r="I223" s="25">
        <v>146</v>
      </c>
      <c r="J223" s="25" t="s">
        <v>330</v>
      </c>
      <c r="K223" s="25">
        <v>213</v>
      </c>
    </row>
    <row r="224" spans="1:11">
      <c r="A224" s="2">
        <v>217</v>
      </c>
      <c r="B224" s="2">
        <v>449</v>
      </c>
      <c r="C224" s="24">
        <v>3.6377314814814814E-2</v>
      </c>
      <c r="D224" s="25" t="s">
        <v>331</v>
      </c>
      <c r="E224" s="19" t="s">
        <v>101</v>
      </c>
      <c r="F224" s="25" t="s">
        <v>102</v>
      </c>
      <c r="G224" s="25" t="s">
        <v>102</v>
      </c>
      <c r="H224" s="25" t="s">
        <v>190</v>
      </c>
      <c r="I224" s="25">
        <v>142</v>
      </c>
      <c r="J224" s="25" t="s">
        <v>226</v>
      </c>
      <c r="K224" s="25">
        <v>214</v>
      </c>
    </row>
    <row r="225" spans="1:11">
      <c r="A225" s="2">
        <v>218</v>
      </c>
      <c r="B225" s="2">
        <v>346</v>
      </c>
      <c r="C225" s="24">
        <v>3.6493055555555549E-2</v>
      </c>
      <c r="D225" s="25" t="s">
        <v>332</v>
      </c>
      <c r="E225" s="19" t="s">
        <v>38</v>
      </c>
      <c r="F225" s="25" t="s">
        <v>39</v>
      </c>
      <c r="G225" s="25" t="s">
        <v>39</v>
      </c>
      <c r="H225" s="25" t="s">
        <v>27</v>
      </c>
      <c r="I225" s="25">
        <v>145</v>
      </c>
      <c r="J225" s="25" t="s">
        <v>330</v>
      </c>
      <c r="K225" s="25">
        <v>215</v>
      </c>
    </row>
    <row r="226" spans="1:11">
      <c r="A226" s="2">
        <v>219</v>
      </c>
      <c r="B226" s="2">
        <v>14</v>
      </c>
      <c r="C226" s="24">
        <v>3.650462962962963E-2</v>
      </c>
      <c r="D226" s="25" t="s">
        <v>333</v>
      </c>
      <c r="E226" s="19" t="s">
        <v>55</v>
      </c>
      <c r="F226" s="25" t="s">
        <v>56</v>
      </c>
      <c r="G226" s="25" t="s">
        <v>56</v>
      </c>
      <c r="H226" s="25" t="s">
        <v>68</v>
      </c>
      <c r="I226" s="25">
        <v>144</v>
      </c>
      <c r="J226" s="25" t="s">
        <v>127</v>
      </c>
      <c r="K226" s="25">
        <v>216</v>
      </c>
    </row>
    <row r="227" spans="1:11">
      <c r="A227" s="2">
        <v>220</v>
      </c>
      <c r="B227" s="2">
        <v>931</v>
      </c>
      <c r="C227" s="24">
        <v>3.6585648148148145E-2</v>
      </c>
      <c r="D227" s="25" t="s">
        <v>334</v>
      </c>
      <c r="E227" s="19" t="s">
        <v>29</v>
      </c>
      <c r="F227" s="25" t="s">
        <v>30</v>
      </c>
      <c r="G227" s="25" t="s">
        <v>26</v>
      </c>
      <c r="H227" s="25" t="s">
        <v>68</v>
      </c>
      <c r="I227" s="25">
        <v>143</v>
      </c>
      <c r="J227" s="25" t="s">
        <v>330</v>
      </c>
      <c r="K227" s="25">
        <v>217</v>
      </c>
    </row>
    <row r="228" spans="1:11">
      <c r="A228" s="2">
        <v>221</v>
      </c>
      <c r="B228" s="2">
        <v>894</v>
      </c>
      <c r="C228" s="24">
        <v>3.6608796296296299E-2</v>
      </c>
      <c r="D228" s="25" t="s">
        <v>335</v>
      </c>
      <c r="E228" s="19" t="s">
        <v>97</v>
      </c>
      <c r="F228" s="25" t="s">
        <v>98</v>
      </c>
      <c r="G228" s="25" t="s">
        <v>20</v>
      </c>
      <c r="H228" s="25" t="s">
        <v>157</v>
      </c>
      <c r="I228" s="25">
        <v>141</v>
      </c>
      <c r="J228" s="25" t="s">
        <v>158</v>
      </c>
      <c r="K228" s="25">
        <v>218</v>
      </c>
    </row>
    <row r="229" spans="1:11">
      <c r="A229" s="2">
        <v>222</v>
      </c>
      <c r="B229" s="2">
        <v>15</v>
      </c>
      <c r="C229" s="24">
        <v>3.6631944444444446E-2</v>
      </c>
      <c r="D229" s="25" t="s">
        <v>336</v>
      </c>
      <c r="E229" s="19" t="s">
        <v>55</v>
      </c>
      <c r="F229" s="25" t="s">
        <v>56</v>
      </c>
      <c r="G229" s="25" t="s">
        <v>56</v>
      </c>
      <c r="H229" s="25" t="s">
        <v>147</v>
      </c>
      <c r="I229" s="25">
        <v>140</v>
      </c>
      <c r="J229" s="25" t="s">
        <v>193</v>
      </c>
      <c r="K229" s="25">
        <v>219</v>
      </c>
    </row>
    <row r="230" spans="1:11">
      <c r="A230" s="2">
        <v>223</v>
      </c>
      <c r="B230" s="2">
        <v>377</v>
      </c>
      <c r="C230" s="24">
        <v>3.6724537037037035E-2</v>
      </c>
      <c r="D230" s="25" t="s">
        <v>337</v>
      </c>
      <c r="E230" s="19" t="s">
        <v>38</v>
      </c>
      <c r="F230" s="25" t="s">
        <v>39</v>
      </c>
      <c r="G230" s="25" t="s">
        <v>39</v>
      </c>
      <c r="H230" s="25" t="s">
        <v>21</v>
      </c>
      <c r="I230" s="25">
        <v>142</v>
      </c>
      <c r="J230" s="25" t="s">
        <v>338</v>
      </c>
      <c r="K230" s="25">
        <v>220</v>
      </c>
    </row>
    <row r="231" spans="1:11">
      <c r="A231" s="2">
        <v>224</v>
      </c>
      <c r="B231" s="2">
        <v>135</v>
      </c>
      <c r="C231" s="24">
        <v>3.6759259259259255E-2</v>
      </c>
      <c r="D231" s="25" t="s">
        <v>339</v>
      </c>
      <c r="E231" s="19" t="s">
        <v>340</v>
      </c>
      <c r="F231" s="25" t="s">
        <v>341</v>
      </c>
      <c r="G231" s="25" t="s">
        <v>20</v>
      </c>
      <c r="H231" s="25" t="s">
        <v>265</v>
      </c>
      <c r="I231" s="25">
        <v>139</v>
      </c>
      <c r="J231" s="25" t="s">
        <v>266</v>
      </c>
      <c r="K231" s="25">
        <v>221</v>
      </c>
    </row>
    <row r="232" spans="1:11">
      <c r="A232" s="2">
        <v>225</v>
      </c>
      <c r="B232" s="2">
        <v>170</v>
      </c>
      <c r="C232" s="24">
        <v>3.6863425925925931E-2</v>
      </c>
      <c r="D232" s="25" t="s">
        <v>342</v>
      </c>
      <c r="E232" s="19" t="s">
        <v>41</v>
      </c>
      <c r="F232" s="25" t="s">
        <v>42</v>
      </c>
      <c r="G232" s="25" t="s">
        <v>43</v>
      </c>
      <c r="H232" s="25" t="s">
        <v>71</v>
      </c>
      <c r="I232" s="25">
        <v>138</v>
      </c>
      <c r="J232" s="25" t="s">
        <v>72</v>
      </c>
      <c r="K232" s="25">
        <v>222</v>
      </c>
    </row>
    <row r="233" spans="1:11">
      <c r="A233" s="2">
        <v>226</v>
      </c>
      <c r="B233" s="2">
        <v>437</v>
      </c>
      <c r="C233" s="24">
        <v>3.6874999999999998E-2</v>
      </c>
      <c r="D233" s="25" t="s">
        <v>343</v>
      </c>
      <c r="E233" s="19" t="s">
        <v>50</v>
      </c>
      <c r="F233" s="25" t="s">
        <v>51</v>
      </c>
      <c r="G233" s="25" t="s">
        <v>52</v>
      </c>
      <c r="H233" s="25" t="s">
        <v>71</v>
      </c>
      <c r="I233" s="25">
        <v>137</v>
      </c>
      <c r="J233" s="25" t="s">
        <v>318</v>
      </c>
      <c r="K233" s="25">
        <v>223</v>
      </c>
    </row>
    <row r="234" spans="1:11">
      <c r="A234" s="2">
        <v>227</v>
      </c>
      <c r="B234" s="2">
        <v>920</v>
      </c>
      <c r="C234" s="24">
        <v>3.6979166666666667E-2</v>
      </c>
      <c r="D234" s="25" t="s">
        <v>344</v>
      </c>
      <c r="E234" s="19" t="s">
        <v>97</v>
      </c>
      <c r="F234" s="25" t="s">
        <v>98</v>
      </c>
      <c r="G234" s="25" t="s">
        <v>20</v>
      </c>
      <c r="H234" s="25" t="s">
        <v>47</v>
      </c>
      <c r="I234" s="25">
        <v>141</v>
      </c>
      <c r="J234" s="25" t="s">
        <v>338</v>
      </c>
      <c r="K234" s="25">
        <v>224</v>
      </c>
    </row>
    <row r="235" spans="1:11">
      <c r="A235" s="2">
        <v>228</v>
      </c>
      <c r="B235" s="2">
        <v>146</v>
      </c>
      <c r="C235" s="24">
        <v>3.7037037037037042E-2</v>
      </c>
      <c r="D235" s="25" t="s">
        <v>345</v>
      </c>
      <c r="E235" s="19" t="s">
        <v>123</v>
      </c>
      <c r="F235" s="25" t="s">
        <v>124</v>
      </c>
      <c r="G235" s="25" t="s">
        <v>124</v>
      </c>
      <c r="H235" s="25" t="s">
        <v>74</v>
      </c>
      <c r="I235" s="25">
        <v>140</v>
      </c>
      <c r="J235" s="25" t="s">
        <v>75</v>
      </c>
      <c r="K235" s="25">
        <v>225</v>
      </c>
    </row>
    <row r="236" spans="1:11">
      <c r="A236" s="2">
        <v>229</v>
      </c>
      <c r="B236" s="2">
        <v>110</v>
      </c>
      <c r="C236" s="24">
        <v>3.7037037037037042E-2</v>
      </c>
      <c r="D236" s="25" t="s">
        <v>346</v>
      </c>
      <c r="E236" s="19" t="s">
        <v>97</v>
      </c>
      <c r="F236" s="25" t="s">
        <v>98</v>
      </c>
      <c r="G236" s="25" t="s">
        <v>20</v>
      </c>
      <c r="H236" s="25" t="s">
        <v>165</v>
      </c>
      <c r="I236" s="25">
        <v>136</v>
      </c>
      <c r="J236" s="25" t="s">
        <v>168</v>
      </c>
      <c r="K236" s="25">
        <v>226</v>
      </c>
    </row>
    <row r="237" spans="1:11">
      <c r="A237" s="2">
        <v>230</v>
      </c>
      <c r="B237" s="2">
        <v>443</v>
      </c>
      <c r="C237" s="24">
        <v>3.7071759259259256E-2</v>
      </c>
      <c r="D237" s="25" t="s">
        <v>347</v>
      </c>
      <c r="E237" s="19" t="s">
        <v>101</v>
      </c>
      <c r="F237" s="25" t="s">
        <v>102</v>
      </c>
      <c r="G237" s="25" t="s">
        <v>102</v>
      </c>
      <c r="H237" s="25" t="s">
        <v>265</v>
      </c>
      <c r="I237" s="25">
        <v>135</v>
      </c>
      <c r="J237" s="25" t="s">
        <v>266</v>
      </c>
      <c r="K237" s="25">
        <v>227</v>
      </c>
    </row>
    <row r="238" spans="1:11">
      <c r="A238" s="2">
        <v>231</v>
      </c>
      <c r="B238" s="2">
        <v>30</v>
      </c>
      <c r="C238" s="24">
        <v>3.7083333333333336E-2</v>
      </c>
      <c r="D238" s="25" t="s">
        <v>348</v>
      </c>
      <c r="E238" s="19" t="s">
        <v>115</v>
      </c>
      <c r="F238" s="25" t="s">
        <v>116</v>
      </c>
      <c r="G238" s="25" t="s">
        <v>116</v>
      </c>
      <c r="H238" s="25" t="s">
        <v>288</v>
      </c>
      <c r="I238" s="25">
        <v>134</v>
      </c>
      <c r="J238" s="25" t="s">
        <v>266</v>
      </c>
      <c r="K238" s="25">
        <v>228</v>
      </c>
    </row>
    <row r="239" spans="1:11">
      <c r="A239" s="2">
        <v>232</v>
      </c>
      <c r="B239" s="2">
        <v>348</v>
      </c>
      <c r="C239" s="24">
        <v>3.7175925925925925E-2</v>
      </c>
      <c r="D239" s="25" t="s">
        <v>349</v>
      </c>
      <c r="E239" s="19" t="s">
        <v>38</v>
      </c>
      <c r="F239" s="25" t="s">
        <v>39</v>
      </c>
      <c r="G239" s="25" t="s">
        <v>39</v>
      </c>
      <c r="H239" s="25" t="s">
        <v>147</v>
      </c>
      <c r="I239" s="25">
        <v>133</v>
      </c>
      <c r="J239" s="25" t="s">
        <v>226</v>
      </c>
      <c r="K239" s="25">
        <v>229</v>
      </c>
    </row>
    <row r="240" spans="1:11">
      <c r="A240" s="2">
        <v>233</v>
      </c>
      <c r="B240" s="2">
        <v>182</v>
      </c>
      <c r="C240" s="24">
        <v>3.7187499999999998E-2</v>
      </c>
      <c r="D240" s="25" t="s">
        <v>350</v>
      </c>
      <c r="E240" s="19" t="s">
        <v>41</v>
      </c>
      <c r="F240" s="25" t="s">
        <v>42</v>
      </c>
      <c r="G240" s="25" t="s">
        <v>43</v>
      </c>
      <c r="H240" s="25" t="s">
        <v>265</v>
      </c>
      <c r="I240" s="25">
        <v>132</v>
      </c>
      <c r="J240" s="25" t="s">
        <v>266</v>
      </c>
      <c r="K240" s="25">
        <v>230</v>
      </c>
    </row>
    <row r="241" spans="1:11">
      <c r="A241" s="2">
        <v>234</v>
      </c>
      <c r="B241" s="2">
        <v>129</v>
      </c>
      <c r="C241" s="24">
        <v>3.7199074074074072E-2</v>
      </c>
      <c r="D241" s="25" t="s">
        <v>351</v>
      </c>
      <c r="E241" s="19" t="s">
        <v>340</v>
      </c>
      <c r="F241" s="25" t="s">
        <v>341</v>
      </c>
      <c r="G241" s="25" t="s">
        <v>20</v>
      </c>
      <c r="H241" s="25" t="s">
        <v>35</v>
      </c>
      <c r="I241" s="25">
        <v>139</v>
      </c>
      <c r="J241" s="25" t="s">
        <v>111</v>
      </c>
      <c r="K241" s="25" t="s">
        <v>111</v>
      </c>
    </row>
    <row r="242" spans="1:11">
      <c r="A242" s="2">
        <v>235</v>
      </c>
      <c r="B242" s="2">
        <v>738</v>
      </c>
      <c r="C242" s="24">
        <v>3.7245370370370366E-2</v>
      </c>
      <c r="D242" s="25" t="s">
        <v>352</v>
      </c>
      <c r="E242" s="19" t="s">
        <v>101</v>
      </c>
      <c r="F242" s="25" t="s">
        <v>102</v>
      </c>
      <c r="G242" s="25" t="s">
        <v>102</v>
      </c>
      <c r="H242" s="25" t="s">
        <v>147</v>
      </c>
      <c r="I242" s="25">
        <v>131</v>
      </c>
      <c r="J242" s="25" t="s">
        <v>148</v>
      </c>
      <c r="K242" s="25">
        <v>231</v>
      </c>
    </row>
    <row r="243" spans="1:11">
      <c r="A243" s="2">
        <v>236</v>
      </c>
      <c r="B243" s="2">
        <v>670</v>
      </c>
      <c r="C243" s="24">
        <v>3.7349537037037035E-2</v>
      </c>
      <c r="D243" s="25" t="s">
        <v>353</v>
      </c>
      <c r="E243" s="19" t="s">
        <v>18</v>
      </c>
      <c r="F243" s="25" t="s">
        <v>19</v>
      </c>
      <c r="G243" s="25" t="s">
        <v>20</v>
      </c>
      <c r="H243" s="25" t="s">
        <v>190</v>
      </c>
      <c r="I243" s="25">
        <v>130</v>
      </c>
      <c r="J243" s="25" t="s">
        <v>226</v>
      </c>
      <c r="K243" s="25">
        <v>232</v>
      </c>
    </row>
    <row r="244" spans="1:11">
      <c r="A244" s="2">
        <v>237</v>
      </c>
      <c r="B244" s="2">
        <v>635</v>
      </c>
      <c r="C244" s="24">
        <v>3.7395833333333336E-2</v>
      </c>
      <c r="D244" s="25" t="s">
        <v>354</v>
      </c>
      <c r="E244" s="19" t="s">
        <v>83</v>
      </c>
      <c r="F244" s="25" t="s">
        <v>84</v>
      </c>
      <c r="G244" s="25" t="s">
        <v>84</v>
      </c>
      <c r="H244" s="25" t="s">
        <v>190</v>
      </c>
      <c r="I244" s="25">
        <v>129</v>
      </c>
      <c r="J244" s="25" t="s">
        <v>168</v>
      </c>
      <c r="K244" s="25">
        <v>233</v>
      </c>
    </row>
    <row r="245" spans="1:11">
      <c r="A245" s="2">
        <v>238</v>
      </c>
      <c r="B245" s="2">
        <v>660</v>
      </c>
      <c r="C245" s="24">
        <v>3.7488425925925925E-2</v>
      </c>
      <c r="D245" s="25" t="s">
        <v>355</v>
      </c>
      <c r="E245" s="19" t="s">
        <v>83</v>
      </c>
      <c r="F245" s="25" t="s">
        <v>84</v>
      </c>
      <c r="G245" s="25" t="s">
        <v>84</v>
      </c>
      <c r="H245" s="25" t="s">
        <v>165</v>
      </c>
      <c r="I245" s="25">
        <v>128</v>
      </c>
      <c r="J245" s="25" t="s">
        <v>214</v>
      </c>
      <c r="K245" s="25">
        <v>234</v>
      </c>
    </row>
    <row r="246" spans="1:11">
      <c r="A246" s="2">
        <v>239</v>
      </c>
      <c r="B246" s="2">
        <v>930</v>
      </c>
      <c r="C246" s="24">
        <v>3.7592592592592594E-2</v>
      </c>
      <c r="D246" s="25" t="s">
        <v>356</v>
      </c>
      <c r="E246" s="19" t="s">
        <v>115</v>
      </c>
      <c r="F246" s="25" t="s">
        <v>116</v>
      </c>
      <c r="G246" s="25" t="s">
        <v>116</v>
      </c>
      <c r="H246" s="25" t="s">
        <v>165</v>
      </c>
      <c r="I246" s="25">
        <v>127</v>
      </c>
      <c r="J246" s="25" t="s">
        <v>111</v>
      </c>
      <c r="K246" s="25" t="s">
        <v>111</v>
      </c>
    </row>
    <row r="247" spans="1:11">
      <c r="A247" s="2">
        <v>240</v>
      </c>
      <c r="B247" s="2">
        <v>486</v>
      </c>
      <c r="C247" s="24">
        <v>3.7638888888888895E-2</v>
      </c>
      <c r="D247" s="25" t="s">
        <v>357</v>
      </c>
      <c r="E247" s="19" t="s">
        <v>29</v>
      </c>
      <c r="F247" s="25" t="s">
        <v>30</v>
      </c>
      <c r="G247" s="25" t="s">
        <v>26</v>
      </c>
      <c r="H247" s="25" t="s">
        <v>278</v>
      </c>
      <c r="I247" s="25">
        <v>138</v>
      </c>
      <c r="J247" s="25" t="s">
        <v>338</v>
      </c>
      <c r="K247" s="25">
        <v>235</v>
      </c>
    </row>
    <row r="248" spans="1:11">
      <c r="A248" s="2">
        <v>241</v>
      </c>
      <c r="B248" s="2">
        <v>430</v>
      </c>
      <c r="C248" s="24">
        <v>3.771990740740741E-2</v>
      </c>
      <c r="D248" s="25" t="s">
        <v>358</v>
      </c>
      <c r="E248" s="19" t="s">
        <v>50</v>
      </c>
      <c r="F248" s="25" t="s">
        <v>51</v>
      </c>
      <c r="G248" s="25" t="s">
        <v>52</v>
      </c>
      <c r="H248" s="25" t="s">
        <v>74</v>
      </c>
      <c r="I248" s="25">
        <v>137</v>
      </c>
      <c r="J248" s="25" t="s">
        <v>330</v>
      </c>
      <c r="K248" s="25">
        <v>236</v>
      </c>
    </row>
    <row r="249" spans="1:11">
      <c r="A249" s="2">
        <v>242</v>
      </c>
      <c r="B249" s="2">
        <v>62</v>
      </c>
      <c r="C249" s="24">
        <v>3.7766203703703705E-2</v>
      </c>
      <c r="D249" s="25" t="s">
        <v>359</v>
      </c>
      <c r="E249" s="19" t="s">
        <v>115</v>
      </c>
      <c r="F249" s="25" t="s">
        <v>116</v>
      </c>
      <c r="G249" s="25" t="s">
        <v>116</v>
      </c>
      <c r="H249" s="25" t="s">
        <v>155</v>
      </c>
      <c r="I249" s="25">
        <v>126</v>
      </c>
      <c r="J249" s="25" t="s">
        <v>111</v>
      </c>
      <c r="K249" s="25" t="s">
        <v>111</v>
      </c>
    </row>
    <row r="250" spans="1:11">
      <c r="A250" s="2">
        <v>243</v>
      </c>
      <c r="B250" s="2">
        <v>366</v>
      </c>
      <c r="C250" s="24">
        <v>3.7777777777777778E-2</v>
      </c>
      <c r="D250" s="25" t="s">
        <v>360</v>
      </c>
      <c r="E250" s="19" t="s">
        <v>38</v>
      </c>
      <c r="F250" s="25" t="s">
        <v>39</v>
      </c>
      <c r="G250" s="25" t="s">
        <v>39</v>
      </c>
      <c r="H250" s="25" t="s">
        <v>304</v>
      </c>
      <c r="I250" s="25">
        <v>136</v>
      </c>
      <c r="J250" s="25" t="s">
        <v>111</v>
      </c>
      <c r="K250" s="25" t="s">
        <v>111</v>
      </c>
    </row>
    <row r="251" spans="1:11">
      <c r="A251" s="2">
        <v>244</v>
      </c>
      <c r="B251" s="2">
        <v>492</v>
      </c>
      <c r="C251" s="24">
        <v>3.7800925925925925E-2</v>
      </c>
      <c r="D251" s="25" t="s">
        <v>361</v>
      </c>
      <c r="E251" s="19" t="s">
        <v>29</v>
      </c>
      <c r="F251" s="25" t="s">
        <v>30</v>
      </c>
      <c r="G251" s="25" t="s">
        <v>26</v>
      </c>
      <c r="H251" s="25" t="s">
        <v>136</v>
      </c>
      <c r="I251" s="25">
        <v>135</v>
      </c>
      <c r="J251" s="25" t="s">
        <v>111</v>
      </c>
      <c r="K251" s="25" t="s">
        <v>111</v>
      </c>
    </row>
    <row r="252" spans="1:11">
      <c r="A252" s="2">
        <v>245</v>
      </c>
      <c r="B252" s="2">
        <v>341</v>
      </c>
      <c r="C252" s="24">
        <v>3.7812500000000006E-2</v>
      </c>
      <c r="D252" s="25" t="s">
        <v>362</v>
      </c>
      <c r="E252" s="19" t="s">
        <v>38</v>
      </c>
      <c r="F252" s="25" t="s">
        <v>39</v>
      </c>
      <c r="G252" s="25" t="s">
        <v>39</v>
      </c>
      <c r="H252" s="25" t="s">
        <v>265</v>
      </c>
      <c r="I252" s="25">
        <v>125</v>
      </c>
      <c r="J252" s="25" t="s">
        <v>266</v>
      </c>
      <c r="K252" s="25">
        <v>237</v>
      </c>
    </row>
    <row r="253" spans="1:11">
      <c r="A253" s="2">
        <v>246</v>
      </c>
      <c r="B253" s="2">
        <v>999</v>
      </c>
      <c r="C253" s="24">
        <v>3.78587962962963E-2</v>
      </c>
      <c r="D253" s="25" t="s">
        <v>363</v>
      </c>
      <c r="E253" s="19" t="s">
        <v>80</v>
      </c>
      <c r="F253" s="25" t="s">
        <v>81</v>
      </c>
      <c r="G253" s="25" t="s">
        <v>81</v>
      </c>
      <c r="H253" s="25" t="s">
        <v>47</v>
      </c>
      <c r="I253" s="25">
        <v>134</v>
      </c>
      <c r="J253" s="25" t="s">
        <v>78</v>
      </c>
      <c r="K253" s="25">
        <v>238</v>
      </c>
    </row>
    <row r="254" spans="1:11">
      <c r="A254" s="2">
        <v>247</v>
      </c>
      <c r="B254" s="2">
        <v>365</v>
      </c>
      <c r="C254" s="24">
        <v>3.7962962962962962E-2</v>
      </c>
      <c r="D254" s="25" t="s">
        <v>364</v>
      </c>
      <c r="E254" s="19" t="s">
        <v>38</v>
      </c>
      <c r="F254" s="25" t="s">
        <v>39</v>
      </c>
      <c r="G254" s="25" t="s">
        <v>39</v>
      </c>
      <c r="H254" s="25" t="s">
        <v>147</v>
      </c>
      <c r="I254" s="25">
        <v>124</v>
      </c>
      <c r="J254" s="25" t="s">
        <v>214</v>
      </c>
      <c r="K254" s="25">
        <v>239</v>
      </c>
    </row>
    <row r="255" spans="1:11">
      <c r="A255" s="2">
        <v>248</v>
      </c>
      <c r="B255" s="2">
        <v>234</v>
      </c>
      <c r="C255" s="24">
        <v>3.8159722222222227E-2</v>
      </c>
      <c r="D255" s="25" t="s">
        <v>365</v>
      </c>
      <c r="E255" s="19" t="s">
        <v>95</v>
      </c>
      <c r="F255" s="25" t="s">
        <v>93</v>
      </c>
      <c r="G255" s="25" t="s">
        <v>93</v>
      </c>
      <c r="H255" s="25" t="s">
        <v>265</v>
      </c>
      <c r="I255" s="25">
        <v>123</v>
      </c>
      <c r="J255" s="25" t="s">
        <v>193</v>
      </c>
      <c r="K255" s="25">
        <v>240</v>
      </c>
    </row>
    <row r="256" spans="1:11">
      <c r="A256" s="2">
        <v>249</v>
      </c>
      <c r="B256" s="2">
        <v>333</v>
      </c>
      <c r="C256" s="24">
        <v>3.8182870370370374E-2</v>
      </c>
      <c r="D256" s="25" t="s">
        <v>366</v>
      </c>
      <c r="E256" s="19" t="s">
        <v>38</v>
      </c>
      <c r="F256" s="25" t="s">
        <v>39</v>
      </c>
      <c r="G256" s="25" t="s">
        <v>39</v>
      </c>
      <c r="H256" s="25" t="s">
        <v>68</v>
      </c>
      <c r="I256" s="25">
        <v>133</v>
      </c>
      <c r="J256" s="25" t="s">
        <v>111</v>
      </c>
      <c r="K256" s="25" t="s">
        <v>111</v>
      </c>
    </row>
    <row r="257" spans="1:11">
      <c r="A257" s="2">
        <v>250</v>
      </c>
      <c r="B257" s="2">
        <v>917</v>
      </c>
      <c r="C257" s="24">
        <v>3.8194444444444441E-2</v>
      </c>
      <c r="D257" s="25" t="s">
        <v>367</v>
      </c>
      <c r="E257" s="19" t="s">
        <v>92</v>
      </c>
      <c r="F257" s="25" t="s">
        <v>93</v>
      </c>
      <c r="G257" s="25" t="s">
        <v>93</v>
      </c>
      <c r="H257" s="25" t="s">
        <v>47</v>
      </c>
      <c r="I257" s="25">
        <v>132</v>
      </c>
      <c r="J257" s="25" t="s">
        <v>31</v>
      </c>
      <c r="K257" s="25">
        <v>241</v>
      </c>
    </row>
    <row r="258" spans="1:11">
      <c r="A258" s="2">
        <v>251</v>
      </c>
      <c r="B258" s="2">
        <v>395</v>
      </c>
      <c r="C258" s="24">
        <v>3.829861111111111E-2</v>
      </c>
      <c r="D258" s="25" t="s">
        <v>368</v>
      </c>
      <c r="E258" s="19" t="s">
        <v>50</v>
      </c>
      <c r="F258" s="25" t="s">
        <v>51</v>
      </c>
      <c r="G258" s="25" t="s">
        <v>52</v>
      </c>
      <c r="H258" s="25" t="s">
        <v>71</v>
      </c>
      <c r="I258" s="25">
        <v>122</v>
      </c>
      <c r="J258" s="25" t="s">
        <v>111</v>
      </c>
      <c r="K258" s="25" t="s">
        <v>111</v>
      </c>
    </row>
    <row r="259" spans="1:11">
      <c r="A259" s="2">
        <v>252</v>
      </c>
      <c r="B259" s="2">
        <v>546</v>
      </c>
      <c r="C259" s="24">
        <v>3.8379629629629632E-2</v>
      </c>
      <c r="D259" s="25" t="s">
        <v>369</v>
      </c>
      <c r="E259" s="19" t="s">
        <v>45</v>
      </c>
      <c r="F259" s="25" t="s">
        <v>46</v>
      </c>
      <c r="G259" s="25" t="s">
        <v>43</v>
      </c>
      <c r="H259" s="25" t="s">
        <v>155</v>
      </c>
      <c r="I259" s="25">
        <v>121</v>
      </c>
      <c r="J259" s="25" t="s">
        <v>148</v>
      </c>
      <c r="K259" s="25">
        <v>242</v>
      </c>
    </row>
    <row r="260" spans="1:11">
      <c r="A260" s="2">
        <v>253</v>
      </c>
      <c r="B260" s="2">
        <v>199</v>
      </c>
      <c r="C260" s="24">
        <v>3.8645833333333331E-2</v>
      </c>
      <c r="D260" s="25" t="s">
        <v>370</v>
      </c>
      <c r="E260" s="19" t="s">
        <v>33</v>
      </c>
      <c r="F260" s="25" t="s">
        <v>34</v>
      </c>
      <c r="G260" s="25" t="s">
        <v>34</v>
      </c>
      <c r="H260" s="25" t="s">
        <v>165</v>
      </c>
      <c r="I260" s="25">
        <v>120</v>
      </c>
      <c r="J260" s="25" t="s">
        <v>166</v>
      </c>
      <c r="K260" s="25">
        <v>243</v>
      </c>
    </row>
    <row r="261" spans="1:11">
      <c r="A261" s="2">
        <v>254</v>
      </c>
      <c r="B261" s="2">
        <v>200</v>
      </c>
      <c r="C261" s="24">
        <v>3.8657407407407404E-2</v>
      </c>
      <c r="D261" s="25" t="s">
        <v>371</v>
      </c>
      <c r="E261" s="19" t="s">
        <v>33</v>
      </c>
      <c r="F261" s="25" t="s">
        <v>34</v>
      </c>
      <c r="G261" s="25" t="s">
        <v>34</v>
      </c>
      <c r="H261" s="25" t="s">
        <v>35</v>
      </c>
      <c r="I261" s="25">
        <v>131</v>
      </c>
      <c r="J261" s="25" t="s">
        <v>89</v>
      </c>
      <c r="K261" s="25">
        <v>244</v>
      </c>
    </row>
    <row r="262" spans="1:11">
      <c r="A262" s="2">
        <v>255</v>
      </c>
      <c r="B262" s="2">
        <v>94</v>
      </c>
      <c r="C262" s="24">
        <v>3.875E-2</v>
      </c>
      <c r="D262" s="25" t="s">
        <v>372</v>
      </c>
      <c r="E262" s="19" t="s">
        <v>97</v>
      </c>
      <c r="F262" s="25" t="s">
        <v>98</v>
      </c>
      <c r="G262" s="25" t="s">
        <v>20</v>
      </c>
      <c r="H262" s="25" t="s">
        <v>155</v>
      </c>
      <c r="I262" s="25">
        <v>119</v>
      </c>
      <c r="J262" s="25" t="s">
        <v>148</v>
      </c>
      <c r="K262" s="25">
        <v>245</v>
      </c>
    </row>
    <row r="263" spans="1:11">
      <c r="A263" s="2">
        <v>256</v>
      </c>
      <c r="B263" s="2">
        <v>260</v>
      </c>
      <c r="C263" s="24">
        <v>3.875E-2</v>
      </c>
      <c r="D263" s="25" t="s">
        <v>373</v>
      </c>
      <c r="E263" s="19" t="s">
        <v>144</v>
      </c>
      <c r="F263" s="25" t="s">
        <v>145</v>
      </c>
      <c r="G263" s="25" t="s">
        <v>145</v>
      </c>
      <c r="H263" s="25" t="s">
        <v>278</v>
      </c>
      <c r="I263" s="25">
        <v>130</v>
      </c>
      <c r="J263" s="25" t="s">
        <v>137</v>
      </c>
      <c r="K263" s="25">
        <v>246</v>
      </c>
    </row>
    <row r="264" spans="1:11">
      <c r="A264" s="2">
        <v>257</v>
      </c>
      <c r="B264" s="2">
        <v>151</v>
      </c>
      <c r="C264" s="24">
        <v>3.8807870370370375E-2</v>
      </c>
      <c r="D264" s="25" t="s">
        <v>374</v>
      </c>
      <c r="E264" s="19" t="s">
        <v>123</v>
      </c>
      <c r="F264" s="25" t="s">
        <v>124</v>
      </c>
      <c r="G264" s="25" t="s">
        <v>124</v>
      </c>
      <c r="H264" s="25" t="s">
        <v>147</v>
      </c>
      <c r="I264" s="25">
        <v>118</v>
      </c>
      <c r="J264" s="25" t="s">
        <v>148</v>
      </c>
      <c r="K264" s="25">
        <v>247</v>
      </c>
    </row>
    <row r="265" spans="1:11">
      <c r="A265" s="2">
        <v>258</v>
      </c>
      <c r="B265" s="2">
        <v>760</v>
      </c>
      <c r="C265" s="24">
        <v>3.8946759259259257E-2</v>
      </c>
      <c r="D265" s="25" t="s">
        <v>375</v>
      </c>
      <c r="E265" s="19" t="s">
        <v>38</v>
      </c>
      <c r="F265" s="25" t="s">
        <v>39</v>
      </c>
      <c r="G265" s="25" t="s">
        <v>39</v>
      </c>
      <c r="H265" s="25" t="s">
        <v>157</v>
      </c>
      <c r="I265" s="25">
        <v>117</v>
      </c>
      <c r="J265" s="25" t="s">
        <v>247</v>
      </c>
      <c r="K265" s="25">
        <v>248</v>
      </c>
    </row>
    <row r="266" spans="1:11">
      <c r="A266" s="2">
        <v>259</v>
      </c>
      <c r="B266" s="2">
        <v>575</v>
      </c>
      <c r="C266" s="24">
        <v>3.9074074074074074E-2</v>
      </c>
      <c r="D266" s="25" t="s">
        <v>376</v>
      </c>
      <c r="E266" s="19" t="s">
        <v>61</v>
      </c>
      <c r="F266" s="25" t="s">
        <v>62</v>
      </c>
      <c r="G266" s="25" t="s">
        <v>62</v>
      </c>
      <c r="H266" s="25" t="s">
        <v>265</v>
      </c>
      <c r="I266" s="25">
        <v>116</v>
      </c>
      <c r="J266" s="25" t="s">
        <v>308</v>
      </c>
      <c r="K266" s="25">
        <v>249</v>
      </c>
    </row>
    <row r="267" spans="1:11">
      <c r="A267" s="2">
        <v>260</v>
      </c>
      <c r="B267" s="2">
        <v>158</v>
      </c>
      <c r="C267" s="24">
        <v>3.923611111111111E-2</v>
      </c>
      <c r="D267" s="25" t="s">
        <v>377</v>
      </c>
      <c r="E267" s="19" t="s">
        <v>41</v>
      </c>
      <c r="F267" s="25" t="s">
        <v>42</v>
      </c>
      <c r="G267" s="25" t="s">
        <v>43</v>
      </c>
      <c r="H267" s="25" t="s">
        <v>47</v>
      </c>
      <c r="I267" s="25">
        <v>129</v>
      </c>
      <c r="J267" s="25" t="s">
        <v>179</v>
      </c>
      <c r="K267" s="25">
        <v>250</v>
      </c>
    </row>
    <row r="268" spans="1:11">
      <c r="A268" s="2">
        <v>261</v>
      </c>
      <c r="B268" s="2">
        <v>190</v>
      </c>
      <c r="C268" s="24">
        <v>3.9386574074074074E-2</v>
      </c>
      <c r="D268" s="25" t="s">
        <v>378</v>
      </c>
      <c r="E268" s="19" t="s">
        <v>33</v>
      </c>
      <c r="F268" s="25" t="s">
        <v>34</v>
      </c>
      <c r="G268" s="25" t="s">
        <v>34</v>
      </c>
      <c r="H268" s="25" t="s">
        <v>278</v>
      </c>
      <c r="I268" s="25">
        <v>128</v>
      </c>
      <c r="J268" s="25" t="s">
        <v>183</v>
      </c>
      <c r="K268" s="25">
        <v>251</v>
      </c>
    </row>
    <row r="269" spans="1:11">
      <c r="A269" s="2">
        <v>262</v>
      </c>
      <c r="B269" s="2">
        <v>380</v>
      </c>
      <c r="C269" s="24">
        <v>3.9525462962962964E-2</v>
      </c>
      <c r="D269" s="25" t="s">
        <v>379</v>
      </c>
      <c r="E269" s="19" t="s">
        <v>50</v>
      </c>
      <c r="F269" s="25" t="s">
        <v>51</v>
      </c>
      <c r="G269" s="25" t="s">
        <v>52</v>
      </c>
      <c r="H269" s="25" t="s">
        <v>155</v>
      </c>
      <c r="I269" s="25">
        <v>115</v>
      </c>
      <c r="J269" s="25" t="s">
        <v>226</v>
      </c>
      <c r="K269" s="25">
        <v>252</v>
      </c>
    </row>
    <row r="270" spans="1:11">
      <c r="A270" s="2">
        <v>263</v>
      </c>
      <c r="B270" s="2">
        <v>155</v>
      </c>
      <c r="C270" s="24">
        <v>3.9594907407407405E-2</v>
      </c>
      <c r="D270" s="25" t="s">
        <v>380</v>
      </c>
      <c r="E270" s="19" t="s">
        <v>41</v>
      </c>
      <c r="F270" s="25" t="s">
        <v>42</v>
      </c>
      <c r="G270" s="25" t="s">
        <v>43</v>
      </c>
      <c r="H270" s="25" t="s">
        <v>157</v>
      </c>
      <c r="I270" s="25">
        <v>114</v>
      </c>
      <c r="J270" s="25" t="s">
        <v>226</v>
      </c>
      <c r="K270" s="25">
        <v>253</v>
      </c>
    </row>
    <row r="271" spans="1:11">
      <c r="A271" s="2">
        <v>264</v>
      </c>
      <c r="B271" s="2">
        <v>837</v>
      </c>
      <c r="C271" s="24">
        <v>3.9594907407407405E-2</v>
      </c>
      <c r="D271" s="25" t="s">
        <v>381</v>
      </c>
      <c r="E271" s="19" t="s">
        <v>41</v>
      </c>
      <c r="F271" s="25" t="s">
        <v>42</v>
      </c>
      <c r="G271" s="25" t="s">
        <v>43</v>
      </c>
      <c r="H271" s="25" t="s">
        <v>68</v>
      </c>
      <c r="I271" s="25">
        <v>127</v>
      </c>
      <c r="J271" s="25" t="s">
        <v>224</v>
      </c>
      <c r="K271" s="25">
        <v>254</v>
      </c>
    </row>
    <row r="272" spans="1:11">
      <c r="A272" s="2">
        <v>265</v>
      </c>
      <c r="B272" s="2">
        <v>131</v>
      </c>
      <c r="C272" s="24">
        <v>3.9641203703703706E-2</v>
      </c>
      <c r="D272" s="25" t="s">
        <v>382</v>
      </c>
      <c r="E272" s="19" t="s">
        <v>340</v>
      </c>
      <c r="F272" s="25" t="s">
        <v>341</v>
      </c>
      <c r="G272" s="25" t="s">
        <v>20</v>
      </c>
      <c r="H272" s="25" t="s">
        <v>47</v>
      </c>
      <c r="I272" s="25">
        <v>126</v>
      </c>
      <c r="J272" s="25" t="s">
        <v>111</v>
      </c>
      <c r="K272" s="25" t="s">
        <v>111</v>
      </c>
    </row>
    <row r="273" spans="1:11">
      <c r="A273" s="2">
        <v>266</v>
      </c>
      <c r="B273" s="2">
        <v>204</v>
      </c>
      <c r="C273" s="24">
        <v>3.965277777777778E-2</v>
      </c>
      <c r="D273" s="25" t="s">
        <v>383</v>
      </c>
      <c r="E273" s="19" t="s">
        <v>33</v>
      </c>
      <c r="F273" s="25" t="s">
        <v>34</v>
      </c>
      <c r="G273" s="25" t="s">
        <v>34</v>
      </c>
      <c r="H273" s="25" t="s">
        <v>265</v>
      </c>
      <c r="I273" s="25">
        <v>113</v>
      </c>
      <c r="J273" s="25" t="s">
        <v>266</v>
      </c>
      <c r="K273" s="25">
        <v>255</v>
      </c>
    </row>
    <row r="274" spans="1:11">
      <c r="A274" s="2">
        <v>267</v>
      </c>
      <c r="B274" s="2">
        <v>663</v>
      </c>
      <c r="C274" s="24">
        <v>3.9803240740740743E-2</v>
      </c>
      <c r="D274" s="25" t="s">
        <v>384</v>
      </c>
      <c r="E274" s="19" t="s">
        <v>18</v>
      </c>
      <c r="F274" s="25" t="s">
        <v>19</v>
      </c>
      <c r="G274" s="25" t="s">
        <v>20</v>
      </c>
      <c r="H274" s="25" t="s">
        <v>278</v>
      </c>
      <c r="I274" s="25">
        <v>125</v>
      </c>
      <c r="J274" s="25" t="s">
        <v>111</v>
      </c>
      <c r="K274" s="25" t="s">
        <v>111</v>
      </c>
    </row>
    <row r="275" spans="1:11">
      <c r="A275" s="2">
        <v>268</v>
      </c>
      <c r="B275" s="2">
        <v>205</v>
      </c>
      <c r="C275" s="24">
        <v>3.9814814814814817E-2</v>
      </c>
      <c r="D275" s="25" t="s">
        <v>385</v>
      </c>
      <c r="E275" s="19" t="s">
        <v>33</v>
      </c>
      <c r="F275" s="25" t="s">
        <v>34</v>
      </c>
      <c r="G275" s="25" t="s">
        <v>34</v>
      </c>
      <c r="H275" s="25" t="s">
        <v>304</v>
      </c>
      <c r="I275" s="25">
        <v>124</v>
      </c>
      <c r="J275" s="25" t="s">
        <v>127</v>
      </c>
      <c r="K275" s="25">
        <v>256</v>
      </c>
    </row>
    <row r="276" spans="1:11">
      <c r="A276" s="2">
        <v>269</v>
      </c>
      <c r="B276" s="2">
        <v>214</v>
      </c>
      <c r="C276" s="24">
        <v>3.982638888888889E-2</v>
      </c>
      <c r="D276" s="25" t="s">
        <v>386</v>
      </c>
      <c r="E276" s="19" t="s">
        <v>33</v>
      </c>
      <c r="F276" s="25" t="s">
        <v>34</v>
      </c>
      <c r="G276" s="25" t="s">
        <v>34</v>
      </c>
      <c r="H276" s="25" t="s">
        <v>278</v>
      </c>
      <c r="I276" s="25">
        <v>123</v>
      </c>
      <c r="J276" s="25" t="s">
        <v>22</v>
      </c>
      <c r="K276" s="25">
        <v>257</v>
      </c>
    </row>
    <row r="277" spans="1:11">
      <c r="A277" s="2">
        <v>270</v>
      </c>
      <c r="B277" s="2">
        <v>484</v>
      </c>
      <c r="C277" s="24">
        <v>3.9918981481481479E-2</v>
      </c>
      <c r="D277" s="25" t="s">
        <v>387</v>
      </c>
      <c r="E277" s="19" t="s">
        <v>29</v>
      </c>
      <c r="F277" s="25" t="s">
        <v>30</v>
      </c>
      <c r="G277" s="25" t="s">
        <v>26</v>
      </c>
      <c r="H277" s="25" t="s">
        <v>288</v>
      </c>
      <c r="I277" s="25">
        <v>112</v>
      </c>
      <c r="J277" s="25" t="s">
        <v>266</v>
      </c>
      <c r="K277" s="25">
        <v>258</v>
      </c>
    </row>
    <row r="278" spans="1:11">
      <c r="A278" s="2">
        <v>271</v>
      </c>
      <c r="B278" s="2">
        <v>132</v>
      </c>
      <c r="C278" s="24">
        <v>3.9930555555555559E-2</v>
      </c>
      <c r="D278" s="25" t="s">
        <v>388</v>
      </c>
      <c r="E278" s="19" t="s">
        <v>340</v>
      </c>
      <c r="F278" s="25" t="s">
        <v>341</v>
      </c>
      <c r="G278" s="25" t="s">
        <v>20</v>
      </c>
      <c r="H278" s="25" t="s">
        <v>136</v>
      </c>
      <c r="I278" s="25">
        <v>122</v>
      </c>
      <c r="J278" s="25" t="s">
        <v>111</v>
      </c>
      <c r="K278" s="25" t="s">
        <v>111</v>
      </c>
    </row>
    <row r="279" spans="1:11">
      <c r="A279" s="2">
        <v>272</v>
      </c>
      <c r="B279" s="2">
        <v>922</v>
      </c>
      <c r="C279" s="24">
        <v>4.0115740740740737E-2</v>
      </c>
      <c r="D279" s="25" t="s">
        <v>389</v>
      </c>
      <c r="E279" s="19" t="s">
        <v>58</v>
      </c>
      <c r="F279" s="25" t="s">
        <v>59</v>
      </c>
      <c r="G279" s="25" t="s">
        <v>52</v>
      </c>
      <c r="H279" s="25" t="s">
        <v>74</v>
      </c>
      <c r="I279" s="25">
        <v>121</v>
      </c>
      <c r="J279" s="25" t="s">
        <v>338</v>
      </c>
      <c r="K279" s="25">
        <v>259</v>
      </c>
    </row>
    <row r="280" spans="1:11">
      <c r="A280" s="2">
        <v>273</v>
      </c>
      <c r="B280" s="2">
        <v>331</v>
      </c>
      <c r="C280" s="24">
        <v>4.0127314814814817E-2</v>
      </c>
      <c r="D280" s="25" t="s">
        <v>390</v>
      </c>
      <c r="E280" s="19" t="s">
        <v>65</v>
      </c>
      <c r="F280" s="25" t="s">
        <v>66</v>
      </c>
      <c r="G280" s="25" t="s">
        <v>66</v>
      </c>
      <c r="H280" s="25" t="s">
        <v>136</v>
      </c>
      <c r="I280" s="25">
        <v>120</v>
      </c>
      <c r="J280" s="25" t="s">
        <v>137</v>
      </c>
      <c r="K280" s="25">
        <v>260</v>
      </c>
    </row>
    <row r="281" spans="1:11">
      <c r="A281" s="2">
        <v>274</v>
      </c>
      <c r="B281" s="2">
        <v>916</v>
      </c>
      <c r="C281" s="24">
        <v>4.024305555555556E-2</v>
      </c>
      <c r="D281" s="25" t="s">
        <v>391</v>
      </c>
      <c r="E281" s="19" t="s">
        <v>83</v>
      </c>
      <c r="F281" s="25" t="s">
        <v>84</v>
      </c>
      <c r="G281" s="25" t="s">
        <v>84</v>
      </c>
      <c r="H281" s="25" t="s">
        <v>155</v>
      </c>
      <c r="I281" s="25">
        <v>111</v>
      </c>
      <c r="J281" s="25" t="s">
        <v>193</v>
      </c>
      <c r="K281" s="25">
        <v>261</v>
      </c>
    </row>
    <row r="282" spans="1:11">
      <c r="A282" s="2">
        <v>275</v>
      </c>
      <c r="B282" s="2">
        <v>161</v>
      </c>
      <c r="C282" s="24">
        <v>4.02662037037037E-2</v>
      </c>
      <c r="D282" s="25" t="s">
        <v>392</v>
      </c>
      <c r="E282" s="19" t="s">
        <v>41</v>
      </c>
      <c r="F282" s="25" t="s">
        <v>42</v>
      </c>
      <c r="G282" s="25" t="s">
        <v>43</v>
      </c>
      <c r="H282" s="25" t="s">
        <v>157</v>
      </c>
      <c r="I282" s="25">
        <v>110</v>
      </c>
      <c r="J282" s="25" t="s">
        <v>166</v>
      </c>
      <c r="K282" s="25">
        <v>262</v>
      </c>
    </row>
    <row r="283" spans="1:11">
      <c r="A283" s="2">
        <v>276</v>
      </c>
      <c r="B283" s="2">
        <v>535</v>
      </c>
      <c r="C283" s="24">
        <v>4.0370370370370369E-2</v>
      </c>
      <c r="D283" s="25" t="s">
        <v>393</v>
      </c>
      <c r="E283" s="19" t="s">
        <v>45</v>
      </c>
      <c r="F283" s="25" t="s">
        <v>46</v>
      </c>
      <c r="G283" s="25" t="s">
        <v>43</v>
      </c>
      <c r="H283" s="25" t="s">
        <v>278</v>
      </c>
      <c r="I283" s="25">
        <v>119</v>
      </c>
      <c r="J283" s="25" t="s">
        <v>183</v>
      </c>
      <c r="K283" s="25">
        <v>263</v>
      </c>
    </row>
    <row r="284" spans="1:11">
      <c r="A284" s="2">
        <v>277</v>
      </c>
      <c r="B284" s="2">
        <v>948</v>
      </c>
      <c r="C284" s="24">
        <v>4.040509259259259E-2</v>
      </c>
      <c r="D284" s="25" t="s">
        <v>394</v>
      </c>
      <c r="E284" s="19" t="s">
        <v>18</v>
      </c>
      <c r="F284" s="25" t="s">
        <v>19</v>
      </c>
      <c r="G284" s="25" t="s">
        <v>20</v>
      </c>
      <c r="H284" s="25" t="s">
        <v>74</v>
      </c>
      <c r="I284" s="25">
        <v>118</v>
      </c>
      <c r="J284" s="25" t="s">
        <v>111</v>
      </c>
      <c r="K284" s="25" t="s">
        <v>111</v>
      </c>
    </row>
    <row r="285" spans="1:11">
      <c r="A285" s="2">
        <v>278</v>
      </c>
      <c r="B285" s="2">
        <v>947</v>
      </c>
      <c r="C285" s="24">
        <v>4.0428240740740744E-2</v>
      </c>
      <c r="D285" s="25" t="s">
        <v>395</v>
      </c>
      <c r="E285" s="19" t="s">
        <v>18</v>
      </c>
      <c r="F285" s="25" t="s">
        <v>19</v>
      </c>
      <c r="G285" s="25" t="s">
        <v>20</v>
      </c>
      <c r="H285" s="25" t="s">
        <v>157</v>
      </c>
      <c r="I285" s="25">
        <v>109</v>
      </c>
      <c r="J285" s="25" t="s">
        <v>214</v>
      </c>
      <c r="K285" s="25">
        <v>264</v>
      </c>
    </row>
    <row r="286" spans="1:11">
      <c r="A286" s="2">
        <v>279</v>
      </c>
      <c r="B286" s="2">
        <v>503</v>
      </c>
      <c r="C286" s="24">
        <v>4.0497685185185185E-2</v>
      </c>
      <c r="D286" s="25" t="s">
        <v>396</v>
      </c>
      <c r="E286" s="19" t="s">
        <v>29</v>
      </c>
      <c r="F286" s="25" t="s">
        <v>30</v>
      </c>
      <c r="G286" s="25" t="s">
        <v>26</v>
      </c>
      <c r="H286" s="25" t="s">
        <v>68</v>
      </c>
      <c r="I286" s="25">
        <v>117</v>
      </c>
      <c r="J286" s="25" t="s">
        <v>111</v>
      </c>
      <c r="K286" s="25" t="s">
        <v>111</v>
      </c>
    </row>
    <row r="287" spans="1:11">
      <c r="A287" s="2">
        <v>280</v>
      </c>
      <c r="B287" s="2">
        <v>253</v>
      </c>
      <c r="C287" s="24">
        <v>4.0520833333333332E-2</v>
      </c>
      <c r="D287" s="25" t="s">
        <v>397</v>
      </c>
      <c r="E287" s="19" t="s">
        <v>144</v>
      </c>
      <c r="F287" s="25" t="s">
        <v>145</v>
      </c>
      <c r="G287" s="25" t="s">
        <v>145</v>
      </c>
      <c r="H287" s="25" t="s">
        <v>71</v>
      </c>
      <c r="I287" s="25">
        <v>108</v>
      </c>
      <c r="J287" s="25" t="s">
        <v>72</v>
      </c>
      <c r="K287" s="25">
        <v>265</v>
      </c>
    </row>
    <row r="288" spans="1:11">
      <c r="A288" s="2">
        <v>281</v>
      </c>
      <c r="B288" s="2">
        <v>538</v>
      </c>
      <c r="C288" s="24">
        <v>4.0567129629629627E-2</v>
      </c>
      <c r="D288" s="25" t="s">
        <v>398</v>
      </c>
      <c r="E288" s="19" t="s">
        <v>45</v>
      </c>
      <c r="F288" s="25" t="s">
        <v>46</v>
      </c>
      <c r="G288" s="25" t="s">
        <v>43</v>
      </c>
      <c r="H288" s="25" t="s">
        <v>47</v>
      </c>
      <c r="I288" s="25">
        <v>116</v>
      </c>
      <c r="J288" s="25" t="s">
        <v>254</v>
      </c>
      <c r="K288" s="25">
        <v>266</v>
      </c>
    </row>
    <row r="289" spans="1:11">
      <c r="A289" s="2">
        <v>282</v>
      </c>
      <c r="B289" s="2">
        <v>335</v>
      </c>
      <c r="C289" s="24">
        <v>4.0590277777777781E-2</v>
      </c>
      <c r="D289" s="25" t="s">
        <v>399</v>
      </c>
      <c r="E289" s="19" t="s">
        <v>38</v>
      </c>
      <c r="F289" s="25" t="s">
        <v>39</v>
      </c>
      <c r="G289" s="25" t="s">
        <v>39</v>
      </c>
      <c r="H289" s="25" t="s">
        <v>136</v>
      </c>
      <c r="I289" s="25">
        <v>115</v>
      </c>
      <c r="J289" s="25" t="s">
        <v>111</v>
      </c>
      <c r="K289" s="25" t="s">
        <v>111</v>
      </c>
    </row>
    <row r="290" spans="1:11">
      <c r="A290" s="2">
        <v>283</v>
      </c>
      <c r="B290" s="2">
        <v>194</v>
      </c>
      <c r="C290" s="24">
        <v>4.0833333333333333E-2</v>
      </c>
      <c r="D290" s="25" t="s">
        <v>400</v>
      </c>
      <c r="E290" s="19" t="s">
        <v>33</v>
      </c>
      <c r="F290" s="25" t="s">
        <v>34</v>
      </c>
      <c r="G290" s="25" t="s">
        <v>34</v>
      </c>
      <c r="H290" s="25" t="s">
        <v>74</v>
      </c>
      <c r="I290" s="25">
        <v>114</v>
      </c>
      <c r="J290" s="25" t="s">
        <v>31</v>
      </c>
      <c r="K290" s="25">
        <v>267</v>
      </c>
    </row>
    <row r="291" spans="1:11">
      <c r="A291" s="2">
        <v>284</v>
      </c>
      <c r="B291" s="2">
        <v>113</v>
      </c>
      <c r="C291" s="24">
        <v>4.0856481481481487E-2</v>
      </c>
      <c r="D291" s="25" t="s">
        <v>401</v>
      </c>
      <c r="E291" s="19" t="s">
        <v>97</v>
      </c>
      <c r="F291" s="25" t="s">
        <v>98</v>
      </c>
      <c r="G291" s="25" t="s">
        <v>20</v>
      </c>
      <c r="H291" s="25" t="s">
        <v>265</v>
      </c>
      <c r="I291" s="25">
        <v>107</v>
      </c>
      <c r="J291" s="25" t="s">
        <v>308</v>
      </c>
      <c r="K291" s="25">
        <v>268</v>
      </c>
    </row>
    <row r="292" spans="1:11">
      <c r="A292" s="2">
        <v>285</v>
      </c>
      <c r="B292" s="2">
        <v>347</v>
      </c>
      <c r="C292" s="24">
        <v>4.0925925925925928E-2</v>
      </c>
      <c r="D292" s="25" t="s">
        <v>402</v>
      </c>
      <c r="E292" s="19" t="s">
        <v>38</v>
      </c>
      <c r="F292" s="25" t="s">
        <v>39</v>
      </c>
      <c r="G292" s="25" t="s">
        <v>39</v>
      </c>
      <c r="H292" s="25" t="s">
        <v>278</v>
      </c>
      <c r="I292" s="25">
        <v>113</v>
      </c>
      <c r="J292" s="25" t="s">
        <v>111</v>
      </c>
      <c r="K292" s="25" t="s">
        <v>111</v>
      </c>
    </row>
    <row r="293" spans="1:11">
      <c r="A293" s="2">
        <v>286</v>
      </c>
      <c r="B293" s="2">
        <v>502</v>
      </c>
      <c r="C293" s="24">
        <v>4.1006944444444443E-2</v>
      </c>
      <c r="D293" s="25" t="s">
        <v>403</v>
      </c>
      <c r="E293" s="19" t="s">
        <v>29</v>
      </c>
      <c r="F293" s="25" t="s">
        <v>30</v>
      </c>
      <c r="G293" s="25" t="s">
        <v>26</v>
      </c>
      <c r="H293" s="25" t="s">
        <v>404</v>
      </c>
      <c r="I293" s="25">
        <v>106</v>
      </c>
      <c r="J293" s="25" t="s">
        <v>308</v>
      </c>
      <c r="K293" s="25">
        <v>269</v>
      </c>
    </row>
    <row r="294" spans="1:11">
      <c r="A294" s="2">
        <v>287</v>
      </c>
      <c r="B294" s="2">
        <v>192</v>
      </c>
      <c r="C294" s="24">
        <v>4.1099537037037039E-2</v>
      </c>
      <c r="D294" s="25" t="s">
        <v>405</v>
      </c>
      <c r="E294" s="19" t="s">
        <v>33</v>
      </c>
      <c r="F294" s="25" t="s">
        <v>34</v>
      </c>
      <c r="G294" s="25" t="s">
        <v>34</v>
      </c>
      <c r="H294" s="25" t="s">
        <v>265</v>
      </c>
      <c r="I294" s="25">
        <v>105</v>
      </c>
      <c r="J294" s="25" t="s">
        <v>308</v>
      </c>
      <c r="K294" s="25">
        <v>270</v>
      </c>
    </row>
    <row r="295" spans="1:11">
      <c r="A295" s="2">
        <v>288</v>
      </c>
      <c r="B295" s="2">
        <v>18</v>
      </c>
      <c r="C295" s="24">
        <v>4.1180555555555554E-2</v>
      </c>
      <c r="D295" s="25" t="s">
        <v>406</v>
      </c>
      <c r="E295" s="19" t="s">
        <v>55</v>
      </c>
      <c r="F295" s="25" t="s">
        <v>56</v>
      </c>
      <c r="G295" s="25" t="s">
        <v>56</v>
      </c>
      <c r="H295" s="25" t="s">
        <v>147</v>
      </c>
      <c r="I295" s="25">
        <v>104</v>
      </c>
      <c r="J295" s="25" t="s">
        <v>158</v>
      </c>
      <c r="K295" s="25">
        <v>271</v>
      </c>
    </row>
    <row r="296" spans="1:11">
      <c r="A296" s="2">
        <v>289</v>
      </c>
      <c r="B296" s="2">
        <v>927</v>
      </c>
      <c r="C296" s="24">
        <v>4.1319444444444443E-2</v>
      </c>
      <c r="D296" s="25" t="s">
        <v>407</v>
      </c>
      <c r="E296" s="19" t="s">
        <v>38</v>
      </c>
      <c r="F296" s="25" t="s">
        <v>39</v>
      </c>
      <c r="G296" s="25" t="s">
        <v>39</v>
      </c>
      <c r="H296" s="25" t="s">
        <v>147</v>
      </c>
      <c r="I296" s="25">
        <v>103</v>
      </c>
      <c r="J296" s="25" t="s">
        <v>318</v>
      </c>
      <c r="K296" s="25">
        <v>272</v>
      </c>
    </row>
    <row r="297" spans="1:11">
      <c r="A297" s="2">
        <v>290</v>
      </c>
      <c r="B297" s="2">
        <v>1</v>
      </c>
      <c r="C297" s="24">
        <v>4.1412037037037039E-2</v>
      </c>
      <c r="D297" s="25" t="s">
        <v>408</v>
      </c>
      <c r="E297" s="19" t="s">
        <v>18</v>
      </c>
      <c r="F297" s="25" t="s">
        <v>19</v>
      </c>
      <c r="G297" s="25" t="s">
        <v>20</v>
      </c>
      <c r="H297" s="25" t="s">
        <v>304</v>
      </c>
      <c r="I297" s="25">
        <v>112</v>
      </c>
      <c r="J297" s="25" t="s">
        <v>111</v>
      </c>
      <c r="K297" s="25" t="s">
        <v>111</v>
      </c>
    </row>
    <row r="298" spans="1:11">
      <c r="A298" s="2">
        <v>291</v>
      </c>
      <c r="B298" s="2">
        <v>93</v>
      </c>
      <c r="C298" s="24">
        <v>4.1412037037037039E-2</v>
      </c>
      <c r="D298" s="25" t="s">
        <v>409</v>
      </c>
      <c r="E298" s="19" t="s">
        <v>97</v>
      </c>
      <c r="F298" s="25" t="s">
        <v>98</v>
      </c>
      <c r="G298" s="25" t="s">
        <v>20</v>
      </c>
      <c r="H298" s="25" t="s">
        <v>147</v>
      </c>
      <c r="I298" s="25">
        <v>102</v>
      </c>
      <c r="J298" s="25" t="s">
        <v>193</v>
      </c>
      <c r="K298" s="25">
        <v>273</v>
      </c>
    </row>
    <row r="299" spans="1:11">
      <c r="A299" s="2">
        <v>292</v>
      </c>
      <c r="B299" s="2">
        <v>82</v>
      </c>
      <c r="C299" s="24">
        <v>4.1562500000000002E-2</v>
      </c>
      <c r="D299" s="25" t="s">
        <v>410</v>
      </c>
      <c r="E299" s="19" t="s">
        <v>115</v>
      </c>
      <c r="F299" s="25" t="s">
        <v>116</v>
      </c>
      <c r="G299" s="25" t="s">
        <v>116</v>
      </c>
      <c r="H299" s="25" t="s">
        <v>68</v>
      </c>
      <c r="I299" s="25">
        <v>111</v>
      </c>
      <c r="J299" s="25" t="s">
        <v>330</v>
      </c>
      <c r="K299" s="25">
        <v>274</v>
      </c>
    </row>
    <row r="300" spans="1:11">
      <c r="A300" s="2">
        <v>293</v>
      </c>
      <c r="B300" s="2">
        <v>4</v>
      </c>
      <c r="C300" s="24">
        <v>4.1608796296296297E-2</v>
      </c>
      <c r="D300" s="25" t="s">
        <v>411</v>
      </c>
      <c r="E300" s="19" t="s">
        <v>55</v>
      </c>
      <c r="F300" s="25" t="s">
        <v>56</v>
      </c>
      <c r="G300" s="25" t="s">
        <v>56</v>
      </c>
      <c r="H300" s="25" t="s">
        <v>404</v>
      </c>
      <c r="I300" s="25">
        <v>101</v>
      </c>
      <c r="J300" s="25" t="s">
        <v>308</v>
      </c>
      <c r="K300" s="25">
        <v>275</v>
      </c>
    </row>
    <row r="301" spans="1:11">
      <c r="A301" s="2">
        <v>294</v>
      </c>
      <c r="B301" s="2">
        <v>186</v>
      </c>
      <c r="C301" s="24">
        <v>4.1817129629629628E-2</v>
      </c>
      <c r="D301" s="25" t="s">
        <v>412</v>
      </c>
      <c r="E301" s="19" t="s">
        <v>41</v>
      </c>
      <c r="F301" s="25" t="s">
        <v>42</v>
      </c>
      <c r="G301" s="25" t="s">
        <v>43</v>
      </c>
      <c r="H301" s="25" t="s">
        <v>265</v>
      </c>
      <c r="I301" s="25">
        <v>100</v>
      </c>
      <c r="J301" s="25" t="s">
        <v>308</v>
      </c>
      <c r="K301" s="25">
        <v>276</v>
      </c>
    </row>
    <row r="302" spans="1:11">
      <c r="A302" s="2">
        <v>295</v>
      </c>
      <c r="B302" s="2">
        <v>520</v>
      </c>
      <c r="C302" s="24">
        <v>4.2164351851851856E-2</v>
      </c>
      <c r="D302" s="25" t="s">
        <v>413</v>
      </c>
      <c r="E302" s="19" t="s">
        <v>45</v>
      </c>
      <c r="F302" s="25" t="s">
        <v>46</v>
      </c>
      <c r="G302" s="25" t="s">
        <v>43</v>
      </c>
      <c r="H302" s="25" t="s">
        <v>47</v>
      </c>
      <c r="I302" s="25">
        <v>110</v>
      </c>
      <c r="J302" s="25" t="s">
        <v>330</v>
      </c>
      <c r="K302" s="25">
        <v>277</v>
      </c>
    </row>
    <row r="303" spans="1:11">
      <c r="A303" s="2">
        <v>296</v>
      </c>
      <c r="B303" s="2">
        <v>938</v>
      </c>
      <c r="C303" s="24">
        <v>4.2175925925925922E-2</v>
      </c>
      <c r="D303" s="25" t="s">
        <v>414</v>
      </c>
      <c r="E303" s="19" t="s">
        <v>45</v>
      </c>
      <c r="F303" s="25" t="s">
        <v>46</v>
      </c>
      <c r="G303" s="25" t="s">
        <v>43</v>
      </c>
      <c r="H303" s="25" t="s">
        <v>155</v>
      </c>
      <c r="I303" s="25">
        <v>99</v>
      </c>
      <c r="J303" s="25" t="s">
        <v>193</v>
      </c>
      <c r="K303" s="25">
        <v>278</v>
      </c>
    </row>
    <row r="304" spans="1:11">
      <c r="A304" s="2">
        <v>297</v>
      </c>
      <c r="B304" s="2">
        <v>950</v>
      </c>
      <c r="C304" s="24">
        <v>4.2245370370370371E-2</v>
      </c>
      <c r="D304" s="25" t="s">
        <v>415</v>
      </c>
      <c r="E304" s="19" t="s">
        <v>340</v>
      </c>
      <c r="F304" s="25" t="s">
        <v>341</v>
      </c>
      <c r="G304" s="25" t="s">
        <v>20</v>
      </c>
      <c r="H304" s="25" t="s">
        <v>35</v>
      </c>
      <c r="I304" s="25">
        <v>109</v>
      </c>
      <c r="J304" s="25" t="s">
        <v>111</v>
      </c>
      <c r="K304" s="25" t="s">
        <v>111</v>
      </c>
    </row>
    <row r="305" spans="1:11">
      <c r="A305" s="2">
        <v>298</v>
      </c>
      <c r="B305" s="2">
        <v>10</v>
      </c>
      <c r="C305" s="24">
        <v>4.2291666666666665E-2</v>
      </c>
      <c r="D305" s="25" t="s">
        <v>416</v>
      </c>
      <c r="E305" s="19" t="s">
        <v>55</v>
      </c>
      <c r="F305" s="25" t="s">
        <v>56</v>
      </c>
      <c r="G305" s="25" t="s">
        <v>56</v>
      </c>
      <c r="H305" s="25" t="s">
        <v>278</v>
      </c>
      <c r="I305" s="25">
        <v>108</v>
      </c>
      <c r="J305" s="25" t="s">
        <v>36</v>
      </c>
      <c r="K305" s="25">
        <v>279</v>
      </c>
    </row>
    <row r="306" spans="1:11">
      <c r="A306" s="2">
        <v>299</v>
      </c>
      <c r="B306" s="2">
        <v>330</v>
      </c>
      <c r="C306" s="24">
        <v>4.2442129629629628E-2</v>
      </c>
      <c r="D306" s="25" t="s">
        <v>417</v>
      </c>
      <c r="E306" s="19" t="s">
        <v>65</v>
      </c>
      <c r="F306" s="25" t="s">
        <v>66</v>
      </c>
      <c r="G306" s="25" t="s">
        <v>66</v>
      </c>
      <c r="H306" s="25" t="s">
        <v>278</v>
      </c>
      <c r="I306" s="25">
        <v>107</v>
      </c>
      <c r="J306" s="25" t="s">
        <v>183</v>
      </c>
      <c r="K306" s="25">
        <v>280</v>
      </c>
    </row>
    <row r="307" spans="1:11">
      <c r="A307" s="2">
        <v>300</v>
      </c>
      <c r="B307" s="2">
        <v>583</v>
      </c>
      <c r="C307" s="24">
        <v>4.252314814814815E-2</v>
      </c>
      <c r="D307" s="25" t="s">
        <v>418</v>
      </c>
      <c r="E307" s="19" t="s">
        <v>61</v>
      </c>
      <c r="F307" s="25" t="s">
        <v>62</v>
      </c>
      <c r="G307" s="25" t="s">
        <v>62</v>
      </c>
      <c r="H307" s="25" t="s">
        <v>155</v>
      </c>
      <c r="I307" s="25">
        <v>98</v>
      </c>
      <c r="J307" s="25" t="s">
        <v>158</v>
      </c>
      <c r="K307" s="25">
        <v>281</v>
      </c>
    </row>
    <row r="308" spans="1:11">
      <c r="A308" s="2">
        <v>301</v>
      </c>
      <c r="B308" s="2">
        <v>861</v>
      </c>
      <c r="C308" s="24">
        <v>4.2662037037037033E-2</v>
      </c>
      <c r="D308" s="25" t="s">
        <v>419</v>
      </c>
      <c r="E308" s="19" t="s">
        <v>115</v>
      </c>
      <c r="F308" s="25" t="s">
        <v>116</v>
      </c>
      <c r="G308" s="25" t="s">
        <v>116</v>
      </c>
      <c r="H308" s="25" t="s">
        <v>71</v>
      </c>
      <c r="I308" s="25">
        <v>97</v>
      </c>
      <c r="J308" s="25" t="s">
        <v>111</v>
      </c>
      <c r="K308" s="25" t="s">
        <v>111</v>
      </c>
    </row>
    <row r="309" spans="1:11">
      <c r="A309" s="2">
        <v>302</v>
      </c>
      <c r="B309" s="2">
        <v>493</v>
      </c>
      <c r="C309" s="24">
        <v>4.2673611111111114E-2</v>
      </c>
      <c r="D309" s="25" t="s">
        <v>420</v>
      </c>
      <c r="E309" s="19" t="s">
        <v>29</v>
      </c>
      <c r="F309" s="25" t="s">
        <v>30</v>
      </c>
      <c r="G309" s="25" t="s">
        <v>26</v>
      </c>
      <c r="H309" s="25" t="s">
        <v>404</v>
      </c>
      <c r="I309" s="25">
        <v>96</v>
      </c>
      <c r="J309" s="25" t="s">
        <v>148</v>
      </c>
      <c r="K309" s="25">
        <v>282</v>
      </c>
    </row>
    <row r="310" spans="1:11">
      <c r="A310" s="2">
        <v>303</v>
      </c>
      <c r="B310" s="2">
        <v>551</v>
      </c>
      <c r="C310" s="24">
        <v>4.2685185185185187E-2</v>
      </c>
      <c r="D310" s="25" t="s">
        <v>421</v>
      </c>
      <c r="E310" s="19" t="s">
        <v>45</v>
      </c>
      <c r="F310" s="25" t="s">
        <v>46</v>
      </c>
      <c r="G310" s="25" t="s">
        <v>43</v>
      </c>
      <c r="H310" s="25" t="s">
        <v>265</v>
      </c>
      <c r="I310" s="25">
        <v>95</v>
      </c>
      <c r="J310" s="25" t="s">
        <v>168</v>
      </c>
      <c r="K310" s="25">
        <v>283</v>
      </c>
    </row>
    <row r="311" spans="1:11">
      <c r="A311" s="2">
        <v>304</v>
      </c>
      <c r="B311" s="2">
        <v>862</v>
      </c>
      <c r="C311" s="24">
        <v>4.2685185185185187E-2</v>
      </c>
      <c r="D311" s="25" t="s">
        <v>422</v>
      </c>
      <c r="E311" s="19" t="s">
        <v>115</v>
      </c>
      <c r="F311" s="25" t="s">
        <v>116</v>
      </c>
      <c r="G311" s="25" t="s">
        <v>116</v>
      </c>
      <c r="H311" s="25" t="s">
        <v>190</v>
      </c>
      <c r="I311" s="25">
        <v>94</v>
      </c>
      <c r="J311" s="25" t="s">
        <v>111</v>
      </c>
      <c r="K311" s="25" t="s">
        <v>111</v>
      </c>
    </row>
    <row r="312" spans="1:11">
      <c r="A312" s="2">
        <v>305</v>
      </c>
      <c r="B312" s="2">
        <v>313</v>
      </c>
      <c r="C312" s="24">
        <v>4.2766203703703702E-2</v>
      </c>
      <c r="D312" s="25" t="s">
        <v>423</v>
      </c>
      <c r="E312" s="19" t="s">
        <v>65</v>
      </c>
      <c r="F312" s="25" t="s">
        <v>66</v>
      </c>
      <c r="G312" s="25" t="s">
        <v>66</v>
      </c>
      <c r="H312" s="25" t="s">
        <v>47</v>
      </c>
      <c r="I312" s="25">
        <v>106</v>
      </c>
      <c r="J312" s="25" t="s">
        <v>78</v>
      </c>
      <c r="K312" s="25">
        <v>284</v>
      </c>
    </row>
    <row r="313" spans="1:11">
      <c r="A313" s="2">
        <v>306</v>
      </c>
      <c r="B313" s="2">
        <v>356</v>
      </c>
      <c r="C313" s="24">
        <v>4.3124999999999997E-2</v>
      </c>
      <c r="D313" s="25" t="s">
        <v>424</v>
      </c>
      <c r="E313" s="19" t="s">
        <v>38</v>
      </c>
      <c r="F313" s="25" t="s">
        <v>39</v>
      </c>
      <c r="G313" s="25" t="s">
        <v>39</v>
      </c>
      <c r="H313" s="25" t="s">
        <v>265</v>
      </c>
      <c r="I313" s="25">
        <v>93</v>
      </c>
      <c r="J313" s="25" t="s">
        <v>308</v>
      </c>
      <c r="K313" s="25">
        <v>285</v>
      </c>
    </row>
    <row r="314" spans="1:11">
      <c r="A314" s="2">
        <v>307</v>
      </c>
      <c r="B314" s="2">
        <v>427</v>
      </c>
      <c r="C314" s="24">
        <v>4.355324074074074E-2</v>
      </c>
      <c r="D314" s="25" t="s">
        <v>425</v>
      </c>
      <c r="E314" s="19" t="s">
        <v>50</v>
      </c>
      <c r="F314" s="25" t="s">
        <v>51</v>
      </c>
      <c r="G314" s="25" t="s">
        <v>52</v>
      </c>
      <c r="H314" s="25" t="s">
        <v>74</v>
      </c>
      <c r="I314" s="25">
        <v>105</v>
      </c>
      <c r="J314" s="25" t="s">
        <v>111</v>
      </c>
      <c r="K314" s="25" t="s">
        <v>111</v>
      </c>
    </row>
    <row r="315" spans="1:11">
      <c r="A315" s="2">
        <v>308</v>
      </c>
      <c r="B315" s="2">
        <v>165</v>
      </c>
      <c r="C315" s="24">
        <v>4.3576388888888894E-2</v>
      </c>
      <c r="D315" s="25" t="s">
        <v>426</v>
      </c>
      <c r="E315" s="19" t="s">
        <v>41</v>
      </c>
      <c r="F315" s="25" t="s">
        <v>42</v>
      </c>
      <c r="G315" s="25" t="s">
        <v>43</v>
      </c>
      <c r="H315" s="25" t="s">
        <v>190</v>
      </c>
      <c r="I315" s="25">
        <v>92</v>
      </c>
      <c r="J315" s="25" t="s">
        <v>214</v>
      </c>
      <c r="K315" s="25">
        <v>286</v>
      </c>
    </row>
    <row r="316" spans="1:11">
      <c r="A316" s="2">
        <v>309</v>
      </c>
      <c r="B316" s="2">
        <v>400</v>
      </c>
      <c r="C316" s="24">
        <v>4.4687499999999998E-2</v>
      </c>
      <c r="D316" s="25" t="s">
        <v>427</v>
      </c>
      <c r="E316" s="19" t="s">
        <v>50</v>
      </c>
      <c r="F316" s="25" t="s">
        <v>51</v>
      </c>
      <c r="G316" s="25" t="s">
        <v>52</v>
      </c>
      <c r="H316" s="25" t="s">
        <v>165</v>
      </c>
      <c r="I316" s="25">
        <v>91</v>
      </c>
      <c r="J316" s="25" t="s">
        <v>111</v>
      </c>
      <c r="K316" s="25" t="s">
        <v>111</v>
      </c>
    </row>
    <row r="317" spans="1:11">
      <c r="A317" s="2">
        <v>310</v>
      </c>
      <c r="B317" s="2">
        <v>215</v>
      </c>
      <c r="C317" s="24">
        <v>4.4872685185185189E-2</v>
      </c>
      <c r="D317" s="25" t="s">
        <v>428</v>
      </c>
      <c r="E317" s="19" t="s">
        <v>33</v>
      </c>
      <c r="F317" s="25" t="s">
        <v>34</v>
      </c>
      <c r="G317" s="25" t="s">
        <v>34</v>
      </c>
      <c r="H317" s="25" t="s">
        <v>304</v>
      </c>
      <c r="I317" s="25">
        <v>104</v>
      </c>
      <c r="J317" s="25" t="s">
        <v>104</v>
      </c>
      <c r="K317" s="25">
        <v>287</v>
      </c>
    </row>
    <row r="318" spans="1:11">
      <c r="A318" s="2">
        <v>311</v>
      </c>
      <c r="B318" s="2">
        <v>672</v>
      </c>
      <c r="C318" s="24">
        <v>4.494212962962963E-2</v>
      </c>
      <c r="D318" s="25" t="s">
        <v>429</v>
      </c>
      <c r="E318" s="19" t="s">
        <v>18</v>
      </c>
      <c r="F318" s="25" t="s">
        <v>19</v>
      </c>
      <c r="G318" s="25" t="s">
        <v>20</v>
      </c>
      <c r="H318" s="25" t="s">
        <v>147</v>
      </c>
      <c r="I318" s="25">
        <v>90</v>
      </c>
      <c r="J318" s="25" t="s">
        <v>247</v>
      </c>
      <c r="K318" s="25">
        <v>288</v>
      </c>
    </row>
    <row r="319" spans="1:11">
      <c r="A319" s="2">
        <v>312</v>
      </c>
      <c r="B319" s="2">
        <v>951</v>
      </c>
      <c r="C319" s="24">
        <v>4.4965277777777778E-2</v>
      </c>
      <c r="D319" s="25" t="s">
        <v>430</v>
      </c>
      <c r="E319" s="19">
        <v>0</v>
      </c>
      <c r="F319" s="25" t="s">
        <v>111</v>
      </c>
      <c r="G319" s="25" t="s">
        <v>111</v>
      </c>
      <c r="H319" s="25" t="s">
        <v>27</v>
      </c>
      <c r="I319" s="25" t="s">
        <v>111</v>
      </c>
      <c r="J319" s="25" t="s">
        <v>111</v>
      </c>
      <c r="K319" s="25" t="s">
        <v>111</v>
      </c>
    </row>
    <row r="320" spans="1:11">
      <c r="A320" s="2">
        <v>313</v>
      </c>
      <c r="B320" s="2">
        <v>549</v>
      </c>
      <c r="C320" s="24">
        <v>4.5196759259259256E-2</v>
      </c>
      <c r="D320" s="25" t="s">
        <v>431</v>
      </c>
      <c r="E320" s="19" t="s">
        <v>45</v>
      </c>
      <c r="F320" s="25" t="s">
        <v>46</v>
      </c>
      <c r="G320" s="25" t="s">
        <v>43</v>
      </c>
      <c r="H320" s="25" t="s">
        <v>157</v>
      </c>
      <c r="I320" s="25">
        <v>89</v>
      </c>
      <c r="J320" s="25" t="s">
        <v>247</v>
      </c>
      <c r="K320" s="25">
        <v>289</v>
      </c>
    </row>
    <row r="321" spans="1:11">
      <c r="A321" s="2">
        <v>314</v>
      </c>
      <c r="B321" s="2">
        <v>17</v>
      </c>
      <c r="C321" s="24">
        <v>4.5324074074074072E-2</v>
      </c>
      <c r="D321" s="25" t="s">
        <v>432</v>
      </c>
      <c r="E321" s="19" t="s">
        <v>55</v>
      </c>
      <c r="F321" s="25" t="s">
        <v>56</v>
      </c>
      <c r="G321" s="25" t="s">
        <v>56</v>
      </c>
      <c r="H321" s="25" t="s">
        <v>278</v>
      </c>
      <c r="I321" s="25">
        <v>103</v>
      </c>
      <c r="J321" s="25" t="s">
        <v>75</v>
      </c>
      <c r="K321" s="25">
        <v>290</v>
      </c>
    </row>
    <row r="322" spans="1:11">
      <c r="A322" s="2">
        <v>315</v>
      </c>
      <c r="B322" s="2">
        <v>311</v>
      </c>
      <c r="C322" s="24">
        <v>4.5787037037037036E-2</v>
      </c>
      <c r="D322" s="25" t="s">
        <v>433</v>
      </c>
      <c r="E322" s="19" t="s">
        <v>65</v>
      </c>
      <c r="F322" s="25" t="s">
        <v>66</v>
      </c>
      <c r="G322" s="25" t="s">
        <v>66</v>
      </c>
      <c r="H322" s="25" t="s">
        <v>265</v>
      </c>
      <c r="I322" s="25">
        <v>88</v>
      </c>
      <c r="J322" s="25" t="s">
        <v>266</v>
      </c>
      <c r="K322" s="25">
        <v>291</v>
      </c>
    </row>
    <row r="323" spans="1:11">
      <c r="A323" s="2">
        <v>316</v>
      </c>
      <c r="B323" s="2">
        <v>368</v>
      </c>
      <c r="C323" s="24">
        <v>4.611111111111111E-2</v>
      </c>
      <c r="D323" s="25" t="s">
        <v>434</v>
      </c>
      <c r="E323" s="19" t="s">
        <v>38</v>
      </c>
      <c r="F323" s="25" t="s">
        <v>39</v>
      </c>
      <c r="G323" s="25" t="s">
        <v>39</v>
      </c>
      <c r="H323" s="25" t="s">
        <v>278</v>
      </c>
      <c r="I323" s="25">
        <v>102</v>
      </c>
      <c r="J323" s="25" t="s">
        <v>111</v>
      </c>
      <c r="K323" s="25" t="s">
        <v>111</v>
      </c>
    </row>
    <row r="324" spans="1:11">
      <c r="A324" s="2">
        <v>317</v>
      </c>
      <c r="B324" s="2">
        <v>392</v>
      </c>
      <c r="C324" s="24">
        <v>4.7928240740740737E-2</v>
      </c>
      <c r="D324" s="25" t="s">
        <v>435</v>
      </c>
      <c r="E324" s="19" t="s">
        <v>50</v>
      </c>
      <c r="F324" s="25" t="s">
        <v>51</v>
      </c>
      <c r="G324" s="25" t="s">
        <v>52</v>
      </c>
      <c r="H324" s="25" t="s">
        <v>155</v>
      </c>
      <c r="I324" s="25">
        <v>87</v>
      </c>
      <c r="J324" s="25" t="s">
        <v>111</v>
      </c>
      <c r="K324" s="25" t="s">
        <v>111</v>
      </c>
    </row>
    <row r="325" spans="1:11">
      <c r="A325" s="2">
        <v>318</v>
      </c>
      <c r="B325" s="2">
        <v>409</v>
      </c>
      <c r="C325" s="24">
        <v>4.8067129629629633E-2</v>
      </c>
      <c r="D325" s="25" t="s">
        <v>436</v>
      </c>
      <c r="E325" s="19" t="s">
        <v>50</v>
      </c>
      <c r="F325" s="25" t="s">
        <v>51</v>
      </c>
      <c r="G325" s="25" t="s">
        <v>52</v>
      </c>
      <c r="H325" s="25" t="s">
        <v>147</v>
      </c>
      <c r="I325" s="25">
        <v>86</v>
      </c>
      <c r="J325" s="25" t="s">
        <v>111</v>
      </c>
      <c r="K325" s="25" t="s">
        <v>111</v>
      </c>
    </row>
    <row r="326" spans="1:11">
      <c r="A326" s="2">
        <v>319</v>
      </c>
      <c r="B326" s="2">
        <v>9</v>
      </c>
      <c r="C326" s="24">
        <v>4.8425925925925928E-2</v>
      </c>
      <c r="D326" s="25" t="s">
        <v>437</v>
      </c>
      <c r="E326" s="19" t="s">
        <v>55</v>
      </c>
      <c r="F326" s="25" t="s">
        <v>56</v>
      </c>
      <c r="G326" s="25" t="s">
        <v>56</v>
      </c>
      <c r="H326" s="25" t="s">
        <v>288</v>
      </c>
      <c r="I326" s="25">
        <v>85</v>
      </c>
      <c r="J326" s="25" t="s">
        <v>226</v>
      </c>
      <c r="K326" s="25">
        <v>292</v>
      </c>
    </row>
    <row r="327" spans="1:11">
      <c r="A327" s="2">
        <v>320</v>
      </c>
      <c r="B327" s="2">
        <v>946</v>
      </c>
      <c r="C327" s="24">
        <v>4.8958333333333333E-2</v>
      </c>
      <c r="D327" s="25" t="s">
        <v>438</v>
      </c>
      <c r="E327" s="19" t="s">
        <v>65</v>
      </c>
      <c r="F327" s="25" t="s">
        <v>66</v>
      </c>
      <c r="G327" s="25" t="s">
        <v>66</v>
      </c>
      <c r="H327" s="25" t="s">
        <v>47</v>
      </c>
      <c r="I327" s="25">
        <v>101</v>
      </c>
      <c r="J327" s="25" t="s">
        <v>127</v>
      </c>
      <c r="K327" s="25">
        <v>293</v>
      </c>
    </row>
    <row r="328" spans="1:11">
      <c r="A328" s="2">
        <v>321</v>
      </c>
      <c r="B328" s="2">
        <v>866</v>
      </c>
      <c r="C328" s="24">
        <v>4.9236111111111112E-2</v>
      </c>
      <c r="D328" s="25" t="s">
        <v>439</v>
      </c>
      <c r="E328" s="19">
        <v>0</v>
      </c>
      <c r="F328" s="25" t="s">
        <v>111</v>
      </c>
      <c r="G328" s="25" t="s">
        <v>111</v>
      </c>
      <c r="H328" s="25" t="s">
        <v>304</v>
      </c>
      <c r="I328" s="25" t="s">
        <v>111</v>
      </c>
      <c r="J328" s="25" t="s">
        <v>111</v>
      </c>
      <c r="K328" s="25" t="s">
        <v>111</v>
      </c>
    </row>
    <row r="329" spans="1:11">
      <c r="A329" s="2">
        <v>322</v>
      </c>
      <c r="B329" s="2">
        <v>211</v>
      </c>
      <c r="C329" s="24">
        <v>5.1122685185185181E-2</v>
      </c>
      <c r="D329" s="25" t="s">
        <v>440</v>
      </c>
      <c r="E329" s="19" t="s">
        <v>33</v>
      </c>
      <c r="F329" s="25" t="s">
        <v>34</v>
      </c>
      <c r="G329" s="25" t="s">
        <v>34</v>
      </c>
      <c r="H329" s="25" t="s">
        <v>157</v>
      </c>
      <c r="I329" s="25">
        <v>84</v>
      </c>
      <c r="J329" s="25" t="s">
        <v>158</v>
      </c>
      <c r="K329" s="25">
        <v>294</v>
      </c>
    </row>
    <row r="330" spans="1:11">
      <c r="A330" s="2">
        <v>323</v>
      </c>
      <c r="B330" s="2">
        <v>208</v>
      </c>
      <c r="C330" s="24">
        <v>5.1145833333333335E-2</v>
      </c>
      <c r="D330" s="25" t="s">
        <v>441</v>
      </c>
      <c r="E330" s="19" t="s">
        <v>33</v>
      </c>
      <c r="F330" s="25" t="s">
        <v>34</v>
      </c>
      <c r="G330" s="25" t="s">
        <v>34</v>
      </c>
      <c r="H330" s="25" t="s">
        <v>404</v>
      </c>
      <c r="I330" s="25">
        <v>83</v>
      </c>
      <c r="J330" s="25" t="s">
        <v>193</v>
      </c>
      <c r="K330" s="25">
        <v>295</v>
      </c>
    </row>
    <row r="331" spans="1:11">
      <c r="A331" s="2">
        <v>324</v>
      </c>
      <c r="B331" s="2">
        <v>322</v>
      </c>
      <c r="C331" s="24">
        <v>5.2256944444444446E-2</v>
      </c>
      <c r="D331" s="25" t="s">
        <v>442</v>
      </c>
      <c r="E331" s="19" t="s">
        <v>65</v>
      </c>
      <c r="F331" s="25" t="s">
        <v>66</v>
      </c>
      <c r="G331" s="25" t="s">
        <v>66</v>
      </c>
      <c r="H331" s="25" t="s">
        <v>278</v>
      </c>
      <c r="I331" s="25">
        <v>100</v>
      </c>
      <c r="J331" s="25" t="s">
        <v>75</v>
      </c>
      <c r="K331" s="25">
        <v>296</v>
      </c>
    </row>
    <row r="332" spans="1:11">
      <c r="A332" s="2">
        <v>325</v>
      </c>
      <c r="B332" s="2">
        <v>646</v>
      </c>
      <c r="C332" s="24">
        <v>5.2905092592592594E-2</v>
      </c>
      <c r="D332" s="25" t="s">
        <v>443</v>
      </c>
      <c r="E332" s="19" t="s">
        <v>83</v>
      </c>
      <c r="F332" s="25" t="s">
        <v>84</v>
      </c>
      <c r="G332" s="25" t="s">
        <v>84</v>
      </c>
      <c r="H332" s="25" t="s">
        <v>47</v>
      </c>
      <c r="I332" s="25">
        <v>99</v>
      </c>
      <c r="J332" s="25" t="s">
        <v>127</v>
      </c>
      <c r="K332" s="25">
        <v>297</v>
      </c>
    </row>
    <row r="333" spans="1:11">
      <c r="A333" s="2">
        <v>326</v>
      </c>
      <c r="B333" s="2">
        <v>157</v>
      </c>
      <c r="C333" s="24">
        <v>5.6122685185185185E-2</v>
      </c>
      <c r="D333" s="25" t="s">
        <v>444</v>
      </c>
      <c r="E333" s="19" t="s">
        <v>41</v>
      </c>
      <c r="F333" s="25" t="s">
        <v>42</v>
      </c>
      <c r="G333" s="25" t="s">
        <v>43</v>
      </c>
      <c r="H333" s="25" t="s">
        <v>288</v>
      </c>
      <c r="I333" s="25">
        <v>82</v>
      </c>
      <c r="J333" s="25" t="s">
        <v>318</v>
      </c>
      <c r="K333" s="25">
        <v>298</v>
      </c>
    </row>
    <row r="334" spans="1:11">
      <c r="A334" s="2">
        <v>327</v>
      </c>
      <c r="B334" s="2">
        <v>929</v>
      </c>
      <c r="C334" s="24">
        <v>5.6168981481481479E-2</v>
      </c>
      <c r="D334" s="25" t="s">
        <v>445</v>
      </c>
      <c r="E334" s="19">
        <v>0</v>
      </c>
      <c r="F334" s="25" t="s">
        <v>111</v>
      </c>
      <c r="G334" s="25" t="s">
        <v>111</v>
      </c>
      <c r="H334" s="25" t="s">
        <v>265</v>
      </c>
      <c r="I334" s="25" t="s">
        <v>111</v>
      </c>
      <c r="J334" s="25" t="s">
        <v>111</v>
      </c>
      <c r="K334" s="25" t="s">
        <v>111</v>
      </c>
    </row>
    <row r="336" spans="1:11">
      <c r="A336" s="26" t="s">
        <v>446</v>
      </c>
    </row>
    <row r="337" spans="2:6">
      <c r="B337" s="2">
        <v>340</v>
      </c>
      <c r="D337" s="2" t="s">
        <v>447</v>
      </c>
      <c r="E337" s="4" t="s">
        <v>38</v>
      </c>
      <c r="F337" s="2" t="s">
        <v>39</v>
      </c>
    </row>
    <row r="338" spans="2:6">
      <c r="B338" s="2">
        <v>163</v>
      </c>
      <c r="D338" s="2" t="s">
        <v>448</v>
      </c>
      <c r="E338" s="4" t="s">
        <v>41</v>
      </c>
      <c r="F338" s="2" t="s">
        <v>42</v>
      </c>
    </row>
    <row r="339" spans="2:6">
      <c r="B339" s="2">
        <v>169</v>
      </c>
      <c r="D339" s="2" t="s">
        <v>449</v>
      </c>
      <c r="E339" s="4" t="s">
        <v>41</v>
      </c>
      <c r="F339" s="2" t="s">
        <v>42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Z553"/>
  <sheetViews>
    <sheetView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D7" sqref="D7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16384" width="9.140625" style="2"/>
  </cols>
  <sheetData>
    <row r="1" spans="1:26" hidden="1" outlineLevel="1">
      <c r="Q1" s="27"/>
      <c r="R1" s="27"/>
      <c r="S1" s="28" t="s">
        <v>450</v>
      </c>
      <c r="T1" s="29" t="s">
        <v>451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</row>
    <row r="2" spans="1:26" hidden="1" outlineLevel="1">
      <c r="A2" s="2" t="s">
        <v>452</v>
      </c>
      <c r="E2" s="30" t="s">
        <v>453</v>
      </c>
      <c r="F2" s="2" t="b">
        <f>SUM(F6:F440)&gt;0</f>
        <v>1</v>
      </c>
      <c r="J2" s="30" t="s">
        <v>454</v>
      </c>
      <c r="K2" s="31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1" t="s">
        <v>1053</v>
      </c>
      <c r="M2" s="31"/>
      <c r="N2" s="31">
        <f>K2-(ROW(K2)-ROW(K$6))/10000</f>
        <v>4.0000000000000002E-4</v>
      </c>
      <c r="O2" s="31">
        <f>COUNT(E2:J2)</f>
        <v>0</v>
      </c>
      <c r="P2" s="31">
        <f ca="1">IF(AND(O2=1,OFFSET(D2,0,P$3)&gt;0),"Y",0)</f>
        <v>0</v>
      </c>
      <c r="Q2" s="32">
        <v>0</v>
      </c>
      <c r="R2" s="33">
        <f>1-(Q2=Q1)</f>
        <v>0</v>
      </c>
      <c r="S2" s="33">
        <f>N2+T2/1000+U2/10000+V2/100000+W2/1000000+X2/10000000+Y2/100000000</f>
        <v>4.0000000000000002E-4</v>
      </c>
      <c r="T2" s="29"/>
      <c r="U2" s="27"/>
      <c r="V2" s="27"/>
      <c r="W2" s="27"/>
      <c r="X2" s="27"/>
      <c r="Z2" s="30" t="s">
        <v>455</v>
      </c>
    </row>
    <row r="3" spans="1:26" hidden="1" outlineLevel="1">
      <c r="E3" s="30"/>
      <c r="J3" s="30"/>
      <c r="K3" s="27"/>
      <c r="L3" s="27"/>
      <c r="N3" s="34"/>
      <c r="O3" s="27" t="s">
        <v>456</v>
      </c>
      <c r="P3" s="35">
        <v>5</v>
      </c>
      <c r="Q3" s="36" t="s">
        <v>457</v>
      </c>
      <c r="R3" s="37" t="s">
        <v>458</v>
      </c>
      <c r="T3" s="29"/>
      <c r="U3" s="27"/>
      <c r="V3" s="27"/>
      <c r="W3" s="27"/>
      <c r="X3" s="27"/>
    </row>
    <row r="4" spans="1:26" s="15" customFormat="1" ht="38.25" customHeight="1" collapsed="1" thickBot="1">
      <c r="A4" s="15" t="s">
        <v>1042</v>
      </c>
      <c r="Q4" s="38"/>
      <c r="R4" s="39">
        <f>SUM(R6:R440)</f>
        <v>0</v>
      </c>
    </row>
    <row r="5" spans="1:26" s="26" customFormat="1">
      <c r="A5" s="26" t="s">
        <v>459</v>
      </c>
      <c r="D5" s="40">
        <v>4</v>
      </c>
      <c r="K5" s="41" t="str">
        <f>"Total is best " &amp;D5&amp;" races"</f>
        <v>Total is best 4 races</v>
      </c>
      <c r="Q5" s="26" t="s">
        <v>460</v>
      </c>
      <c r="T5" s="26" t="s">
        <v>461</v>
      </c>
    </row>
    <row r="6" spans="1:26" s="26" customFormat="1" ht="42" customHeight="1">
      <c r="A6" s="26" t="s">
        <v>462</v>
      </c>
      <c r="B6" s="42" t="s">
        <v>463</v>
      </c>
      <c r="C6" s="26" t="s">
        <v>464</v>
      </c>
      <c r="D6" s="43" t="s">
        <v>465</v>
      </c>
      <c r="E6" s="43" t="s">
        <v>466</v>
      </c>
      <c r="F6" s="43" t="s">
        <v>467</v>
      </c>
      <c r="G6" s="43" t="s">
        <v>468</v>
      </c>
      <c r="H6" s="43" t="s">
        <v>469</v>
      </c>
      <c r="I6" s="43" t="s">
        <v>470</v>
      </c>
      <c r="J6" s="43" t="s">
        <v>471</v>
      </c>
      <c r="K6" s="43" t="s">
        <v>472</v>
      </c>
      <c r="L6" s="44" t="s">
        <v>473</v>
      </c>
      <c r="M6" s="44" t="s">
        <v>474</v>
      </c>
      <c r="N6" s="45" t="s">
        <v>475</v>
      </c>
      <c r="O6" s="20" t="s">
        <v>476</v>
      </c>
      <c r="P6" s="44" t="s">
        <v>477</v>
      </c>
      <c r="Q6" s="43" t="s">
        <v>478</v>
      </c>
      <c r="R6" s="43"/>
      <c r="S6" s="20" t="s">
        <v>479</v>
      </c>
      <c r="T6" s="43">
        <v>1</v>
      </c>
      <c r="U6" s="43">
        <v>2</v>
      </c>
      <c r="V6" s="43">
        <v>3</v>
      </c>
      <c r="W6" s="43">
        <v>4</v>
      </c>
      <c r="X6" s="43">
        <v>5</v>
      </c>
      <c r="Y6" s="43">
        <v>6</v>
      </c>
      <c r="Z6" s="46"/>
    </row>
    <row r="7" spans="1:26" s="26" customFormat="1">
      <c r="C7" s="26" t="s">
        <v>480</v>
      </c>
      <c r="D7" s="43"/>
      <c r="E7" s="43"/>
      <c r="F7" s="29"/>
      <c r="G7" s="43"/>
      <c r="H7" s="43"/>
      <c r="I7" s="43"/>
      <c r="J7" s="43"/>
      <c r="K7" s="43"/>
      <c r="L7" s="43"/>
      <c r="M7" s="43"/>
      <c r="N7" s="43"/>
      <c r="O7" s="43"/>
      <c r="P7" s="43"/>
      <c r="Q7" s="43" t="s">
        <v>27</v>
      </c>
      <c r="R7" s="43"/>
      <c r="S7" s="43"/>
      <c r="T7" s="43"/>
      <c r="U7" s="43"/>
      <c r="V7" s="43"/>
      <c r="W7" s="43"/>
      <c r="X7" s="43"/>
      <c r="Y7" s="43"/>
    </row>
    <row r="8" spans="1:26" s="26" customFormat="1">
      <c r="A8" s="1">
        <v>1</v>
      </c>
      <c r="B8" s="1">
        <v>1</v>
      </c>
      <c r="C8" s="1" t="s">
        <v>94</v>
      </c>
      <c r="D8" s="29" t="s">
        <v>93</v>
      </c>
      <c r="E8" s="29">
        <v>295</v>
      </c>
      <c r="F8" s="29">
        <v>291</v>
      </c>
      <c r="G8" s="43">
        <v>296</v>
      </c>
      <c r="H8" s="43">
        <v>297</v>
      </c>
      <c r="I8" s="43">
        <v>276</v>
      </c>
      <c r="J8" s="43"/>
      <c r="K8" s="31">
        <f>IFERROR(LARGE(E8:J8,1),0)+IF($D$5&gt;=2,IFERROR(LARGE(E8:J8,2),0),0)+IF($D$5&gt;=3,IFERROR(LARGE(E8:J8,3),0),0)+IF($D$5&gt;=4,IFERROR(LARGE(E8:J8,4),0),0)+IF($D$5&gt;=5,IFERROR(LARGE(E8:J8,5),0),0)+IF($D$5&gt;=6,IFERROR(LARGE(E8:J8,6),0),0)</f>
        <v>1179</v>
      </c>
      <c r="L8" s="31" t="s">
        <v>1054</v>
      </c>
      <c r="M8" s="31" t="s">
        <v>22</v>
      </c>
      <c r="N8" s="31">
        <f>K8-(ROW(K8)-ROW(K$6))/10000</f>
        <v>1178.9998000000001</v>
      </c>
      <c r="O8" s="31">
        <f>COUNT(E8:J8)</f>
        <v>5</v>
      </c>
      <c r="P8" s="31">
        <f ca="1">IF(AND(O8=1,OFFSET(D8,0,P$3)&gt;0),"Y",0)</f>
        <v>0</v>
      </c>
      <c r="Q8" s="32" t="s">
        <v>27</v>
      </c>
      <c r="R8" s="47">
        <f>1-(Q8=Q7)</f>
        <v>0</v>
      </c>
      <c r="S8" s="33">
        <f>N8+T8/1000+U8/10000+V8/100000+W8/1000000+X8/10000000+Y8/100000000</f>
        <v>1179.3296686000003</v>
      </c>
      <c r="T8" s="43">
        <v>297</v>
      </c>
      <c r="U8" s="43">
        <v>296</v>
      </c>
      <c r="V8" s="29">
        <v>295</v>
      </c>
      <c r="W8" s="29">
        <v>291</v>
      </c>
      <c r="X8" s="43">
        <v>276</v>
      </c>
      <c r="Y8" s="43"/>
    </row>
    <row r="9" spans="1:26" s="26" customFormat="1">
      <c r="A9" s="1">
        <v>2</v>
      </c>
      <c r="B9" s="1">
        <v>2</v>
      </c>
      <c r="C9" s="1" t="s">
        <v>40</v>
      </c>
      <c r="D9" s="29" t="s">
        <v>42</v>
      </c>
      <c r="E9" s="29">
        <v>291</v>
      </c>
      <c r="F9" s="29">
        <v>288</v>
      </c>
      <c r="G9" s="43">
        <v>295</v>
      </c>
      <c r="H9" s="43"/>
      <c r="I9" s="43">
        <v>295</v>
      </c>
      <c r="J9" s="43"/>
      <c r="K9" s="31">
        <f>IFERROR(LARGE(E9:J9,1),0)+IF($D$5&gt;=2,IFERROR(LARGE(E9:J9,2),0),0)+IF($D$5&gt;=3,IFERROR(LARGE(E9:J9,3),0),0)+IF($D$5&gt;=4,IFERROR(LARGE(E9:J9,4),0),0)+IF($D$5&gt;=5,IFERROR(LARGE(E9:J9,5),0),0)+IF($D$5&gt;=6,IFERROR(LARGE(E9:J9,6),0),0)</f>
        <v>1169</v>
      </c>
      <c r="L9" s="31" t="s">
        <v>1054</v>
      </c>
      <c r="M9" s="31" t="s">
        <v>31</v>
      </c>
      <c r="N9" s="31">
        <f>K9-(ROW(K9)-ROW(K$6))/10000</f>
        <v>1168.9997000000001</v>
      </c>
      <c r="O9" s="31">
        <f>COUNT(E9:J9)</f>
        <v>4</v>
      </c>
      <c r="P9" s="31">
        <f ca="1">IF(AND(O9=1,OFFSET(D9,0,P$3)&gt;0),"Y",0)</f>
        <v>0</v>
      </c>
      <c r="Q9" s="32" t="s">
        <v>27</v>
      </c>
      <c r="R9" s="47">
        <f>1-(Q9=Q8)</f>
        <v>0</v>
      </c>
      <c r="S9" s="33">
        <f>N9+T9/1000+U9/10000+V9/100000+W9/1000000+X9/10000000+Y9/100000000</f>
        <v>1169.3273980000001</v>
      </c>
      <c r="T9" s="43">
        <v>295</v>
      </c>
      <c r="U9" s="43">
        <v>295</v>
      </c>
      <c r="V9" s="29">
        <v>291</v>
      </c>
      <c r="W9" s="29">
        <v>288</v>
      </c>
      <c r="X9" s="43"/>
      <c r="Y9" s="43"/>
    </row>
    <row r="10" spans="1:26" s="26" customFormat="1">
      <c r="A10" s="1">
        <v>3</v>
      </c>
      <c r="B10" s="1" t="s">
        <v>111</v>
      </c>
      <c r="C10" s="1" t="s">
        <v>64</v>
      </c>
      <c r="D10" s="29" t="s">
        <v>66</v>
      </c>
      <c r="E10" s="29">
        <v>285</v>
      </c>
      <c r="F10" s="29">
        <v>298</v>
      </c>
      <c r="G10" s="43">
        <v>284</v>
      </c>
      <c r="H10" s="43">
        <v>293</v>
      </c>
      <c r="I10" s="43">
        <v>287</v>
      </c>
      <c r="J10" s="43"/>
      <c r="K10" s="31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1163</v>
      </c>
      <c r="L10" s="31" t="s">
        <v>1055</v>
      </c>
      <c r="M10" s="31"/>
      <c r="N10" s="31">
        <f>K10-(ROW(K10)-ROW(K$6))/10000</f>
        <v>1162.9996000000001</v>
      </c>
      <c r="O10" s="31">
        <f>COUNT(E10:J10)</f>
        <v>5</v>
      </c>
      <c r="P10" s="31">
        <f ca="1">IF(AND(O10=1,OFFSET(D10,0,P$3)&gt;0),"Y",0)</f>
        <v>0</v>
      </c>
      <c r="Q10" s="32" t="s">
        <v>27</v>
      </c>
      <c r="R10" s="47">
        <f>1-(Q10=Q9)</f>
        <v>0</v>
      </c>
      <c r="S10" s="33">
        <f>N10+T10/1000+U10/10000+V10/100000+W10/1000000+X10/10000000+Y10/100000000</f>
        <v>1163.3300834000001</v>
      </c>
      <c r="T10" s="29">
        <v>298</v>
      </c>
      <c r="U10" s="43">
        <v>293</v>
      </c>
      <c r="V10" s="43">
        <v>287</v>
      </c>
      <c r="W10" s="29">
        <v>285</v>
      </c>
      <c r="X10" s="43">
        <v>284</v>
      </c>
      <c r="Y10" s="43"/>
    </row>
    <row r="11" spans="1:26" s="26" customFormat="1">
      <c r="A11" s="1">
        <v>4</v>
      </c>
      <c r="B11" s="1">
        <v>3</v>
      </c>
      <c r="C11" s="1" t="s">
        <v>481</v>
      </c>
      <c r="D11" s="29" t="s">
        <v>62</v>
      </c>
      <c r="E11" s="29">
        <v>290</v>
      </c>
      <c r="F11" s="29">
        <v>294</v>
      </c>
      <c r="G11" s="43">
        <v>286</v>
      </c>
      <c r="H11" s="43">
        <v>290</v>
      </c>
      <c r="I11" s="43"/>
      <c r="J11" s="43"/>
      <c r="K11" s="31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1160</v>
      </c>
      <c r="L11" s="31" t="s">
        <v>1054</v>
      </c>
      <c r="M11" s="31" t="s">
        <v>104</v>
      </c>
      <c r="N11" s="31">
        <f>K11-(ROW(K11)-ROW(K$6))/10000</f>
        <v>1159.9994999999999</v>
      </c>
      <c r="O11" s="31">
        <f>COUNT(E11:J11)</f>
        <v>4</v>
      </c>
      <c r="P11" s="31">
        <f ca="1">IF(AND(O11=1,OFFSET(D11,0,P$3)&gt;0),"Y",0)</f>
        <v>0</v>
      </c>
      <c r="Q11" s="32" t="s">
        <v>27</v>
      </c>
      <c r="R11" s="47">
        <f>1-(Q11=Q10)</f>
        <v>0</v>
      </c>
      <c r="S11" s="33">
        <f>N11+T11/1000+U11/10000+V11/100000+W11/1000000+X11/10000000+Y11/100000000</f>
        <v>1160.3256859999999</v>
      </c>
      <c r="T11" s="29">
        <v>294</v>
      </c>
      <c r="U11" s="29">
        <v>290</v>
      </c>
      <c r="V11" s="43">
        <v>290</v>
      </c>
      <c r="W11" s="43">
        <v>286</v>
      </c>
      <c r="X11" s="43"/>
      <c r="Y11" s="43"/>
    </row>
    <row r="12" spans="1:26" s="26" customFormat="1">
      <c r="A12" s="1">
        <v>5</v>
      </c>
      <c r="B12" s="1">
        <v>4</v>
      </c>
      <c r="C12" s="1" t="s">
        <v>54</v>
      </c>
      <c r="D12" s="29" t="s">
        <v>56</v>
      </c>
      <c r="E12" s="29"/>
      <c r="F12" s="29">
        <v>283</v>
      </c>
      <c r="G12" s="43">
        <v>280</v>
      </c>
      <c r="H12" s="43">
        <v>279</v>
      </c>
      <c r="I12" s="43">
        <v>291</v>
      </c>
      <c r="J12" s="43"/>
      <c r="K12" s="31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1133</v>
      </c>
      <c r="L12" s="31" t="s">
        <v>1054</v>
      </c>
      <c r="M12" s="31"/>
      <c r="N12" s="31">
        <f>K12-(ROW(K12)-ROW(K$6))/10000</f>
        <v>1132.9993999999999</v>
      </c>
      <c r="O12" s="31">
        <f>COUNT(E12:J12)</f>
        <v>4</v>
      </c>
      <c r="P12" s="31">
        <f ca="1">IF(AND(O12=1,OFFSET(D12,0,P$3)&gt;0),"Y",0)</f>
        <v>0</v>
      </c>
      <c r="Q12" s="32" t="s">
        <v>27</v>
      </c>
      <c r="R12" s="33">
        <f>1-(Q12=Q11)</f>
        <v>0</v>
      </c>
      <c r="S12" s="33">
        <f>N12+T12/1000+U12/10000+V12/100000+W12/1000000+X12/10000000+Y12/100000000</f>
        <v>1133.3217789999999</v>
      </c>
      <c r="T12" s="43">
        <v>291</v>
      </c>
      <c r="U12" s="29">
        <v>283</v>
      </c>
      <c r="V12" s="43">
        <v>280</v>
      </c>
      <c r="W12" s="43">
        <v>279</v>
      </c>
      <c r="X12" s="29"/>
      <c r="Y12" s="43"/>
    </row>
    <row r="13" spans="1:26" s="26" customFormat="1">
      <c r="A13" s="1">
        <v>6</v>
      </c>
      <c r="B13" s="1">
        <v>5</v>
      </c>
      <c r="C13" s="1" t="s">
        <v>482</v>
      </c>
      <c r="D13" s="29" t="s">
        <v>46</v>
      </c>
      <c r="E13" s="29">
        <v>276</v>
      </c>
      <c r="F13" s="29">
        <v>280</v>
      </c>
      <c r="G13" s="43">
        <v>287</v>
      </c>
      <c r="H13" s="43">
        <v>286</v>
      </c>
      <c r="I13" s="43"/>
      <c r="J13" s="43"/>
      <c r="K13" s="31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1129</v>
      </c>
      <c r="L13" s="31" t="s">
        <v>1054</v>
      </c>
      <c r="M13" s="31"/>
      <c r="N13" s="31">
        <f>K13-(ROW(K13)-ROW(K$6))/10000</f>
        <v>1128.9992999999999</v>
      </c>
      <c r="O13" s="31">
        <f>COUNT(E13:J13)</f>
        <v>4</v>
      </c>
      <c r="P13" s="31">
        <f ca="1">IF(AND(O13=1,OFFSET(D13,0,P$3)&gt;0),"Y",0)</f>
        <v>0</v>
      </c>
      <c r="Q13" s="32" t="s">
        <v>27</v>
      </c>
      <c r="R13" s="47">
        <f>1-(Q13=Q12)</f>
        <v>0</v>
      </c>
      <c r="S13" s="33">
        <f>N13+T13/1000+U13/10000+V13/100000+W13/1000000+X13/10000000+Y13/100000000</f>
        <v>1129.317976</v>
      </c>
      <c r="T13" s="43">
        <v>287</v>
      </c>
      <c r="U13" s="43">
        <v>286</v>
      </c>
      <c r="V13" s="29">
        <v>280</v>
      </c>
      <c r="W13" s="29">
        <v>276</v>
      </c>
      <c r="X13" s="43"/>
      <c r="Y13" s="43"/>
    </row>
    <row r="14" spans="1:26" s="26" customFormat="1">
      <c r="A14" s="1">
        <v>7</v>
      </c>
      <c r="B14" s="1">
        <v>6</v>
      </c>
      <c r="C14" s="1" t="s">
        <v>99</v>
      </c>
      <c r="D14" s="29" t="s">
        <v>98</v>
      </c>
      <c r="E14" s="29"/>
      <c r="F14" s="29">
        <v>248</v>
      </c>
      <c r="G14" s="43">
        <v>261</v>
      </c>
      <c r="H14" s="43">
        <v>262</v>
      </c>
      <c r="I14" s="43">
        <v>274</v>
      </c>
      <c r="J14" s="43"/>
      <c r="K14" s="31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1045</v>
      </c>
      <c r="L14" s="31" t="s">
        <v>1054</v>
      </c>
      <c r="M14" s="31"/>
      <c r="N14" s="31">
        <f>K14-(ROW(K14)-ROW(K$6))/10000</f>
        <v>1044.9992</v>
      </c>
      <c r="O14" s="31">
        <f>COUNT(E14:J14)</f>
        <v>4</v>
      </c>
      <c r="P14" s="31">
        <f ca="1">IF(AND(O14=1,OFFSET(D14,0,P$3)&gt;0),"Y",0)</f>
        <v>0</v>
      </c>
      <c r="Q14" s="32" t="s">
        <v>27</v>
      </c>
      <c r="R14" s="33">
        <f>1-(Q14=Q13)</f>
        <v>0</v>
      </c>
      <c r="S14" s="33">
        <f>N14+T14/1000+U14/10000+V14/100000+W14/1000000+X14/10000000+Y14/100000000</f>
        <v>1045.3022579999999</v>
      </c>
      <c r="T14" s="43">
        <v>274</v>
      </c>
      <c r="U14" s="43">
        <v>262</v>
      </c>
      <c r="V14" s="43">
        <v>261</v>
      </c>
      <c r="W14" s="29">
        <v>248</v>
      </c>
      <c r="X14" s="29"/>
      <c r="Y14" s="43"/>
    </row>
    <row r="15" spans="1:26" s="26" customFormat="1">
      <c r="A15" s="1">
        <v>8</v>
      </c>
      <c r="B15" s="1">
        <v>7</v>
      </c>
      <c r="C15" s="1" t="s">
        <v>483</v>
      </c>
      <c r="D15" s="29" t="s">
        <v>87</v>
      </c>
      <c r="E15" s="29">
        <v>260</v>
      </c>
      <c r="F15" s="29">
        <v>241</v>
      </c>
      <c r="G15" s="43">
        <v>267</v>
      </c>
      <c r="H15" s="43">
        <v>265</v>
      </c>
      <c r="I15" s="43"/>
      <c r="J15" s="43"/>
      <c r="K15" s="31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1033</v>
      </c>
      <c r="L15" s="31" t="s">
        <v>1054</v>
      </c>
      <c r="M15" s="31"/>
      <c r="N15" s="31">
        <f>K15-(ROW(K15)-ROW(K$6))/10000</f>
        <v>1032.9991</v>
      </c>
      <c r="O15" s="31">
        <f>COUNT(E15:J15)</f>
        <v>4</v>
      </c>
      <c r="P15" s="31">
        <f ca="1">IF(AND(O15=1,OFFSET(D15,0,P$3)&gt;0),"Y",0)</f>
        <v>0</v>
      </c>
      <c r="Q15" s="32" t="s">
        <v>27</v>
      </c>
      <c r="R15" s="47">
        <f>1-(Q15=Q14)</f>
        <v>0</v>
      </c>
      <c r="S15" s="33">
        <f>N15+T15/1000+U15/10000+V15/100000+W15/1000000+X15/10000000+Y15/100000000</f>
        <v>1033.295441</v>
      </c>
      <c r="T15" s="43">
        <v>267</v>
      </c>
      <c r="U15" s="43">
        <v>265</v>
      </c>
      <c r="V15" s="29">
        <v>260</v>
      </c>
      <c r="W15" s="29">
        <v>241</v>
      </c>
      <c r="X15" s="43"/>
      <c r="Y15" s="43"/>
    </row>
    <row r="16" spans="1:26" s="26" customFormat="1">
      <c r="A16" s="1">
        <v>9</v>
      </c>
      <c r="B16" s="1">
        <v>8</v>
      </c>
      <c r="C16" s="1" t="s">
        <v>132</v>
      </c>
      <c r="D16" s="29" t="s">
        <v>51</v>
      </c>
      <c r="E16" s="29">
        <v>229</v>
      </c>
      <c r="F16" s="29">
        <v>235</v>
      </c>
      <c r="G16" s="43">
        <v>237</v>
      </c>
      <c r="H16" s="43">
        <v>239</v>
      </c>
      <c r="I16" s="43">
        <v>253</v>
      </c>
      <c r="J16" s="43"/>
      <c r="K16" s="31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964</v>
      </c>
      <c r="L16" s="31" t="s">
        <v>1054</v>
      </c>
      <c r="M16" s="31"/>
      <c r="N16" s="31">
        <f>K16-(ROW(K16)-ROW(K$6))/10000</f>
        <v>963.99900000000002</v>
      </c>
      <c r="O16" s="31">
        <f>COUNT(E16:J16)</f>
        <v>5</v>
      </c>
      <c r="P16" s="31">
        <f ca="1">IF(AND(O16=1,OFFSET(D16,0,P$3)&gt;0),"Y",0)</f>
        <v>0</v>
      </c>
      <c r="Q16" s="32" t="s">
        <v>27</v>
      </c>
      <c r="R16" s="47">
        <f>1-(Q16=Q15)</f>
        <v>0</v>
      </c>
      <c r="S16" s="33">
        <f>N16+T16/1000+U16/10000+V16/100000+W16/1000000+X16/10000000+Y16/100000000</f>
        <v>964.27852790000009</v>
      </c>
      <c r="T16" s="43">
        <v>253</v>
      </c>
      <c r="U16" s="43">
        <v>239</v>
      </c>
      <c r="V16" s="43">
        <v>237</v>
      </c>
      <c r="W16" s="29">
        <v>235</v>
      </c>
      <c r="X16" s="29">
        <v>229</v>
      </c>
      <c r="Y16" s="43"/>
    </row>
    <row r="17" spans="1:25" s="26" customFormat="1">
      <c r="A17" s="1">
        <v>10</v>
      </c>
      <c r="B17" s="1">
        <v>9</v>
      </c>
      <c r="C17" s="1" t="s">
        <v>142</v>
      </c>
      <c r="D17" s="29" t="s">
        <v>102</v>
      </c>
      <c r="E17" s="29"/>
      <c r="F17" s="29">
        <v>215</v>
      </c>
      <c r="G17" s="43">
        <v>238</v>
      </c>
      <c r="H17" s="43">
        <v>232</v>
      </c>
      <c r="I17" s="43">
        <v>247</v>
      </c>
      <c r="J17" s="43"/>
      <c r="K17" s="31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932</v>
      </c>
      <c r="L17" s="31" t="s">
        <v>1054</v>
      </c>
      <c r="M17" s="31"/>
      <c r="N17" s="31">
        <f>K17-(ROW(K17)-ROW(K$6))/10000</f>
        <v>931.99890000000005</v>
      </c>
      <c r="O17" s="31">
        <f>COUNT(E17:J17)</f>
        <v>4</v>
      </c>
      <c r="P17" s="31">
        <f ca="1">IF(AND(O17=1,OFFSET(D17,0,P$3)&gt;0),"Y",0)</f>
        <v>0</v>
      </c>
      <c r="Q17" s="32" t="s">
        <v>27</v>
      </c>
      <c r="R17" s="33">
        <f>1-(Q17=Q16)</f>
        <v>0</v>
      </c>
      <c r="S17" s="33">
        <f>N17+T17/1000+U17/10000+V17/100000+W17/1000000+X17/10000000+Y17/100000000</f>
        <v>932.27223500000014</v>
      </c>
      <c r="T17" s="43">
        <v>247</v>
      </c>
      <c r="U17" s="43">
        <v>238</v>
      </c>
      <c r="V17" s="43">
        <v>232</v>
      </c>
      <c r="W17" s="29">
        <v>215</v>
      </c>
      <c r="X17" s="29"/>
      <c r="Y17" s="43"/>
    </row>
    <row r="18" spans="1:25" s="26" customFormat="1">
      <c r="A18" s="1">
        <v>11</v>
      </c>
      <c r="B18" s="1">
        <v>10</v>
      </c>
      <c r="C18" s="1" t="s">
        <v>152</v>
      </c>
      <c r="D18" s="29" t="s">
        <v>102</v>
      </c>
      <c r="E18" s="29">
        <v>211</v>
      </c>
      <c r="F18" s="29">
        <v>234</v>
      </c>
      <c r="G18" s="43">
        <v>147</v>
      </c>
      <c r="H18" s="43">
        <v>227</v>
      </c>
      <c r="I18" s="43">
        <v>243</v>
      </c>
      <c r="J18" s="43"/>
      <c r="K18" s="31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915</v>
      </c>
      <c r="L18" s="31" t="s">
        <v>1054</v>
      </c>
      <c r="M18" s="31"/>
      <c r="N18" s="31">
        <f>K18-(ROW(K18)-ROW(K$6))/10000</f>
        <v>914.99879999999996</v>
      </c>
      <c r="O18" s="31">
        <f>COUNT(E18:J18)</f>
        <v>5</v>
      </c>
      <c r="P18" s="31">
        <f ca="1">IF(AND(O18=1,OFFSET(D18,0,P$3)&gt;0),"Y",0)</f>
        <v>0</v>
      </c>
      <c r="Q18" s="32" t="s">
        <v>27</v>
      </c>
      <c r="R18" s="47">
        <f>1-(Q18=Q17)</f>
        <v>0</v>
      </c>
      <c r="S18" s="33">
        <f>N18+T18/1000+U18/10000+V18/100000+W18/1000000+X18/10000000+Y18/100000000</f>
        <v>915.26769569999999</v>
      </c>
      <c r="T18" s="43">
        <v>243</v>
      </c>
      <c r="U18" s="29">
        <v>234</v>
      </c>
      <c r="V18" s="43">
        <v>227</v>
      </c>
      <c r="W18" s="29">
        <v>211</v>
      </c>
      <c r="X18" s="43">
        <v>147</v>
      </c>
      <c r="Y18" s="43"/>
    </row>
    <row r="19" spans="1:25" s="26" customFormat="1">
      <c r="A19" s="1">
        <v>12</v>
      </c>
      <c r="B19" s="1">
        <v>11</v>
      </c>
      <c r="C19" s="1" t="s">
        <v>484</v>
      </c>
      <c r="D19" s="29" t="s">
        <v>62</v>
      </c>
      <c r="E19" s="29">
        <v>280</v>
      </c>
      <c r="F19" s="29"/>
      <c r="G19" s="43">
        <v>299</v>
      </c>
      <c r="H19" s="43">
        <v>299</v>
      </c>
      <c r="I19" s="43"/>
      <c r="J19" s="43"/>
      <c r="K19" s="31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878</v>
      </c>
      <c r="L19" s="31" t="s">
        <v>1054</v>
      </c>
      <c r="M19" s="31"/>
      <c r="N19" s="31">
        <f>K19-(ROW(K19)-ROW(K$6))/10000</f>
        <v>877.99869999999999</v>
      </c>
      <c r="O19" s="31">
        <f>COUNT(E19:J19)</f>
        <v>3</v>
      </c>
      <c r="P19" s="31">
        <f ca="1">IF(AND(O19=1,OFFSET(D19,0,P$3)&gt;0),"Y",0)</f>
        <v>0</v>
      </c>
      <c r="Q19" s="32" t="s">
        <v>27</v>
      </c>
      <c r="R19" s="47">
        <f>1-(Q19=Q18)</f>
        <v>0</v>
      </c>
      <c r="S19" s="33">
        <f>N19+T19/1000+U19/10000+V19/100000+W19/1000000+X19/10000000+Y19/100000000</f>
        <v>878.33039999999994</v>
      </c>
      <c r="T19" s="43">
        <v>299</v>
      </c>
      <c r="U19" s="43">
        <v>299</v>
      </c>
      <c r="V19" s="29">
        <v>280</v>
      </c>
      <c r="W19" s="29"/>
      <c r="X19" s="43"/>
      <c r="Y19" s="43"/>
    </row>
    <row r="20" spans="1:25" s="26" customFormat="1">
      <c r="A20" s="1">
        <v>13</v>
      </c>
      <c r="B20" s="1">
        <v>12</v>
      </c>
      <c r="C20" s="1" t="s">
        <v>485</v>
      </c>
      <c r="D20" s="29" t="s">
        <v>62</v>
      </c>
      <c r="E20" s="29">
        <v>288</v>
      </c>
      <c r="F20" s="29">
        <v>295</v>
      </c>
      <c r="G20" s="43"/>
      <c r="H20" s="43">
        <v>292</v>
      </c>
      <c r="I20" s="43"/>
      <c r="J20" s="43"/>
      <c r="K20" s="31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875</v>
      </c>
      <c r="L20" s="31" t="s">
        <v>1054</v>
      </c>
      <c r="M20" s="31"/>
      <c r="N20" s="31">
        <f>K20-(ROW(K20)-ROW(K$6))/10000</f>
        <v>874.99860000000001</v>
      </c>
      <c r="O20" s="31">
        <f>COUNT(E20:J20)</f>
        <v>3</v>
      </c>
      <c r="P20" s="31">
        <f ca="1">IF(AND(O20=1,OFFSET(D20,0,P$3)&gt;0),"Y",0)</f>
        <v>0</v>
      </c>
      <c r="Q20" s="32" t="s">
        <v>27</v>
      </c>
      <c r="R20" s="47">
        <f>1-(Q20=Q19)</f>
        <v>0</v>
      </c>
      <c r="S20" s="33">
        <f>N20+T20/1000+U20/10000+V20/100000+W20/1000000+X20/10000000+Y20/100000000</f>
        <v>875.32567999999992</v>
      </c>
      <c r="T20" s="29">
        <v>295</v>
      </c>
      <c r="U20" s="43">
        <v>292</v>
      </c>
      <c r="V20" s="29">
        <v>288</v>
      </c>
      <c r="W20" s="43"/>
      <c r="X20" s="43"/>
      <c r="Y20" s="43"/>
    </row>
    <row r="21" spans="1:25" s="26" customFormat="1">
      <c r="A21" s="1">
        <v>14</v>
      </c>
      <c r="B21" s="1">
        <v>13</v>
      </c>
      <c r="C21" s="1" t="s">
        <v>204</v>
      </c>
      <c r="D21" s="29" t="s">
        <v>98</v>
      </c>
      <c r="E21" s="29"/>
      <c r="F21" s="29">
        <v>296</v>
      </c>
      <c r="G21" s="43">
        <v>281</v>
      </c>
      <c r="H21" s="43"/>
      <c r="I21" s="43">
        <v>215</v>
      </c>
      <c r="J21" s="43"/>
      <c r="K21" s="31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792</v>
      </c>
      <c r="L21" s="31" t="s">
        <v>1054</v>
      </c>
      <c r="M21" s="31"/>
      <c r="N21" s="31">
        <f>K21-(ROW(K21)-ROW(K$6))/10000</f>
        <v>791.99850000000004</v>
      </c>
      <c r="O21" s="31">
        <f>COUNT(E21:J21)</f>
        <v>3</v>
      </c>
      <c r="P21" s="31">
        <f ca="1">IF(AND(O21=1,OFFSET(D21,0,P$3)&gt;0),"Y",0)</f>
        <v>0</v>
      </c>
      <c r="Q21" s="32" t="s">
        <v>27</v>
      </c>
      <c r="R21" s="33">
        <f>1-(Q21=Q20)</f>
        <v>0</v>
      </c>
      <c r="S21" s="33">
        <f>N21+T21/1000+U21/10000+V21/100000+W21/1000000+X21/10000000+Y21/100000000</f>
        <v>792.32475000000011</v>
      </c>
      <c r="T21" s="29">
        <v>296</v>
      </c>
      <c r="U21" s="43">
        <v>281</v>
      </c>
      <c r="V21" s="43">
        <v>215</v>
      </c>
      <c r="W21" s="29"/>
      <c r="X21" s="43"/>
      <c r="Y21" s="43"/>
    </row>
    <row r="22" spans="1:25" s="26" customFormat="1">
      <c r="A22" s="1">
        <v>15</v>
      </c>
      <c r="B22" s="1">
        <v>14</v>
      </c>
      <c r="C22" s="1" t="s">
        <v>202</v>
      </c>
      <c r="D22" s="29" t="s">
        <v>98</v>
      </c>
      <c r="E22" s="29"/>
      <c r="F22" s="29">
        <v>275</v>
      </c>
      <c r="G22" s="43">
        <v>271</v>
      </c>
      <c r="H22" s="43"/>
      <c r="I22" s="43">
        <v>217</v>
      </c>
      <c r="J22" s="43"/>
      <c r="K22" s="31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763</v>
      </c>
      <c r="L22" s="31" t="s">
        <v>1054</v>
      </c>
      <c r="M22" s="31"/>
      <c r="N22" s="31">
        <f>K22-(ROW(K22)-ROW(K$6))/10000</f>
        <v>762.99839999999995</v>
      </c>
      <c r="O22" s="31">
        <f>COUNT(E22:J22)</f>
        <v>3</v>
      </c>
      <c r="P22" s="31">
        <f ca="1">IF(AND(O22=1,OFFSET(D22,0,P$3)&gt;0),"Y",0)</f>
        <v>0</v>
      </c>
      <c r="Q22" s="32" t="s">
        <v>27</v>
      </c>
      <c r="R22" s="33">
        <f>1-(Q22=Q21)</f>
        <v>0</v>
      </c>
      <c r="S22" s="33">
        <f>N22+T22/1000+U22/10000+V22/100000+W22/1000000+X22/10000000+Y22/100000000</f>
        <v>763.30266999999992</v>
      </c>
      <c r="T22" s="29">
        <v>275</v>
      </c>
      <c r="U22" s="43">
        <v>271</v>
      </c>
      <c r="V22" s="43">
        <v>217</v>
      </c>
      <c r="W22" s="29"/>
      <c r="X22" s="43"/>
      <c r="Y22" s="43"/>
    </row>
    <row r="23" spans="1:25" s="26" customFormat="1">
      <c r="A23" s="1">
        <v>16</v>
      </c>
      <c r="B23" s="1">
        <v>15</v>
      </c>
      <c r="C23" s="1" t="s">
        <v>486</v>
      </c>
      <c r="D23" s="29" t="s">
        <v>30</v>
      </c>
      <c r="E23" s="29">
        <v>249</v>
      </c>
      <c r="F23" s="29">
        <v>245</v>
      </c>
      <c r="G23" s="43"/>
      <c r="H23" s="43">
        <v>226</v>
      </c>
      <c r="I23" s="43"/>
      <c r="J23" s="43"/>
      <c r="K23" s="31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720</v>
      </c>
      <c r="L23" s="31" t="s">
        <v>1054</v>
      </c>
      <c r="M23" s="31"/>
      <c r="N23" s="31">
        <f>K23-(ROW(K23)-ROW(K$6))/10000</f>
        <v>719.99829999999997</v>
      </c>
      <c r="O23" s="31">
        <f>COUNT(E23:J23)</f>
        <v>3</v>
      </c>
      <c r="P23" s="31">
        <f ca="1">IF(AND(O23=1,OFFSET(D23,0,P$3)&gt;0),"Y",0)</f>
        <v>0</v>
      </c>
      <c r="Q23" s="32" t="s">
        <v>27</v>
      </c>
      <c r="R23" s="47">
        <f>1-(Q23=Q22)</f>
        <v>0</v>
      </c>
      <c r="S23" s="33">
        <f>N23+T23/1000+U23/10000+V23/100000+W23/1000000+X23/10000000+Y23/100000000</f>
        <v>720.27405999999996</v>
      </c>
      <c r="T23" s="29">
        <v>249</v>
      </c>
      <c r="U23" s="29">
        <v>245</v>
      </c>
      <c r="V23" s="43">
        <v>226</v>
      </c>
      <c r="W23" s="43"/>
      <c r="X23" s="43"/>
      <c r="Y23" s="43"/>
    </row>
    <row r="24" spans="1:25" s="26" customFormat="1">
      <c r="A24" s="1">
        <v>17</v>
      </c>
      <c r="B24" s="1">
        <v>16</v>
      </c>
      <c r="C24" s="1" t="s">
        <v>487</v>
      </c>
      <c r="D24" s="29" t="s">
        <v>62</v>
      </c>
      <c r="E24" s="29">
        <v>234</v>
      </c>
      <c r="F24" s="29">
        <v>223</v>
      </c>
      <c r="G24" s="43">
        <v>248</v>
      </c>
      <c r="H24" s="43"/>
      <c r="I24" s="43"/>
      <c r="J24" s="43"/>
      <c r="K24" s="31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705</v>
      </c>
      <c r="L24" s="31" t="s">
        <v>1054</v>
      </c>
      <c r="M24" s="31"/>
      <c r="N24" s="31">
        <f>K24-(ROW(K24)-ROW(K$6))/10000</f>
        <v>704.9982</v>
      </c>
      <c r="O24" s="31">
        <f>COUNT(E24:J24)</f>
        <v>3</v>
      </c>
      <c r="P24" s="31">
        <f ca="1">IF(AND(O24=1,OFFSET(D24,0,P$3)&gt;0),"Y",0)</f>
        <v>0</v>
      </c>
      <c r="Q24" s="32" t="s">
        <v>27</v>
      </c>
      <c r="R24" s="47">
        <f>1-(Q24=Q23)</f>
        <v>0</v>
      </c>
      <c r="S24" s="33">
        <f>N24+T24/1000+U24/10000+V24/100000+W24/1000000+X24/10000000+Y24/100000000</f>
        <v>705.27183000000014</v>
      </c>
      <c r="T24" s="43">
        <v>248</v>
      </c>
      <c r="U24" s="29">
        <v>234</v>
      </c>
      <c r="V24" s="29">
        <v>223</v>
      </c>
      <c r="W24" s="43"/>
      <c r="X24" s="43"/>
      <c r="Y24" s="43"/>
    </row>
    <row r="25" spans="1:25" s="26" customFormat="1">
      <c r="A25" s="1">
        <v>18</v>
      </c>
      <c r="B25" s="1">
        <v>17</v>
      </c>
      <c r="C25" s="1" t="s">
        <v>223</v>
      </c>
      <c r="D25" s="29" t="s">
        <v>51</v>
      </c>
      <c r="E25" s="29">
        <v>132</v>
      </c>
      <c r="F25" s="29">
        <v>169</v>
      </c>
      <c r="G25" s="43"/>
      <c r="H25" s="43">
        <v>175</v>
      </c>
      <c r="I25" s="43">
        <v>203</v>
      </c>
      <c r="J25" s="43"/>
      <c r="K25" s="31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679</v>
      </c>
      <c r="L25" s="31" t="s">
        <v>1054</v>
      </c>
      <c r="M25" s="31"/>
      <c r="N25" s="31">
        <f>K25-(ROW(K25)-ROW(K$6))/10000</f>
        <v>678.99810000000002</v>
      </c>
      <c r="O25" s="31">
        <f>COUNT(E25:J25)</f>
        <v>4</v>
      </c>
      <c r="P25" s="31">
        <f ca="1">IF(AND(O25=1,OFFSET(D25,0,P$3)&gt;0),"Y",0)</f>
        <v>0</v>
      </c>
      <c r="Q25" s="32" t="s">
        <v>27</v>
      </c>
      <c r="R25" s="47">
        <f>1-(Q25=Q24)</f>
        <v>0</v>
      </c>
      <c r="S25" s="33">
        <f>N25+T25/1000+U25/10000+V25/100000+W25/1000000+X25/10000000+Y25/100000000</f>
        <v>679.2204220000001</v>
      </c>
      <c r="T25" s="43">
        <v>203</v>
      </c>
      <c r="U25" s="43">
        <v>175</v>
      </c>
      <c r="V25" s="29">
        <v>169</v>
      </c>
      <c r="W25" s="29">
        <v>132</v>
      </c>
      <c r="X25" s="43"/>
      <c r="Y25" s="43"/>
    </row>
    <row r="26" spans="1:25" s="26" customFormat="1">
      <c r="A26" s="1">
        <v>19</v>
      </c>
      <c r="B26" s="1">
        <v>18</v>
      </c>
      <c r="C26" s="1" t="s">
        <v>180</v>
      </c>
      <c r="D26" s="29" t="s">
        <v>145</v>
      </c>
      <c r="E26" s="29">
        <v>226</v>
      </c>
      <c r="F26" s="29"/>
      <c r="G26" s="43"/>
      <c r="H26" s="43">
        <v>197</v>
      </c>
      <c r="I26" s="43">
        <v>228</v>
      </c>
      <c r="J26" s="43"/>
      <c r="K26" s="31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651</v>
      </c>
      <c r="L26" s="31" t="s">
        <v>1054</v>
      </c>
      <c r="M26" s="31"/>
      <c r="N26" s="31">
        <f>K26-(ROW(K26)-ROW(K$6))/10000</f>
        <v>650.99800000000005</v>
      </c>
      <c r="O26" s="31">
        <f>COUNT(E26:J26)</f>
        <v>3</v>
      </c>
      <c r="P26" s="31">
        <f ca="1">IF(AND(O26=1,OFFSET(D26,0,P$3)&gt;0),"Y",0)</f>
        <v>0</v>
      </c>
      <c r="Q26" s="32" t="s">
        <v>27</v>
      </c>
      <c r="R26" s="47">
        <f>1-(Q26=Q25)</f>
        <v>0</v>
      </c>
      <c r="S26" s="33">
        <f>N26+T26/1000+U26/10000+V26/100000+W26/1000000+X26/10000000+Y26/100000000</f>
        <v>651.25057000000004</v>
      </c>
      <c r="T26" s="43">
        <v>228</v>
      </c>
      <c r="U26" s="29">
        <v>226</v>
      </c>
      <c r="V26" s="43">
        <v>197</v>
      </c>
      <c r="W26" s="29"/>
      <c r="X26" s="43"/>
      <c r="Y26" s="43"/>
    </row>
    <row r="27" spans="1:25" s="26" customFormat="1">
      <c r="A27" s="1">
        <v>20</v>
      </c>
      <c r="B27" s="1">
        <v>19</v>
      </c>
      <c r="C27" s="1" t="s">
        <v>488</v>
      </c>
      <c r="D27" s="29" t="s">
        <v>81</v>
      </c>
      <c r="E27" s="29">
        <v>200</v>
      </c>
      <c r="F27" s="29"/>
      <c r="G27" s="43">
        <v>200</v>
      </c>
      <c r="H27" s="43">
        <v>204</v>
      </c>
      <c r="I27" s="43"/>
      <c r="J27" s="43"/>
      <c r="K27" s="31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604</v>
      </c>
      <c r="L27" s="31" t="s">
        <v>1054</v>
      </c>
      <c r="M27" s="31"/>
      <c r="N27" s="31">
        <f>K27-(ROW(K27)-ROW(K$6))/10000</f>
        <v>603.99789999999996</v>
      </c>
      <c r="O27" s="31">
        <f>COUNT(E27:J27)</f>
        <v>3</v>
      </c>
      <c r="P27" s="31">
        <f ca="1">IF(AND(O27=1,OFFSET(D27,0,P$3)&gt;0),"Y",0)</f>
        <v>0</v>
      </c>
      <c r="Q27" s="32" t="s">
        <v>27</v>
      </c>
      <c r="R27" s="47">
        <f>1-(Q27=Q26)</f>
        <v>0</v>
      </c>
      <c r="S27" s="33">
        <f>N27+T27/1000+U27/10000+V27/100000+W27/1000000+X27/10000000+Y27/100000000</f>
        <v>604.22389999999984</v>
      </c>
      <c r="T27" s="43">
        <v>204</v>
      </c>
      <c r="U27" s="29">
        <v>200</v>
      </c>
      <c r="V27" s="43">
        <v>200</v>
      </c>
      <c r="W27" s="29"/>
      <c r="X27" s="43"/>
      <c r="Y27" s="43"/>
    </row>
    <row r="28" spans="1:25" s="26" customFormat="1">
      <c r="A28" s="1">
        <v>21</v>
      </c>
      <c r="B28" s="1">
        <v>20</v>
      </c>
      <c r="C28" s="1" t="s">
        <v>489</v>
      </c>
      <c r="D28" s="29" t="s">
        <v>25</v>
      </c>
      <c r="E28" s="29"/>
      <c r="F28" s="29">
        <v>300</v>
      </c>
      <c r="G28" s="43">
        <v>290</v>
      </c>
      <c r="H28" s="43"/>
      <c r="I28" s="43"/>
      <c r="J28" s="43"/>
      <c r="K28" s="31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590</v>
      </c>
      <c r="L28" s="31" t="s">
        <v>1054</v>
      </c>
      <c r="M28" s="31"/>
      <c r="N28" s="31">
        <f>K28-(ROW(K28)-ROW(K$6))/10000</f>
        <v>589.99779999999998</v>
      </c>
      <c r="O28" s="31">
        <f>COUNT(E28:J28)</f>
        <v>2</v>
      </c>
      <c r="P28" s="31">
        <f ca="1">IF(AND(O28=1,OFFSET(D28,0,P$3)&gt;0),"Y",0)</f>
        <v>0</v>
      </c>
      <c r="Q28" s="32" t="s">
        <v>27</v>
      </c>
      <c r="R28" s="33">
        <f>1-(Q28=Q27)</f>
        <v>0</v>
      </c>
      <c r="S28" s="33">
        <f>N28+T28/1000+U28/10000+V28/100000+W28/1000000+X28/10000000+Y28/100000000</f>
        <v>590.32679999999993</v>
      </c>
      <c r="T28" s="29">
        <v>300</v>
      </c>
      <c r="U28" s="43">
        <v>290</v>
      </c>
      <c r="V28" s="29"/>
      <c r="W28" s="43"/>
      <c r="X28" s="43"/>
      <c r="Y28" s="43"/>
    </row>
    <row r="29" spans="1:25" s="26" customFormat="1">
      <c r="A29" s="1">
        <v>22</v>
      </c>
      <c r="B29" s="1">
        <v>21</v>
      </c>
      <c r="C29" s="1" t="s">
        <v>490</v>
      </c>
      <c r="D29" s="29" t="s">
        <v>81</v>
      </c>
      <c r="E29" s="29">
        <v>174</v>
      </c>
      <c r="F29" s="29">
        <v>189</v>
      </c>
      <c r="G29" s="43">
        <v>194</v>
      </c>
      <c r="H29" s="43"/>
      <c r="I29" s="43"/>
      <c r="J29" s="43"/>
      <c r="K29" s="31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557</v>
      </c>
      <c r="L29" s="31" t="s">
        <v>1054</v>
      </c>
      <c r="M29" s="31"/>
      <c r="N29" s="31">
        <f>K29-(ROW(K29)-ROW(K$6))/10000</f>
        <v>556.99770000000001</v>
      </c>
      <c r="O29" s="31">
        <f>COUNT(E29:J29)</f>
        <v>3</v>
      </c>
      <c r="P29" s="31">
        <f ca="1">IF(AND(O29=1,OFFSET(D29,0,P$3)&gt;0),"Y",0)</f>
        <v>0</v>
      </c>
      <c r="Q29" s="32" t="s">
        <v>27</v>
      </c>
      <c r="R29" s="47">
        <f>1-(Q29=Q28)</f>
        <v>0</v>
      </c>
      <c r="S29" s="33">
        <f>N29+T29/1000+U29/10000+V29/100000+W29/1000000+X29/10000000+Y29/100000000</f>
        <v>557.21234000000004</v>
      </c>
      <c r="T29" s="43">
        <v>194</v>
      </c>
      <c r="U29" s="29">
        <v>189</v>
      </c>
      <c r="V29" s="29">
        <v>174</v>
      </c>
      <c r="W29" s="43"/>
      <c r="X29" s="43"/>
      <c r="Y29" s="43"/>
    </row>
    <row r="30" spans="1:25" s="26" customFormat="1">
      <c r="A30" s="1">
        <v>23</v>
      </c>
      <c r="B30" s="1">
        <v>22</v>
      </c>
      <c r="C30" s="1" t="s">
        <v>332</v>
      </c>
      <c r="D30" s="29" t="s">
        <v>39</v>
      </c>
      <c r="E30" s="29">
        <v>88</v>
      </c>
      <c r="F30" s="29">
        <v>113</v>
      </c>
      <c r="G30" s="43">
        <v>98</v>
      </c>
      <c r="H30" s="43">
        <v>118</v>
      </c>
      <c r="I30" s="43">
        <v>145</v>
      </c>
      <c r="J30" s="43"/>
      <c r="K30" s="31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474</v>
      </c>
      <c r="L30" s="31" t="s">
        <v>1054</v>
      </c>
      <c r="M30" s="31"/>
      <c r="N30" s="31">
        <f>K30-(ROW(K30)-ROW(K$6))/10000</f>
        <v>473.99759999999998</v>
      </c>
      <c r="O30" s="31">
        <f>COUNT(E30:J30)</f>
        <v>5</v>
      </c>
      <c r="P30" s="31">
        <f ca="1">IF(AND(O30=1,OFFSET(D30,0,P$3)&gt;0),"Y",0)</f>
        <v>0</v>
      </c>
      <c r="Q30" s="32" t="s">
        <v>27</v>
      </c>
      <c r="R30" s="47">
        <f>1-(Q30=Q29)</f>
        <v>0</v>
      </c>
      <c r="S30" s="33">
        <f>N30+T30/1000+U30/10000+V30/100000+W30/1000000+X30/10000000+Y30/100000000</f>
        <v>474.15563679999991</v>
      </c>
      <c r="T30" s="43">
        <v>145</v>
      </c>
      <c r="U30" s="43">
        <v>118</v>
      </c>
      <c r="V30" s="29">
        <v>113</v>
      </c>
      <c r="W30" s="43">
        <v>98</v>
      </c>
      <c r="X30" s="29">
        <v>88</v>
      </c>
      <c r="Y30" s="43"/>
    </row>
    <row r="31" spans="1:25" s="26" customFormat="1">
      <c r="A31" s="1">
        <v>24</v>
      </c>
      <c r="B31" s="1">
        <v>23</v>
      </c>
      <c r="C31" s="1" t="s">
        <v>173</v>
      </c>
      <c r="D31" s="29" t="s">
        <v>62</v>
      </c>
      <c r="E31" s="29"/>
      <c r="F31" s="29">
        <v>221</v>
      </c>
      <c r="G31" s="43"/>
      <c r="H31" s="43"/>
      <c r="I31" s="43">
        <v>234</v>
      </c>
      <c r="J31" s="43"/>
      <c r="K31" s="31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455</v>
      </c>
      <c r="L31" s="31" t="s">
        <v>1054</v>
      </c>
      <c r="M31" s="31"/>
      <c r="N31" s="31">
        <f>K31-(ROW(K31)-ROW(K$6))/10000</f>
        <v>454.9975</v>
      </c>
      <c r="O31" s="31">
        <f>COUNT(E31:J31)</f>
        <v>2</v>
      </c>
      <c r="P31" s="31">
        <f ca="1">IF(AND(O31=1,OFFSET(D31,0,P$3)&gt;0),"Y",0)</f>
        <v>0</v>
      </c>
      <c r="Q31" s="32" t="s">
        <v>27</v>
      </c>
      <c r="R31" s="33">
        <f>1-(Q31=Q30)</f>
        <v>0</v>
      </c>
      <c r="S31" s="33">
        <f>N31+T31/1000+U31/10000+V31/100000+W31/1000000+X31/10000000+Y31/100000000</f>
        <v>455.25360000000001</v>
      </c>
      <c r="T31" s="43">
        <v>234</v>
      </c>
      <c r="U31" s="29">
        <v>221</v>
      </c>
      <c r="V31" s="29"/>
      <c r="W31" s="43"/>
      <c r="X31" s="43"/>
      <c r="Y31" s="43"/>
    </row>
    <row r="32" spans="1:25" s="26" customFormat="1">
      <c r="A32" s="1">
        <v>25</v>
      </c>
      <c r="B32" s="1">
        <v>24</v>
      </c>
      <c r="C32" s="1" t="s">
        <v>491</v>
      </c>
      <c r="D32" s="29" t="s">
        <v>62</v>
      </c>
      <c r="E32" s="29">
        <v>186</v>
      </c>
      <c r="F32" s="29">
        <v>254</v>
      </c>
      <c r="G32" s="43"/>
      <c r="H32" s="43"/>
      <c r="I32" s="43"/>
      <c r="J32" s="43"/>
      <c r="K32" s="31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440</v>
      </c>
      <c r="L32" s="31" t="s">
        <v>1054</v>
      </c>
      <c r="M32" s="31"/>
      <c r="N32" s="31">
        <f>K32-(ROW(K32)-ROW(K$6))/10000</f>
        <v>439.99740000000003</v>
      </c>
      <c r="O32" s="31">
        <f>COUNT(E32:J32)</f>
        <v>2</v>
      </c>
      <c r="P32" s="31">
        <f ca="1">IF(AND(O32=1,OFFSET(D32,0,P$3)&gt;0),"Y",0)</f>
        <v>0</v>
      </c>
      <c r="Q32" s="32" t="s">
        <v>27</v>
      </c>
      <c r="R32" s="47">
        <f>1-(Q32=Q31)</f>
        <v>0</v>
      </c>
      <c r="S32" s="33">
        <f>N32+T32/1000+U32/10000+V32/100000+W32/1000000+X32/10000000+Y32/100000000</f>
        <v>440.27000000000004</v>
      </c>
      <c r="T32" s="29">
        <v>254</v>
      </c>
      <c r="U32" s="29">
        <v>186</v>
      </c>
      <c r="V32" s="43"/>
      <c r="W32" s="43"/>
      <c r="X32" s="43"/>
      <c r="Y32" s="43"/>
    </row>
    <row r="33" spans="1:25" s="26" customFormat="1">
      <c r="A33" s="1">
        <v>26</v>
      </c>
      <c r="B33" s="1">
        <v>25</v>
      </c>
      <c r="C33" s="1" t="s">
        <v>492</v>
      </c>
      <c r="D33" s="29" t="s">
        <v>81</v>
      </c>
      <c r="E33" s="29"/>
      <c r="F33" s="29">
        <v>211</v>
      </c>
      <c r="G33" s="43">
        <v>205</v>
      </c>
      <c r="H33" s="43"/>
      <c r="I33" s="43"/>
      <c r="J33" s="43"/>
      <c r="K33" s="31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416</v>
      </c>
      <c r="L33" s="31" t="s">
        <v>1054</v>
      </c>
      <c r="M33" s="31"/>
      <c r="N33" s="31">
        <f>K33-(ROW(K33)-ROW(K$6))/10000</f>
        <v>415.9973</v>
      </c>
      <c r="O33" s="31">
        <f>COUNT(E33:J33)</f>
        <v>2</v>
      </c>
      <c r="P33" s="31">
        <f ca="1">IF(AND(O33=1,OFFSET(D33,0,P$3)&gt;0),"Y",0)</f>
        <v>0</v>
      </c>
      <c r="Q33" s="32" t="s">
        <v>27</v>
      </c>
      <c r="R33" s="33">
        <f>1-(Q33=Q32)</f>
        <v>0</v>
      </c>
      <c r="S33" s="33">
        <f>N33+T33/1000+U33/10000+V33/100000+W33/1000000+X33/10000000+Y33/100000000</f>
        <v>416.22880000000004</v>
      </c>
      <c r="T33" s="29">
        <v>211</v>
      </c>
      <c r="U33" s="43">
        <v>205</v>
      </c>
      <c r="V33" s="29"/>
      <c r="W33" s="43"/>
      <c r="X33" s="43"/>
      <c r="Y33" s="43"/>
    </row>
    <row r="34" spans="1:25" s="26" customFormat="1">
      <c r="A34" s="1">
        <v>27</v>
      </c>
      <c r="B34" s="1">
        <v>26</v>
      </c>
      <c r="C34" s="1" t="s">
        <v>493</v>
      </c>
      <c r="D34" s="29" t="s">
        <v>326</v>
      </c>
      <c r="E34" s="29"/>
      <c r="F34" s="29"/>
      <c r="G34" s="43"/>
      <c r="H34" s="43">
        <v>300</v>
      </c>
      <c r="I34" s="43"/>
      <c r="J34" s="43"/>
      <c r="K34" s="31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300</v>
      </c>
      <c r="L34" s="31" t="s">
        <v>1054</v>
      </c>
      <c r="M34" s="31"/>
      <c r="N34" s="31">
        <f>K34-(ROW(K34)-ROW(K$6))/10000</f>
        <v>299.99720000000002</v>
      </c>
      <c r="O34" s="31">
        <f>COUNT(E34:J34)</f>
        <v>1</v>
      </c>
      <c r="P34" s="31">
        <f ca="1">IF(AND(O34=1,OFFSET(D34,0,P$3)&gt;0),"Y",0)</f>
        <v>0</v>
      </c>
      <c r="Q34" s="32" t="s">
        <v>27</v>
      </c>
      <c r="R34" s="33">
        <f>1-(Q34=Q33)</f>
        <v>0</v>
      </c>
      <c r="S34" s="33">
        <f>N34+T34/1000+U34/10000+V34/100000+W34/1000000+X34/10000000+Y34/100000000</f>
        <v>300.29720000000003</v>
      </c>
      <c r="T34" s="43">
        <v>300</v>
      </c>
      <c r="U34" s="29"/>
      <c r="V34" s="29"/>
      <c r="W34" s="43"/>
      <c r="X34" s="43"/>
      <c r="Y34" s="43"/>
    </row>
    <row r="35" spans="1:25" s="26" customFormat="1">
      <c r="A35" s="1">
        <v>28</v>
      </c>
      <c r="B35" s="1">
        <v>27</v>
      </c>
      <c r="C35" s="1" t="s">
        <v>23</v>
      </c>
      <c r="D35" s="29" t="s">
        <v>25</v>
      </c>
      <c r="E35" s="29"/>
      <c r="F35" s="29"/>
      <c r="G35" s="43"/>
      <c r="H35" s="43"/>
      <c r="I35" s="43">
        <v>299</v>
      </c>
      <c r="J35" s="43"/>
      <c r="K35" s="31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299</v>
      </c>
      <c r="L35" s="31" t="s">
        <v>1054</v>
      </c>
      <c r="M35" s="31"/>
      <c r="N35" s="31">
        <f>K35-(ROW(K35)-ROW(K$6))/10000</f>
        <v>298.99709999999999</v>
      </c>
      <c r="O35" s="31">
        <f>COUNT(E35:J35)</f>
        <v>1</v>
      </c>
      <c r="P35" s="31" t="str">
        <f ca="1">IF(AND(O35=1,OFFSET(D35,0,P$3)&gt;0),"Y",0)</f>
        <v>Y</v>
      </c>
      <c r="Q35" s="32" t="s">
        <v>27</v>
      </c>
      <c r="R35" s="33">
        <f>1-(Q35=Q34)</f>
        <v>0</v>
      </c>
      <c r="S35" s="33">
        <f>N35+T35/1000+U35/10000+V35/100000+W35/1000000+X35/10000000+Y35/100000000</f>
        <v>299.29609999999997</v>
      </c>
      <c r="T35" s="43">
        <v>299</v>
      </c>
      <c r="U35" s="29"/>
      <c r="V35" s="29"/>
      <c r="W35" s="43"/>
      <c r="X35" s="43"/>
      <c r="Y35" s="43"/>
    </row>
    <row r="36" spans="1:25" s="26" customFormat="1">
      <c r="A36" s="1">
        <v>29</v>
      </c>
      <c r="B36" s="1">
        <v>28</v>
      </c>
      <c r="C36" s="1" t="s">
        <v>494</v>
      </c>
      <c r="D36" s="29" t="s">
        <v>62</v>
      </c>
      <c r="E36" s="29"/>
      <c r="F36" s="29"/>
      <c r="G36" s="43">
        <v>298</v>
      </c>
      <c r="H36" s="43"/>
      <c r="I36" s="43"/>
      <c r="J36" s="43"/>
      <c r="K36" s="31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298</v>
      </c>
      <c r="L36" s="31" t="s">
        <v>1054</v>
      </c>
      <c r="M36" s="31"/>
      <c r="N36" s="31">
        <f>K36-(ROW(K36)-ROW(K$6))/10000</f>
        <v>297.99700000000001</v>
      </c>
      <c r="O36" s="31">
        <f>COUNT(E36:J36)</f>
        <v>1</v>
      </c>
      <c r="P36" s="31">
        <f ca="1">IF(AND(O36=1,OFFSET(D36,0,P$3)&gt;0),"Y",0)</f>
        <v>0</v>
      </c>
      <c r="Q36" s="32" t="s">
        <v>27</v>
      </c>
      <c r="R36" s="33">
        <f>1-(Q36=Q35)</f>
        <v>0</v>
      </c>
      <c r="S36" s="33">
        <f>N36+T36/1000+U36/10000+V36/100000+W36/1000000+X36/10000000+Y36/100000000</f>
        <v>298.29500000000002</v>
      </c>
      <c r="T36" s="43">
        <v>298</v>
      </c>
      <c r="U36" s="29"/>
      <c r="V36" s="29"/>
      <c r="W36" s="43"/>
      <c r="X36" s="43"/>
      <c r="Y36" s="43"/>
    </row>
    <row r="37" spans="1:25" s="26" customFormat="1">
      <c r="A37" s="1">
        <v>30</v>
      </c>
      <c r="B37" s="1">
        <v>29</v>
      </c>
      <c r="C37" s="1" t="s">
        <v>495</v>
      </c>
      <c r="D37" s="29" t="s">
        <v>51</v>
      </c>
      <c r="E37" s="29"/>
      <c r="F37" s="29"/>
      <c r="G37" s="43">
        <v>293</v>
      </c>
      <c r="H37" s="43"/>
      <c r="I37" s="43"/>
      <c r="J37" s="43"/>
      <c r="K37" s="31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293</v>
      </c>
      <c r="L37" s="31" t="s">
        <v>1054</v>
      </c>
      <c r="M37" s="31"/>
      <c r="N37" s="31">
        <f>K37-(ROW(K37)-ROW(K$6))/10000</f>
        <v>292.99689999999998</v>
      </c>
      <c r="O37" s="31">
        <f>COUNT(E37:J37)</f>
        <v>1</v>
      </c>
      <c r="P37" s="31">
        <f ca="1">IF(AND(O37=1,OFFSET(D37,0,P$3)&gt;0),"Y",0)</f>
        <v>0</v>
      </c>
      <c r="Q37" s="32" t="s">
        <v>27</v>
      </c>
      <c r="R37" s="33">
        <f>1-(Q37=Q36)</f>
        <v>0</v>
      </c>
      <c r="S37" s="33">
        <f>N37+T37/1000+U37/10000+V37/100000+W37/1000000+X37/10000000+Y37/100000000</f>
        <v>293.28989999999999</v>
      </c>
      <c r="T37" s="43">
        <v>293</v>
      </c>
      <c r="U37" s="29"/>
      <c r="V37" s="29"/>
      <c r="W37" s="43"/>
      <c r="X37" s="43"/>
      <c r="Y37" s="43"/>
    </row>
    <row r="38" spans="1:25" s="26" customFormat="1">
      <c r="A38" s="1">
        <v>31</v>
      </c>
      <c r="B38" s="1">
        <v>30</v>
      </c>
      <c r="C38" s="1" t="s">
        <v>496</v>
      </c>
      <c r="D38" s="29" t="s">
        <v>42</v>
      </c>
      <c r="E38" s="29"/>
      <c r="F38" s="29"/>
      <c r="G38" s="43">
        <v>291</v>
      </c>
      <c r="H38" s="43"/>
      <c r="I38" s="43"/>
      <c r="J38" s="43"/>
      <c r="K38" s="31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291</v>
      </c>
      <c r="L38" s="31" t="s">
        <v>1054</v>
      </c>
      <c r="M38" s="31"/>
      <c r="N38" s="31">
        <f>K38-(ROW(K38)-ROW(K$6))/10000</f>
        <v>290.99680000000001</v>
      </c>
      <c r="O38" s="31">
        <f>COUNT(E38:J38)</f>
        <v>1</v>
      </c>
      <c r="P38" s="31">
        <f ca="1">IF(AND(O38=1,OFFSET(D38,0,P$3)&gt;0),"Y",0)</f>
        <v>0</v>
      </c>
      <c r="Q38" s="32" t="s">
        <v>27</v>
      </c>
      <c r="R38" s="33">
        <f>1-(Q38=Q37)</f>
        <v>0</v>
      </c>
      <c r="S38" s="33">
        <f>N38+T38/1000+U38/10000+V38/100000+W38/1000000+X38/10000000+Y38/100000000</f>
        <v>291.2878</v>
      </c>
      <c r="T38" s="43">
        <v>291</v>
      </c>
      <c r="U38" s="29"/>
      <c r="V38" s="29"/>
      <c r="W38" s="43"/>
      <c r="X38" s="43"/>
      <c r="Y38" s="43"/>
    </row>
    <row r="39" spans="1:25" s="26" customFormat="1">
      <c r="A39" s="1">
        <v>32</v>
      </c>
      <c r="B39" s="1">
        <v>31</v>
      </c>
      <c r="C39" s="1" t="s">
        <v>497</v>
      </c>
      <c r="D39" s="29" t="s">
        <v>326</v>
      </c>
      <c r="E39" s="29"/>
      <c r="F39" s="29">
        <v>290</v>
      </c>
      <c r="G39" s="43"/>
      <c r="H39" s="43"/>
      <c r="I39" s="43"/>
      <c r="J39" s="43"/>
      <c r="K39" s="31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290</v>
      </c>
      <c r="L39" s="31" t="s">
        <v>1054</v>
      </c>
      <c r="M39" s="31"/>
      <c r="N39" s="31">
        <f>K39-(ROW(K39)-ROW(K$6))/10000</f>
        <v>289.99669999999998</v>
      </c>
      <c r="O39" s="31">
        <f>COUNT(E39:J39)</f>
        <v>1</v>
      </c>
      <c r="P39" s="31">
        <f ca="1">IF(AND(O39=1,OFFSET(D39,0,P$3)&gt;0),"Y",0)</f>
        <v>0</v>
      </c>
      <c r="Q39" s="32" t="s">
        <v>27</v>
      </c>
      <c r="R39" s="33">
        <f>1-(Q39=Q38)</f>
        <v>0</v>
      </c>
      <c r="S39" s="33">
        <f>N39+T39/1000+U39/10000+V39/100000+W39/1000000+X39/10000000+Y39/100000000</f>
        <v>290.2867</v>
      </c>
      <c r="T39" s="29">
        <v>290</v>
      </c>
      <c r="U39" s="29"/>
      <c r="V39" s="43"/>
      <c r="W39" s="43"/>
      <c r="X39" s="43"/>
      <c r="Y39" s="43"/>
    </row>
    <row r="40" spans="1:25" s="26" customFormat="1">
      <c r="A40" s="1">
        <v>33</v>
      </c>
      <c r="B40" s="1">
        <v>32</v>
      </c>
      <c r="C40" s="1" t="s">
        <v>498</v>
      </c>
      <c r="D40" s="29" t="s">
        <v>51</v>
      </c>
      <c r="E40" s="29"/>
      <c r="F40" s="29"/>
      <c r="G40" s="43"/>
      <c r="H40" s="43">
        <v>283</v>
      </c>
      <c r="I40" s="43"/>
      <c r="J40" s="43"/>
      <c r="K40" s="31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283</v>
      </c>
      <c r="L40" s="31" t="s">
        <v>1054</v>
      </c>
      <c r="M40" s="31"/>
      <c r="N40" s="31">
        <f>K40-(ROW(K40)-ROW(K$6))/10000</f>
        <v>282.9966</v>
      </c>
      <c r="O40" s="31">
        <f>COUNT(E40:J40)</f>
        <v>1</v>
      </c>
      <c r="P40" s="31">
        <f ca="1">IF(AND(O40=1,OFFSET(D40,0,P$3)&gt;0),"Y",0)</f>
        <v>0</v>
      </c>
      <c r="Q40" s="32" t="s">
        <v>27</v>
      </c>
      <c r="R40" s="33">
        <f>1-(Q40=Q39)</f>
        <v>0</v>
      </c>
      <c r="S40" s="33">
        <f>N40+T40/1000+U40/10000+V40/100000+W40/1000000+X40/10000000+Y40/100000000</f>
        <v>283.27960000000002</v>
      </c>
      <c r="T40" s="43">
        <v>283</v>
      </c>
      <c r="U40" s="29"/>
      <c r="V40" s="29"/>
      <c r="W40" s="43"/>
      <c r="X40" s="43"/>
      <c r="Y40" s="43"/>
    </row>
    <row r="41" spans="1:25" s="26" customFormat="1">
      <c r="A41" s="1">
        <v>34</v>
      </c>
      <c r="B41" s="1">
        <v>33</v>
      </c>
      <c r="C41" s="1" t="s">
        <v>499</v>
      </c>
      <c r="D41" s="29" t="s">
        <v>39</v>
      </c>
      <c r="E41" s="29">
        <v>273</v>
      </c>
      <c r="F41" s="29"/>
      <c r="G41" s="43"/>
      <c r="H41" s="43"/>
      <c r="I41" s="43"/>
      <c r="J41" s="43"/>
      <c r="K41" s="31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273</v>
      </c>
      <c r="L41" s="31" t="s">
        <v>1054</v>
      </c>
      <c r="M41" s="31"/>
      <c r="N41" s="31">
        <f>K41-(ROW(K41)-ROW(K$6))/10000</f>
        <v>272.99650000000003</v>
      </c>
      <c r="O41" s="31">
        <f>COUNT(E41:J41)</f>
        <v>1</v>
      </c>
      <c r="P41" s="31">
        <f ca="1">IF(AND(O41=1,OFFSET(D41,0,P$3)&gt;0),"Y",0)</f>
        <v>0</v>
      </c>
      <c r="Q41" s="32" t="s">
        <v>27</v>
      </c>
      <c r="R41" s="47">
        <f>1-(Q41=Q40)</f>
        <v>0</v>
      </c>
      <c r="S41" s="33">
        <f>N41+T41/1000+U41/10000+V41/100000+W41/1000000+X41/10000000+Y41/100000000</f>
        <v>273.26950000000005</v>
      </c>
      <c r="T41" s="29">
        <v>273</v>
      </c>
      <c r="U41" s="29"/>
      <c r="V41" s="43"/>
      <c r="W41" s="43"/>
      <c r="X41" s="43"/>
      <c r="Y41" s="43"/>
    </row>
    <row r="42" spans="1:25" s="26" customFormat="1">
      <c r="A42" s="1">
        <v>35</v>
      </c>
      <c r="B42" s="1">
        <v>34</v>
      </c>
      <c r="C42" s="1" t="s">
        <v>103</v>
      </c>
      <c r="D42" s="29" t="s">
        <v>59</v>
      </c>
      <c r="E42" s="29"/>
      <c r="F42" s="29"/>
      <c r="G42" s="43"/>
      <c r="H42" s="43"/>
      <c r="I42" s="43">
        <v>272</v>
      </c>
      <c r="J42" s="43"/>
      <c r="K42" s="31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272</v>
      </c>
      <c r="L42" s="31" t="s">
        <v>1054</v>
      </c>
      <c r="M42" s="31"/>
      <c r="N42" s="31">
        <f>K42-(ROW(K42)-ROW(K$6))/10000</f>
        <v>271.99639999999999</v>
      </c>
      <c r="O42" s="31">
        <f>COUNT(E42:J42)</f>
        <v>1</v>
      </c>
      <c r="P42" s="31" t="str">
        <f ca="1">IF(AND(O42=1,OFFSET(D42,0,P$3)&gt;0),"Y",0)</f>
        <v>Y</v>
      </c>
      <c r="Q42" s="32" t="s">
        <v>27</v>
      </c>
      <c r="R42" s="33">
        <f>1-(Q42=Q41)</f>
        <v>0</v>
      </c>
      <c r="S42" s="33">
        <f>N42+T42/1000+U42/10000+V42/100000+W42/1000000+X42/10000000+Y42/100000000</f>
        <v>272.26839999999999</v>
      </c>
      <c r="T42" s="43">
        <v>272</v>
      </c>
      <c r="U42" s="29"/>
      <c r="V42" s="29"/>
      <c r="W42" s="43"/>
      <c r="X42" s="43"/>
      <c r="Y42" s="43"/>
    </row>
    <row r="43" spans="1:25" s="26" customFormat="1">
      <c r="A43" s="1">
        <v>36</v>
      </c>
      <c r="B43" s="1">
        <v>35</v>
      </c>
      <c r="C43" s="1" t="s">
        <v>159</v>
      </c>
      <c r="D43" s="29" t="s">
        <v>51</v>
      </c>
      <c r="E43" s="29"/>
      <c r="F43" s="29"/>
      <c r="G43" s="43"/>
      <c r="H43" s="43"/>
      <c r="I43" s="43">
        <v>241</v>
      </c>
      <c r="J43" s="43"/>
      <c r="K43" s="31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241</v>
      </c>
      <c r="L43" s="31" t="s">
        <v>1054</v>
      </c>
      <c r="M43" s="31"/>
      <c r="N43" s="31">
        <f>K43-(ROW(K43)-ROW(K$6))/10000</f>
        <v>240.99629999999999</v>
      </c>
      <c r="O43" s="31">
        <f>COUNT(E43:J43)</f>
        <v>1</v>
      </c>
      <c r="P43" s="31" t="str">
        <f ca="1">IF(AND(O43=1,OFFSET(D43,0,P$3)&gt;0),"Y",0)</f>
        <v>Y</v>
      </c>
      <c r="Q43" s="32" t="s">
        <v>27</v>
      </c>
      <c r="R43" s="33">
        <f>1-(Q43=Q42)</f>
        <v>0</v>
      </c>
      <c r="S43" s="33">
        <f>N43+T43/1000+U43/10000+V43/100000+W43/1000000+X43/10000000+Y43/100000000</f>
        <v>241.2373</v>
      </c>
      <c r="T43" s="43">
        <v>241</v>
      </c>
      <c r="U43" s="29"/>
      <c r="V43" s="29"/>
      <c r="W43" s="43"/>
      <c r="X43" s="43"/>
      <c r="Y43" s="43"/>
    </row>
    <row r="44" spans="1:25" s="26" customFormat="1">
      <c r="A44" s="1">
        <v>37</v>
      </c>
      <c r="B44" s="1">
        <v>36</v>
      </c>
      <c r="C44" s="1" t="s">
        <v>500</v>
      </c>
      <c r="D44" s="29" t="s">
        <v>39</v>
      </c>
      <c r="E44" s="29"/>
      <c r="F44" s="29"/>
      <c r="G44" s="43"/>
      <c r="H44" s="43">
        <v>229</v>
      </c>
      <c r="I44" s="43"/>
      <c r="J44" s="43"/>
      <c r="K44" s="31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229</v>
      </c>
      <c r="L44" s="31" t="s">
        <v>1054</v>
      </c>
      <c r="M44" s="31"/>
      <c r="N44" s="31">
        <f>K44-(ROW(K44)-ROW(K$6))/10000</f>
        <v>228.99619999999999</v>
      </c>
      <c r="O44" s="31">
        <f>COUNT(E44:J44)</f>
        <v>1</v>
      </c>
      <c r="P44" s="31">
        <f ca="1">IF(AND(O44=1,OFFSET(D44,0,P$3)&gt;0),"Y",0)</f>
        <v>0</v>
      </c>
      <c r="Q44" s="32" t="s">
        <v>27</v>
      </c>
      <c r="R44" s="33">
        <f>1-(Q44=Q43)</f>
        <v>0</v>
      </c>
      <c r="S44" s="33">
        <f>N44+T44/1000+U44/10000+V44/100000+W44/1000000+X44/10000000+Y44/100000000</f>
        <v>229.2252</v>
      </c>
      <c r="T44" s="43">
        <v>229</v>
      </c>
      <c r="U44" s="29"/>
      <c r="V44" s="29"/>
      <c r="W44" s="43"/>
      <c r="X44" s="43"/>
      <c r="Y44" s="43"/>
    </row>
    <row r="45" spans="1:25" s="26" customFormat="1">
      <c r="A45" s="1">
        <v>38</v>
      </c>
      <c r="B45" s="1">
        <v>37</v>
      </c>
      <c r="C45" s="1" t="s">
        <v>178</v>
      </c>
      <c r="D45" s="29" t="s">
        <v>59</v>
      </c>
      <c r="E45" s="29"/>
      <c r="F45" s="29"/>
      <c r="G45" s="43"/>
      <c r="H45" s="43"/>
      <c r="I45" s="43">
        <v>229</v>
      </c>
      <c r="J45" s="43"/>
      <c r="K45" s="31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229</v>
      </c>
      <c r="L45" s="31" t="s">
        <v>1054</v>
      </c>
      <c r="M45" s="31"/>
      <c r="N45" s="31">
        <f>K45-(ROW(K45)-ROW(K$6))/10000</f>
        <v>228.99610000000001</v>
      </c>
      <c r="O45" s="31">
        <f>COUNT(E45:J45)</f>
        <v>1</v>
      </c>
      <c r="P45" s="31" t="str">
        <f ca="1">IF(AND(O45=1,OFFSET(D45,0,P$3)&gt;0),"Y",0)</f>
        <v>Y</v>
      </c>
      <c r="Q45" s="32" t="s">
        <v>27</v>
      </c>
      <c r="R45" s="33">
        <f>1-(Q45=Q44)</f>
        <v>0</v>
      </c>
      <c r="S45" s="33">
        <f>N45+T45/1000+U45/10000+V45/100000+W45/1000000+X45/10000000+Y45/100000000</f>
        <v>229.22510000000003</v>
      </c>
      <c r="T45" s="43">
        <v>229</v>
      </c>
      <c r="U45" s="29"/>
      <c r="V45" s="29"/>
      <c r="W45" s="43"/>
      <c r="X45" s="43"/>
      <c r="Y45" s="43"/>
    </row>
    <row r="46" spans="1:25" s="26" customFormat="1">
      <c r="A46" s="1">
        <v>39</v>
      </c>
      <c r="B46" s="1">
        <v>38</v>
      </c>
      <c r="C46" s="1" t="s">
        <v>501</v>
      </c>
      <c r="D46" s="29" t="s">
        <v>19</v>
      </c>
      <c r="E46" s="29"/>
      <c r="F46" s="29"/>
      <c r="G46" s="43"/>
      <c r="H46" s="43">
        <v>225</v>
      </c>
      <c r="I46" s="43"/>
      <c r="J46" s="43"/>
      <c r="K46" s="31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225</v>
      </c>
      <c r="L46" s="31" t="s">
        <v>1054</v>
      </c>
      <c r="M46" s="31"/>
      <c r="N46" s="31">
        <f>K46-(ROW(K46)-ROW(K$6))/10000</f>
        <v>224.99600000000001</v>
      </c>
      <c r="O46" s="31">
        <f>COUNT(E46:J46)</f>
        <v>1</v>
      </c>
      <c r="P46" s="31">
        <f ca="1">IF(AND(O46=1,OFFSET(D46,0,P$3)&gt;0),"Y",0)</f>
        <v>0</v>
      </c>
      <c r="Q46" s="32" t="s">
        <v>27</v>
      </c>
      <c r="R46" s="33">
        <f>1-(Q46=Q45)</f>
        <v>0</v>
      </c>
      <c r="S46" s="33">
        <f>N46+T46/1000+U46/10000+V46/100000+W46/1000000+X46/10000000+Y46/100000000</f>
        <v>225.221</v>
      </c>
      <c r="T46" s="43">
        <v>225</v>
      </c>
      <c r="U46" s="29"/>
      <c r="V46" s="29"/>
      <c r="W46" s="43"/>
      <c r="X46" s="43"/>
      <c r="Y46" s="43"/>
    </row>
    <row r="47" spans="1:25" s="26" customFormat="1">
      <c r="A47" s="1">
        <v>40</v>
      </c>
      <c r="B47" s="1">
        <v>39</v>
      </c>
      <c r="C47" s="1" t="s">
        <v>295</v>
      </c>
      <c r="D47" s="29" t="s">
        <v>116</v>
      </c>
      <c r="E47" s="29">
        <v>63</v>
      </c>
      <c r="F47" s="29"/>
      <c r="G47" s="43"/>
      <c r="H47" s="43"/>
      <c r="I47" s="43">
        <v>162</v>
      </c>
      <c r="J47" s="43"/>
      <c r="K47" s="31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225</v>
      </c>
      <c r="L47" s="31" t="s">
        <v>1054</v>
      </c>
      <c r="M47" s="31"/>
      <c r="N47" s="31">
        <f>K47-(ROW(K47)-ROW(K$6))/10000</f>
        <v>224.99590000000001</v>
      </c>
      <c r="O47" s="31">
        <f>COUNT(E47:J47)</f>
        <v>2</v>
      </c>
      <c r="P47" s="31">
        <f ca="1">IF(AND(O47=1,OFFSET(D47,0,P$3)&gt;0),"Y",0)</f>
        <v>0</v>
      </c>
      <c r="Q47" s="32" t="s">
        <v>27</v>
      </c>
      <c r="R47" s="47">
        <f>1-(Q47=Q46)</f>
        <v>0</v>
      </c>
      <c r="S47" s="33">
        <f>N47+T47/1000+U47/10000+V47/100000+W47/1000000+X47/10000000+Y47/100000000</f>
        <v>225.16420000000002</v>
      </c>
      <c r="T47" s="43">
        <v>162</v>
      </c>
      <c r="U47" s="29">
        <v>63</v>
      </c>
      <c r="V47" s="29"/>
      <c r="W47" s="43"/>
      <c r="X47" s="43"/>
      <c r="Y47" s="43"/>
    </row>
    <row r="48" spans="1:25" s="26" customFormat="1">
      <c r="A48" s="1">
        <v>41</v>
      </c>
      <c r="B48" s="1">
        <v>40</v>
      </c>
      <c r="C48" s="1" t="s">
        <v>502</v>
      </c>
      <c r="D48" s="29" t="s">
        <v>62</v>
      </c>
      <c r="E48" s="29">
        <v>221</v>
      </c>
      <c r="F48" s="29"/>
      <c r="G48" s="43"/>
      <c r="H48" s="43"/>
      <c r="I48" s="43"/>
      <c r="J48" s="43"/>
      <c r="K48" s="31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221</v>
      </c>
      <c r="L48" s="31" t="s">
        <v>1054</v>
      </c>
      <c r="M48" s="31"/>
      <c r="N48" s="31">
        <f>K48-(ROW(K48)-ROW(K$6))/10000</f>
        <v>220.9958</v>
      </c>
      <c r="O48" s="31">
        <f>COUNT(E48:J48)</f>
        <v>1</v>
      </c>
      <c r="P48" s="31">
        <f ca="1">IF(AND(O48=1,OFFSET(D48,0,P$3)&gt;0),"Y",0)</f>
        <v>0</v>
      </c>
      <c r="Q48" s="32" t="s">
        <v>27</v>
      </c>
      <c r="R48" s="47">
        <f>1-(Q48=Q47)</f>
        <v>0</v>
      </c>
      <c r="S48" s="33">
        <f>N48+T48/1000+U48/10000+V48/100000+W48/1000000+X48/10000000+Y48/100000000</f>
        <v>221.21680000000001</v>
      </c>
      <c r="T48" s="29">
        <v>221</v>
      </c>
      <c r="U48" s="29"/>
      <c r="V48" s="43"/>
      <c r="W48" s="43"/>
      <c r="X48" s="43"/>
      <c r="Y48" s="43"/>
    </row>
    <row r="49" spans="1:25" s="26" customFormat="1">
      <c r="A49" s="1">
        <v>42</v>
      </c>
      <c r="B49" s="1">
        <v>41</v>
      </c>
      <c r="C49" s="1" t="s">
        <v>285</v>
      </c>
      <c r="D49" s="29" t="s">
        <v>81</v>
      </c>
      <c r="E49" s="29"/>
      <c r="F49" s="29"/>
      <c r="G49" s="43"/>
      <c r="H49" s="43"/>
      <c r="I49" s="43">
        <v>169</v>
      </c>
      <c r="J49" s="43"/>
      <c r="K49" s="31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169</v>
      </c>
      <c r="L49" s="31" t="s">
        <v>1054</v>
      </c>
      <c r="M49" s="31"/>
      <c r="N49" s="31">
        <f>K49-(ROW(K49)-ROW(K$6))/10000</f>
        <v>168.9957</v>
      </c>
      <c r="O49" s="31">
        <f>COUNT(E49:J49)</f>
        <v>1</v>
      </c>
      <c r="P49" s="31" t="str">
        <f ca="1">IF(AND(O49=1,OFFSET(D49,0,P$3)&gt;0),"Y",0)</f>
        <v>Y</v>
      </c>
      <c r="Q49" s="32" t="s">
        <v>27</v>
      </c>
      <c r="R49" s="33">
        <f>1-(Q49=Q48)</f>
        <v>0</v>
      </c>
      <c r="S49" s="33">
        <f>N49+T49/1000+U49/10000+V49/100000+W49/1000000+X49/10000000+Y49/100000000</f>
        <v>169.16470000000001</v>
      </c>
      <c r="T49" s="43">
        <v>169</v>
      </c>
      <c r="U49" s="29"/>
      <c r="V49" s="29"/>
      <c r="W49" s="43"/>
      <c r="X49" s="43"/>
      <c r="Y49" s="43"/>
    </row>
    <row r="50" spans="1:25" s="26" customFormat="1">
      <c r="A50" s="1">
        <v>43</v>
      </c>
      <c r="B50" s="1">
        <v>42</v>
      </c>
      <c r="C50" s="1" t="s">
        <v>503</v>
      </c>
      <c r="D50" s="29" t="s">
        <v>46</v>
      </c>
      <c r="E50" s="29"/>
      <c r="F50" s="29"/>
      <c r="G50" s="43"/>
      <c r="H50" s="43">
        <v>160</v>
      </c>
      <c r="I50" s="43"/>
      <c r="J50" s="43"/>
      <c r="K50" s="31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160</v>
      </c>
      <c r="L50" s="31" t="s">
        <v>1054</v>
      </c>
      <c r="M50" s="31"/>
      <c r="N50" s="31">
        <f>K50-(ROW(K50)-ROW(K$6))/10000</f>
        <v>159.9956</v>
      </c>
      <c r="O50" s="31">
        <f>COUNT(E50:J50)</f>
        <v>1</v>
      </c>
      <c r="P50" s="31">
        <f ca="1">IF(AND(O50=1,OFFSET(D50,0,P$3)&gt;0),"Y",0)</f>
        <v>0</v>
      </c>
      <c r="Q50" s="32" t="s">
        <v>27</v>
      </c>
      <c r="R50" s="33">
        <f>1-(Q50=Q49)</f>
        <v>0</v>
      </c>
      <c r="S50" s="33">
        <f>N50+T50/1000+U50/10000+V50/100000+W50/1000000+X50/10000000+Y50/100000000</f>
        <v>160.15559999999999</v>
      </c>
      <c r="T50" s="43">
        <v>160</v>
      </c>
      <c r="U50" s="29"/>
      <c r="V50" s="29"/>
      <c r="W50" s="43"/>
      <c r="X50" s="43"/>
      <c r="Y50" s="43"/>
    </row>
    <row r="51" spans="1:25" s="26" customFormat="1">
      <c r="A51" s="1">
        <v>44</v>
      </c>
      <c r="B51" s="1">
        <v>43</v>
      </c>
      <c r="C51" s="1" t="s">
        <v>504</v>
      </c>
      <c r="D51" s="29" t="s">
        <v>51</v>
      </c>
      <c r="E51" s="29">
        <v>111</v>
      </c>
      <c r="F51" s="29"/>
      <c r="G51" s="43"/>
      <c r="H51" s="43"/>
      <c r="I51" s="43"/>
      <c r="J51" s="43"/>
      <c r="K51" s="31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111</v>
      </c>
      <c r="L51" s="31" t="s">
        <v>1054</v>
      </c>
      <c r="M51" s="31"/>
      <c r="N51" s="31">
        <f>K51-(ROW(K51)-ROW(K$6))/10000</f>
        <v>110.99550000000001</v>
      </c>
      <c r="O51" s="31">
        <f>COUNT(E51:J51)</f>
        <v>1</v>
      </c>
      <c r="P51" s="31">
        <f ca="1">IF(AND(O51=1,OFFSET(D51,0,P$3)&gt;0),"Y",0)</f>
        <v>0</v>
      </c>
      <c r="Q51" s="32" t="s">
        <v>27</v>
      </c>
      <c r="R51" s="47">
        <f>1-(Q51=Q50)</f>
        <v>0</v>
      </c>
      <c r="S51" s="33">
        <f>N51+T51/1000+U51/10000+V51/100000+W51/1000000+X51/10000000+Y51/100000000</f>
        <v>111.10650000000001</v>
      </c>
      <c r="T51" s="29">
        <v>111</v>
      </c>
      <c r="U51" s="29"/>
      <c r="V51" s="43"/>
      <c r="W51" s="43"/>
      <c r="X51" s="43"/>
      <c r="Y51" s="43"/>
    </row>
    <row r="52" spans="1:25" s="26" customFormat="1">
      <c r="A52" s="1">
        <v>45</v>
      </c>
      <c r="B52" s="1">
        <v>44</v>
      </c>
      <c r="C52" s="1" t="s">
        <v>505</v>
      </c>
      <c r="D52" s="29" t="s">
        <v>341</v>
      </c>
      <c r="E52" s="29">
        <v>99</v>
      </c>
      <c r="F52" s="29"/>
      <c r="G52" s="43"/>
      <c r="H52" s="43"/>
      <c r="I52" s="43"/>
      <c r="J52" s="43"/>
      <c r="K52" s="31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99</v>
      </c>
      <c r="L52" s="31" t="s">
        <v>1054</v>
      </c>
      <c r="M52" s="31"/>
      <c r="N52" s="31">
        <f>K52-(ROW(K52)-ROW(K$6))/10000</f>
        <v>98.995400000000004</v>
      </c>
      <c r="O52" s="31">
        <f>COUNT(E52:J52)</f>
        <v>1</v>
      </c>
      <c r="P52" s="31">
        <f ca="1">IF(AND(O52=1,OFFSET(D52,0,P$3)&gt;0),"Y",0)</f>
        <v>0</v>
      </c>
      <c r="Q52" s="32" t="s">
        <v>27</v>
      </c>
      <c r="R52" s="47">
        <f>1-(Q52=Q51)</f>
        <v>0</v>
      </c>
      <c r="S52" s="33">
        <f>N52+T52/1000+U52/10000+V52/100000+W52/1000000+X52/10000000+Y52/100000000</f>
        <v>99.094400000000007</v>
      </c>
      <c r="T52" s="29">
        <v>99</v>
      </c>
      <c r="U52" s="29"/>
      <c r="V52" s="43"/>
      <c r="W52" s="43"/>
      <c r="X52" s="43"/>
      <c r="Y52" s="43"/>
    </row>
    <row r="53" spans="1:25" s="26" customFormat="1" ht="3" customHeight="1">
      <c r="A53" s="1"/>
      <c r="B53" s="1"/>
      <c r="C53" s="1"/>
      <c r="D53" s="29"/>
      <c r="E53" s="29"/>
      <c r="F53" s="29"/>
      <c r="G53" s="29"/>
      <c r="H53" s="29"/>
      <c r="I53" s="29"/>
      <c r="J53" s="29"/>
      <c r="K53" s="31"/>
      <c r="L53" s="27"/>
      <c r="M53" s="27"/>
      <c r="N53" s="31"/>
      <c r="O53" s="27"/>
      <c r="P53" s="27"/>
      <c r="R53" s="48"/>
      <c r="S53" s="33"/>
      <c r="T53" s="29"/>
      <c r="U53" s="29"/>
      <c r="V53" s="43"/>
      <c r="W53" s="43"/>
      <c r="X53" s="43"/>
      <c r="Y53" s="43"/>
    </row>
    <row r="54" spans="1:25" s="26" customFormat="1">
      <c r="A54" s="1"/>
      <c r="B54" s="1"/>
      <c r="C54" s="1"/>
      <c r="D54" s="29"/>
      <c r="E54" s="29"/>
      <c r="F54" s="29"/>
      <c r="G54" s="29"/>
      <c r="H54" s="29"/>
      <c r="I54" s="29"/>
      <c r="J54" s="29"/>
      <c r="K54" s="31"/>
      <c r="L54" s="27"/>
      <c r="M54" s="27"/>
      <c r="N54" s="31"/>
      <c r="O54" s="27"/>
      <c r="P54" s="27"/>
      <c r="R54" s="48"/>
      <c r="S54" s="33"/>
      <c r="T54" s="29"/>
      <c r="U54" s="29"/>
      <c r="V54" s="43"/>
      <c r="W54" s="43"/>
      <c r="X54" s="43"/>
      <c r="Y54" s="43"/>
    </row>
    <row r="55" spans="1:25" s="26" customFormat="1" ht="15">
      <c r="A55" s="1"/>
      <c r="B55" s="1"/>
      <c r="C55" s="49" t="s">
        <v>21</v>
      </c>
      <c r="D55" s="29"/>
      <c r="E55" s="29"/>
      <c r="F55" s="29"/>
      <c r="G55" s="29"/>
      <c r="H55" s="29"/>
      <c r="I55" s="29"/>
      <c r="J55" s="29"/>
      <c r="K55" s="31"/>
      <c r="L55" s="27"/>
      <c r="M55" s="27"/>
      <c r="N55" s="31"/>
      <c r="O55" s="27"/>
      <c r="P55" s="27"/>
      <c r="Q55" s="43" t="str">
        <f>C55</f>
        <v>M35</v>
      </c>
      <c r="R55" s="48"/>
      <c r="S55" s="33"/>
      <c r="T55" s="29"/>
      <c r="U55" s="29"/>
      <c r="V55" s="43"/>
      <c r="W55" s="43"/>
      <c r="X55" s="43"/>
      <c r="Y55" s="43"/>
    </row>
    <row r="56" spans="1:25" s="26" customFormat="1" ht="15">
      <c r="A56" s="1">
        <v>1</v>
      </c>
      <c r="B56" s="1">
        <v>1</v>
      </c>
      <c r="C56" s="50" t="s">
        <v>17</v>
      </c>
      <c r="D56" s="29" t="s">
        <v>19</v>
      </c>
      <c r="E56" s="29">
        <v>299</v>
      </c>
      <c r="F56" s="29">
        <v>299</v>
      </c>
      <c r="G56" s="29">
        <v>300</v>
      </c>
      <c r="H56" s="29"/>
      <c r="I56" s="29">
        <v>300</v>
      </c>
      <c r="J56" s="29"/>
      <c r="K56" s="31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1198</v>
      </c>
      <c r="L56" s="31" t="s">
        <v>1054</v>
      </c>
      <c r="M56" s="31" t="s">
        <v>506</v>
      </c>
      <c r="N56" s="31">
        <f>K56-(ROW(K56)-ROW(K$6))/10000</f>
        <v>1197.9949999999999</v>
      </c>
      <c r="O56" s="31">
        <f>COUNT(E56:J56)</f>
        <v>4</v>
      </c>
      <c r="P56" s="31">
        <f ca="1">IF(AND(O56=1,OFFSET(D56,0,P$3)&gt;0),"Y",0)</f>
        <v>0</v>
      </c>
      <c r="Q56" s="32" t="s">
        <v>21</v>
      </c>
      <c r="R56" s="47">
        <f>1-(Q56=Q55)</f>
        <v>0</v>
      </c>
      <c r="S56" s="33">
        <f>N56+T56/1000+U56/10000+V56/100000+W56/1000000+X56/10000000+Y56/100000000</f>
        <v>1198.3282889999998</v>
      </c>
      <c r="T56" s="29">
        <v>300</v>
      </c>
      <c r="U56" s="29">
        <v>300</v>
      </c>
      <c r="V56" s="29">
        <v>299</v>
      </c>
      <c r="W56" s="29">
        <v>299</v>
      </c>
      <c r="X56" s="29"/>
      <c r="Y56" s="29"/>
    </row>
    <row r="57" spans="1:25" s="26" customFormat="1" ht="15">
      <c r="A57" s="1">
        <v>2</v>
      </c>
      <c r="B57" s="1">
        <v>2</v>
      </c>
      <c r="C57" s="50" t="s">
        <v>37</v>
      </c>
      <c r="D57" s="29" t="s">
        <v>39</v>
      </c>
      <c r="E57" s="29">
        <v>298</v>
      </c>
      <c r="F57" s="29">
        <v>292</v>
      </c>
      <c r="G57" s="29">
        <v>289</v>
      </c>
      <c r="H57" s="29">
        <v>296</v>
      </c>
      <c r="I57" s="29">
        <v>296</v>
      </c>
      <c r="J57" s="29"/>
      <c r="K57" s="31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1182</v>
      </c>
      <c r="L57" s="31" t="s">
        <v>1054</v>
      </c>
      <c r="M57" s="31" t="s">
        <v>507</v>
      </c>
      <c r="N57" s="31">
        <f>K57-(ROW(K57)-ROW(K$6))/10000</f>
        <v>1181.9948999999999</v>
      </c>
      <c r="O57" s="31">
        <f>COUNT(E57:J57)</f>
        <v>5</v>
      </c>
      <c r="P57" s="31">
        <f ca="1">IF(AND(O57=1,OFFSET(D57,0,P$3)&gt;0),"Y",0)</f>
        <v>0</v>
      </c>
      <c r="Q57" s="32" t="s">
        <v>21</v>
      </c>
      <c r="R57" s="47">
        <f>1-(Q57=Q56)</f>
        <v>0</v>
      </c>
      <c r="S57" s="33">
        <f>N57+T57/1000+U57/10000+V57/100000+W57/1000000+X57/10000000+Y57/100000000</f>
        <v>1182.3257808999999</v>
      </c>
      <c r="T57" s="29">
        <v>298</v>
      </c>
      <c r="U57" s="29">
        <v>296</v>
      </c>
      <c r="V57" s="29">
        <v>296</v>
      </c>
      <c r="W57" s="29">
        <v>292</v>
      </c>
      <c r="X57" s="29">
        <v>289</v>
      </c>
      <c r="Y57" s="29"/>
    </row>
    <row r="58" spans="1:25" s="26" customFormat="1" ht="15">
      <c r="A58" s="1">
        <v>3</v>
      </c>
      <c r="B58" s="1">
        <v>3</v>
      </c>
      <c r="C58" s="50" t="s">
        <v>49</v>
      </c>
      <c r="D58" s="29" t="s">
        <v>51</v>
      </c>
      <c r="E58" s="29">
        <v>289</v>
      </c>
      <c r="F58" s="29"/>
      <c r="G58" s="29">
        <v>288</v>
      </c>
      <c r="H58" s="29">
        <v>298</v>
      </c>
      <c r="I58" s="29">
        <v>293</v>
      </c>
      <c r="J58" s="29"/>
      <c r="K58" s="31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1168</v>
      </c>
      <c r="L58" s="31" t="s">
        <v>1054</v>
      </c>
      <c r="M58" s="31" t="s">
        <v>508</v>
      </c>
      <c r="N58" s="31">
        <f>K58-(ROW(K58)-ROW(K$6))/10000</f>
        <v>1167.9947999999999</v>
      </c>
      <c r="O58" s="31">
        <f>COUNT(E58:J58)</f>
        <v>4</v>
      </c>
      <c r="P58" s="31">
        <f ca="1">IF(AND(O58=1,OFFSET(D58,0,P$3)&gt;0),"Y",0)</f>
        <v>0</v>
      </c>
      <c r="Q58" s="32" t="s">
        <v>21</v>
      </c>
      <c r="R58" s="47">
        <f>1-(Q58=Q57)</f>
        <v>0</v>
      </c>
      <c r="S58" s="33">
        <f>N58+T58/1000+U58/10000+V58/100000+W58/1000000+X58/10000000+Y58/100000000</f>
        <v>1168.3252779999998</v>
      </c>
      <c r="T58" s="29">
        <v>298</v>
      </c>
      <c r="U58" s="29">
        <v>293</v>
      </c>
      <c r="V58" s="29">
        <v>289</v>
      </c>
      <c r="W58" s="29">
        <v>288</v>
      </c>
      <c r="X58" s="29"/>
      <c r="Y58" s="29"/>
    </row>
    <row r="59" spans="1:25" s="26" customFormat="1" ht="15">
      <c r="A59" s="1">
        <v>4</v>
      </c>
      <c r="B59" s="1">
        <v>4</v>
      </c>
      <c r="C59" s="50" t="s">
        <v>28</v>
      </c>
      <c r="D59" s="29" t="s">
        <v>30</v>
      </c>
      <c r="E59" s="29">
        <v>294</v>
      </c>
      <c r="F59" s="29">
        <v>279</v>
      </c>
      <c r="G59" s="29">
        <v>294</v>
      </c>
      <c r="H59" s="29"/>
      <c r="I59" s="29">
        <v>298</v>
      </c>
      <c r="J59" s="29"/>
      <c r="K59" s="31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1165</v>
      </c>
      <c r="L59" s="31" t="s">
        <v>1054</v>
      </c>
      <c r="M59" s="31"/>
      <c r="N59" s="31">
        <f>K59-(ROW(K59)-ROW(K$6))/10000</f>
        <v>1164.9947</v>
      </c>
      <c r="O59" s="31">
        <f>COUNT(E59:J59)</f>
        <v>4</v>
      </c>
      <c r="P59" s="31">
        <f ca="1">IF(AND(O59=1,OFFSET(D59,0,P$3)&gt;0),"Y",0)</f>
        <v>0</v>
      </c>
      <c r="Q59" s="32" t="s">
        <v>21</v>
      </c>
      <c r="R59" s="47">
        <f>1-(Q59=Q58)</f>
        <v>0</v>
      </c>
      <c r="S59" s="33">
        <f>N59+T59/1000+U59/10000+V59/100000+W59/1000000+X59/10000000+Y59/100000000</f>
        <v>1165.325319</v>
      </c>
      <c r="T59" s="29">
        <v>298</v>
      </c>
      <c r="U59" s="29">
        <v>294</v>
      </c>
      <c r="V59" s="29">
        <v>294</v>
      </c>
      <c r="W59" s="29">
        <v>279</v>
      </c>
      <c r="X59" s="29"/>
      <c r="Y59" s="29"/>
    </row>
    <row r="60" spans="1:25" s="26" customFormat="1" ht="15">
      <c r="A60" s="1">
        <v>5</v>
      </c>
      <c r="B60" s="1">
        <v>5</v>
      </c>
      <c r="C60" s="50" t="s">
        <v>76</v>
      </c>
      <c r="D60" s="29" t="s">
        <v>51</v>
      </c>
      <c r="E60" s="29">
        <v>278</v>
      </c>
      <c r="F60" s="29">
        <v>266</v>
      </c>
      <c r="G60" s="29">
        <v>275</v>
      </c>
      <c r="H60" s="29">
        <v>280</v>
      </c>
      <c r="I60" s="29">
        <v>284</v>
      </c>
      <c r="J60" s="29"/>
      <c r="K60" s="31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1117</v>
      </c>
      <c r="L60" s="31" t="s">
        <v>1054</v>
      </c>
      <c r="M60" s="31"/>
      <c r="N60" s="31">
        <f>K60-(ROW(K60)-ROW(K$6))/10000</f>
        <v>1116.9946</v>
      </c>
      <c r="O60" s="31">
        <f>COUNT(E60:J60)</f>
        <v>5</v>
      </c>
      <c r="P60" s="31">
        <f ca="1">IF(AND(O60=1,OFFSET(D60,0,P$3)&gt;0),"Y",0)</f>
        <v>0</v>
      </c>
      <c r="Q60" s="32" t="s">
        <v>21</v>
      </c>
      <c r="R60" s="47">
        <f>1-(Q60=Q59)</f>
        <v>0</v>
      </c>
      <c r="S60" s="33">
        <f>N60+T60/1000+U60/10000+V60/100000+W60/1000000+X60/10000000+Y60/100000000</f>
        <v>1117.3096816000002</v>
      </c>
      <c r="T60" s="29">
        <v>284</v>
      </c>
      <c r="U60" s="29">
        <v>280</v>
      </c>
      <c r="V60" s="29">
        <v>278</v>
      </c>
      <c r="W60" s="29">
        <v>275</v>
      </c>
      <c r="X60" s="29">
        <v>266</v>
      </c>
      <c r="Y60" s="29"/>
    </row>
    <row r="61" spans="1:25" s="26" customFormat="1" ht="15">
      <c r="A61" s="1">
        <v>6</v>
      </c>
      <c r="B61" s="1">
        <v>6</v>
      </c>
      <c r="C61" s="50" t="s">
        <v>108</v>
      </c>
      <c r="D61" s="29" t="s">
        <v>25</v>
      </c>
      <c r="E61" s="29">
        <v>266</v>
      </c>
      <c r="F61" s="29">
        <v>271</v>
      </c>
      <c r="G61" s="29"/>
      <c r="H61" s="29">
        <v>270</v>
      </c>
      <c r="I61" s="29">
        <v>269</v>
      </c>
      <c r="J61" s="29"/>
      <c r="K61" s="31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1076</v>
      </c>
      <c r="L61" s="31" t="s">
        <v>1054</v>
      </c>
      <c r="M61" s="31"/>
      <c r="N61" s="31">
        <f>K61-(ROW(K61)-ROW(K$6))/10000</f>
        <v>1075.9945</v>
      </c>
      <c r="O61" s="31">
        <f>COUNT(E61:J61)</f>
        <v>4</v>
      </c>
      <c r="P61" s="31">
        <f ca="1">IF(AND(O61=1,OFFSET(D61,0,P$3)&gt;0),"Y",0)</f>
        <v>0</v>
      </c>
      <c r="Q61" s="32" t="s">
        <v>21</v>
      </c>
      <c r="R61" s="47">
        <f>1-(Q61=Q60)</f>
        <v>0</v>
      </c>
      <c r="S61" s="33">
        <f>N61+T61/1000+U61/10000+V61/100000+W61/1000000+X61/10000000+Y61/100000000</f>
        <v>1076.2954560000001</v>
      </c>
      <c r="T61" s="29">
        <v>271</v>
      </c>
      <c r="U61" s="29">
        <v>270</v>
      </c>
      <c r="V61" s="29">
        <v>269</v>
      </c>
      <c r="W61" s="29">
        <v>266</v>
      </c>
      <c r="X61" s="29"/>
      <c r="Y61" s="29"/>
    </row>
    <row r="62" spans="1:25" s="26" customFormat="1" ht="15">
      <c r="A62" s="1">
        <v>7</v>
      </c>
      <c r="B62" s="1">
        <v>7</v>
      </c>
      <c r="C62" s="50" t="s">
        <v>140</v>
      </c>
      <c r="D62" s="29" t="s">
        <v>30</v>
      </c>
      <c r="E62" s="29">
        <v>248</v>
      </c>
      <c r="F62" s="29">
        <v>256</v>
      </c>
      <c r="G62" s="29"/>
      <c r="H62" s="29">
        <v>255</v>
      </c>
      <c r="I62" s="29">
        <v>249</v>
      </c>
      <c r="J62" s="29"/>
      <c r="K62" s="31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1008</v>
      </c>
      <c r="L62" s="31" t="s">
        <v>1054</v>
      </c>
      <c r="M62" s="31"/>
      <c r="N62" s="31">
        <f>K62-(ROW(K62)-ROW(K$6))/10000</f>
        <v>1007.9944</v>
      </c>
      <c r="O62" s="31">
        <f>COUNT(E62:J62)</f>
        <v>4</v>
      </c>
      <c r="P62" s="31">
        <f ca="1">IF(AND(O62=1,OFFSET(D62,0,P$3)&gt;0),"Y",0)</f>
        <v>0</v>
      </c>
      <c r="Q62" s="32" t="s">
        <v>21</v>
      </c>
      <c r="R62" s="47">
        <f>1-(Q62=Q61)</f>
        <v>0</v>
      </c>
      <c r="S62" s="33">
        <f>N62+T62/1000+U62/10000+V62/100000+W62/1000000+X62/10000000+Y62/100000000</f>
        <v>1008.278638</v>
      </c>
      <c r="T62" s="29">
        <v>256</v>
      </c>
      <c r="U62" s="29">
        <v>255</v>
      </c>
      <c r="V62" s="29">
        <v>249</v>
      </c>
      <c r="W62" s="29">
        <v>248</v>
      </c>
      <c r="X62" s="29"/>
      <c r="Y62" s="29"/>
    </row>
    <row r="63" spans="1:25" s="26" customFormat="1" ht="15">
      <c r="A63" s="1">
        <v>8</v>
      </c>
      <c r="B63" s="1">
        <v>8</v>
      </c>
      <c r="C63" s="50" t="s">
        <v>125</v>
      </c>
      <c r="D63" s="29" t="s">
        <v>102</v>
      </c>
      <c r="E63" s="29">
        <v>255</v>
      </c>
      <c r="F63" s="29">
        <v>218</v>
      </c>
      <c r="G63" s="29">
        <v>247</v>
      </c>
      <c r="H63" s="29">
        <v>246</v>
      </c>
      <c r="I63" s="29">
        <v>258</v>
      </c>
      <c r="J63" s="29"/>
      <c r="K63" s="31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1006</v>
      </c>
      <c r="L63" s="31" t="s">
        <v>1054</v>
      </c>
      <c r="M63" s="31"/>
      <c r="N63" s="31">
        <f>K63-(ROW(K63)-ROW(K$6))/10000</f>
        <v>1005.9943</v>
      </c>
      <c r="O63" s="31">
        <f>COUNT(E63:J63)</f>
        <v>5</v>
      </c>
      <c r="P63" s="31">
        <f ca="1">IF(AND(O63=1,OFFSET(D63,0,P$3)&gt;0),"Y",0)</f>
        <v>0</v>
      </c>
      <c r="Q63" s="32" t="s">
        <v>21</v>
      </c>
      <c r="R63" s="47">
        <f>1-(Q63=Q62)</f>
        <v>0</v>
      </c>
      <c r="S63" s="33">
        <f>N63+T63/1000+U63/10000+V63/100000+W63/1000000+X63/10000000+Y63/100000000</f>
        <v>1006.2805377999999</v>
      </c>
      <c r="T63" s="29">
        <v>258</v>
      </c>
      <c r="U63" s="29">
        <v>255</v>
      </c>
      <c r="V63" s="29">
        <v>247</v>
      </c>
      <c r="W63" s="29">
        <v>246</v>
      </c>
      <c r="X63" s="29">
        <v>218</v>
      </c>
      <c r="Y63" s="29"/>
    </row>
    <row r="64" spans="1:25" s="26" customFormat="1" ht="15">
      <c r="A64" s="1">
        <v>9</v>
      </c>
      <c r="B64" s="1">
        <v>9</v>
      </c>
      <c r="C64" s="50" t="s">
        <v>509</v>
      </c>
      <c r="D64" s="29" t="s">
        <v>39</v>
      </c>
      <c r="E64" s="29">
        <v>281</v>
      </c>
      <c r="F64" s="29">
        <v>111</v>
      </c>
      <c r="G64" s="29">
        <v>278</v>
      </c>
      <c r="H64" s="29">
        <v>275</v>
      </c>
      <c r="I64" s="29"/>
      <c r="J64" s="29"/>
      <c r="K64" s="31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945</v>
      </c>
      <c r="L64" s="31" t="s">
        <v>1054</v>
      </c>
      <c r="M64" s="31"/>
      <c r="N64" s="31">
        <f>K64-(ROW(K64)-ROW(K$6))/10000</f>
        <v>944.99419999999998</v>
      </c>
      <c r="O64" s="31">
        <f>COUNT(E64:J64)</f>
        <v>4</v>
      </c>
      <c r="P64" s="31">
        <f ca="1">IF(AND(O64=1,OFFSET(D64,0,P$3)&gt;0),"Y",0)</f>
        <v>0</v>
      </c>
      <c r="Q64" s="32" t="s">
        <v>21</v>
      </c>
      <c r="R64" s="47">
        <f>1-(Q64=Q63)</f>
        <v>0</v>
      </c>
      <c r="S64" s="33">
        <f>N64+T64/1000+U64/10000+V64/100000+W64/1000000+X64/10000000+Y64/100000000</f>
        <v>945.30586099999982</v>
      </c>
      <c r="T64" s="29">
        <v>281</v>
      </c>
      <c r="U64" s="29">
        <v>278</v>
      </c>
      <c r="V64" s="29">
        <v>275</v>
      </c>
      <c r="W64" s="29">
        <v>111</v>
      </c>
      <c r="X64" s="29"/>
      <c r="Y64" s="29"/>
    </row>
    <row r="65" spans="1:25" s="26" customFormat="1" ht="15">
      <c r="A65" s="1">
        <v>10</v>
      </c>
      <c r="B65" s="1">
        <v>10</v>
      </c>
      <c r="C65" s="50" t="s">
        <v>510</v>
      </c>
      <c r="D65" s="29" t="s">
        <v>19</v>
      </c>
      <c r="E65" s="29">
        <v>224</v>
      </c>
      <c r="F65" s="29">
        <v>204</v>
      </c>
      <c r="G65" s="29">
        <v>225</v>
      </c>
      <c r="H65" s="29">
        <v>218</v>
      </c>
      <c r="I65" s="29"/>
      <c r="J65" s="29"/>
      <c r="K65" s="31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871</v>
      </c>
      <c r="L65" s="31" t="s">
        <v>1054</v>
      </c>
      <c r="M65" s="31"/>
      <c r="N65" s="31">
        <f>K65-(ROW(K65)-ROW(K$6))/10000</f>
        <v>870.9941</v>
      </c>
      <c r="O65" s="31">
        <f>COUNT(E65:J65)</f>
        <v>4</v>
      </c>
      <c r="P65" s="31">
        <f ca="1">IF(AND(O65=1,OFFSET(D65,0,P$3)&gt;0),"Y",0)</f>
        <v>0</v>
      </c>
      <c r="Q65" s="32" t="s">
        <v>21</v>
      </c>
      <c r="R65" s="47">
        <f>1-(Q65=Q64)</f>
        <v>0</v>
      </c>
      <c r="S65" s="33">
        <f>N65+T65/1000+U65/10000+V65/100000+W65/1000000+X65/10000000+Y65/100000000</f>
        <v>871.24388399999998</v>
      </c>
      <c r="T65" s="29">
        <v>225</v>
      </c>
      <c r="U65" s="29">
        <v>224</v>
      </c>
      <c r="V65" s="29">
        <v>218</v>
      </c>
      <c r="W65" s="29">
        <v>204</v>
      </c>
      <c r="X65" s="29"/>
      <c r="Y65" s="29"/>
    </row>
    <row r="66" spans="1:25" s="26" customFormat="1" ht="15">
      <c r="A66" s="1">
        <v>11</v>
      </c>
      <c r="B66" s="1">
        <v>11</v>
      </c>
      <c r="C66" s="50" t="s">
        <v>174</v>
      </c>
      <c r="D66" s="29" t="s">
        <v>116</v>
      </c>
      <c r="E66" s="29"/>
      <c r="F66" s="29">
        <v>203</v>
      </c>
      <c r="G66" s="29">
        <v>207</v>
      </c>
      <c r="H66" s="29">
        <v>216</v>
      </c>
      <c r="I66" s="29">
        <v>233</v>
      </c>
      <c r="J66" s="29"/>
      <c r="K66" s="31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859</v>
      </c>
      <c r="L66" s="31" t="s">
        <v>1054</v>
      </c>
      <c r="M66" s="31"/>
      <c r="N66" s="31">
        <f>K66-(ROW(K66)-ROW(K$6))/10000</f>
        <v>858.99400000000003</v>
      </c>
      <c r="O66" s="31">
        <f>COUNT(E66:J66)</f>
        <v>4</v>
      </c>
      <c r="P66" s="31">
        <f ca="1">IF(AND(O66=1,OFFSET(D66,0,P$3)&gt;0),"Y",0)</f>
        <v>0</v>
      </c>
      <c r="Q66" s="32" t="s">
        <v>21</v>
      </c>
      <c r="R66" s="33">
        <f>1-(Q66=Q65)</f>
        <v>0</v>
      </c>
      <c r="S66" s="33">
        <f>N66+T66/1000+U66/10000+V66/100000+W66/1000000+X66/10000000+Y66/100000000</f>
        <v>859.25087300000007</v>
      </c>
      <c r="T66" s="29">
        <v>233</v>
      </c>
      <c r="U66" s="29">
        <v>216</v>
      </c>
      <c r="V66" s="29">
        <v>207</v>
      </c>
      <c r="W66" s="29">
        <v>203</v>
      </c>
      <c r="X66" s="29"/>
      <c r="Y66" s="29"/>
    </row>
    <row r="67" spans="1:25" s="26" customFormat="1" ht="15">
      <c r="A67" s="1">
        <v>12</v>
      </c>
      <c r="B67" s="1">
        <v>12</v>
      </c>
      <c r="C67" s="50" t="s">
        <v>511</v>
      </c>
      <c r="D67" s="29" t="s">
        <v>62</v>
      </c>
      <c r="E67" s="29">
        <v>279</v>
      </c>
      <c r="F67" s="29">
        <v>289</v>
      </c>
      <c r="G67" s="29"/>
      <c r="H67" s="29">
        <v>281</v>
      </c>
      <c r="I67" s="29"/>
      <c r="J67" s="29"/>
      <c r="K67" s="31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849</v>
      </c>
      <c r="L67" s="31" t="s">
        <v>1054</v>
      </c>
      <c r="M67" s="31"/>
      <c r="N67" s="31">
        <f>K67-(ROW(K67)-ROW(K$6))/10000</f>
        <v>848.99390000000005</v>
      </c>
      <c r="O67" s="31">
        <f>COUNT(E67:J67)</f>
        <v>3</v>
      </c>
      <c r="P67" s="31">
        <f ca="1">IF(AND(O67=1,OFFSET(D67,0,P$3)&gt;0),"Y",0)</f>
        <v>0</v>
      </c>
      <c r="Q67" s="32" t="s">
        <v>21</v>
      </c>
      <c r="R67" s="47">
        <f>1-(Q67=Q66)</f>
        <v>0</v>
      </c>
      <c r="S67" s="33">
        <f>N67+T67/1000+U67/10000+V67/100000+W67/1000000+X67/10000000+Y67/100000000</f>
        <v>849.31379000000004</v>
      </c>
      <c r="T67" s="29">
        <v>289</v>
      </c>
      <c r="U67" s="29">
        <v>281</v>
      </c>
      <c r="V67" s="29">
        <v>279</v>
      </c>
      <c r="W67" s="29"/>
      <c r="X67" s="29"/>
      <c r="Y67" s="29"/>
    </row>
    <row r="68" spans="1:25" s="26" customFormat="1" ht="15">
      <c r="A68" s="1">
        <v>13</v>
      </c>
      <c r="B68" s="1">
        <v>13</v>
      </c>
      <c r="C68" s="50" t="s">
        <v>512</v>
      </c>
      <c r="D68" s="29" t="s">
        <v>62</v>
      </c>
      <c r="E68" s="29">
        <v>250</v>
      </c>
      <c r="F68" s="29">
        <v>253</v>
      </c>
      <c r="G68" s="29">
        <v>282</v>
      </c>
      <c r="H68" s="29"/>
      <c r="I68" s="29"/>
      <c r="J68" s="29"/>
      <c r="K68" s="31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785</v>
      </c>
      <c r="L68" s="31" t="s">
        <v>1054</v>
      </c>
      <c r="M68" s="31"/>
      <c r="N68" s="31">
        <f>K68-(ROW(K68)-ROW(K$6))/10000</f>
        <v>784.99379999999996</v>
      </c>
      <c r="O68" s="31">
        <f>COUNT(E68:J68)</f>
        <v>3</v>
      </c>
      <c r="P68" s="31">
        <f ca="1">IF(AND(O68=1,OFFSET(D68,0,P$3)&gt;0),"Y",0)</f>
        <v>0</v>
      </c>
      <c r="Q68" s="32" t="s">
        <v>21</v>
      </c>
      <c r="R68" s="47">
        <f>1-(Q68=Q67)</f>
        <v>0</v>
      </c>
      <c r="S68" s="33">
        <f>N68+T68/1000+U68/10000+V68/100000+W68/1000000+X68/10000000+Y68/100000000</f>
        <v>785.30360000000007</v>
      </c>
      <c r="T68" s="29">
        <v>282</v>
      </c>
      <c r="U68" s="29">
        <v>253</v>
      </c>
      <c r="V68" s="29">
        <v>250</v>
      </c>
      <c r="W68" s="29"/>
      <c r="X68" s="29"/>
      <c r="Y68" s="29"/>
    </row>
    <row r="69" spans="1:25" s="26" customFormat="1" ht="15">
      <c r="A69" s="1">
        <v>14</v>
      </c>
      <c r="B69" s="1">
        <v>14</v>
      </c>
      <c r="C69" s="50" t="s">
        <v>188</v>
      </c>
      <c r="D69" s="29" t="s">
        <v>46</v>
      </c>
      <c r="E69" s="29">
        <v>176</v>
      </c>
      <c r="F69" s="29">
        <v>181</v>
      </c>
      <c r="G69" s="29"/>
      <c r="H69" s="29">
        <v>193</v>
      </c>
      <c r="I69" s="29">
        <v>223</v>
      </c>
      <c r="J69" s="29"/>
      <c r="K69" s="31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773</v>
      </c>
      <c r="L69" s="31" t="s">
        <v>1054</v>
      </c>
      <c r="M69" s="31"/>
      <c r="N69" s="31">
        <f>K69-(ROW(K69)-ROW(K$6))/10000</f>
        <v>772.99369999999999</v>
      </c>
      <c r="O69" s="31">
        <f>COUNT(E69:J69)</f>
        <v>4</v>
      </c>
      <c r="P69" s="31">
        <f ca="1">IF(AND(O69=1,OFFSET(D69,0,P$3)&gt;0),"Y",0)</f>
        <v>0</v>
      </c>
      <c r="Q69" s="32" t="s">
        <v>21</v>
      </c>
      <c r="R69" s="47">
        <f>1-(Q69=Q68)</f>
        <v>0</v>
      </c>
      <c r="S69" s="33">
        <f>N69+T69/1000+U69/10000+V69/100000+W69/1000000+X69/10000000+Y69/100000000</f>
        <v>773.23798599999998</v>
      </c>
      <c r="T69" s="29">
        <v>223</v>
      </c>
      <c r="U69" s="29">
        <v>193</v>
      </c>
      <c r="V69" s="29">
        <v>181</v>
      </c>
      <c r="W69" s="29">
        <v>176</v>
      </c>
      <c r="X69" s="29"/>
      <c r="Y69" s="29"/>
    </row>
    <row r="70" spans="1:25" s="26" customFormat="1" ht="15">
      <c r="A70" s="1">
        <v>15</v>
      </c>
      <c r="B70" s="1">
        <v>15</v>
      </c>
      <c r="C70" s="50" t="s">
        <v>513</v>
      </c>
      <c r="D70" s="29" t="s">
        <v>81</v>
      </c>
      <c r="E70" s="29"/>
      <c r="F70" s="29">
        <v>250</v>
      </c>
      <c r="G70" s="29">
        <v>251</v>
      </c>
      <c r="H70" s="29">
        <v>214</v>
      </c>
      <c r="I70" s="29"/>
      <c r="J70" s="29"/>
      <c r="K70" s="31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715</v>
      </c>
      <c r="L70" s="31" t="s">
        <v>1054</v>
      </c>
      <c r="M70" s="31"/>
      <c r="N70" s="31">
        <f>K70-(ROW(K70)-ROW(K$6))/10000</f>
        <v>714.99360000000001</v>
      </c>
      <c r="O70" s="31">
        <f>COUNT(E70:J70)</f>
        <v>3</v>
      </c>
      <c r="P70" s="31">
        <f ca="1">IF(AND(O70=1,OFFSET(D70,0,P$3)&gt;0),"Y",0)</f>
        <v>0</v>
      </c>
      <c r="Q70" s="32" t="s">
        <v>21</v>
      </c>
      <c r="R70" s="33">
        <f>1-(Q70=Q69)</f>
        <v>0</v>
      </c>
      <c r="S70" s="33">
        <f>N70+T70/1000+U70/10000+V70/100000+W70/1000000+X70/10000000+Y70/100000000</f>
        <v>715.27174000000002</v>
      </c>
      <c r="T70" s="29">
        <v>251</v>
      </c>
      <c r="U70" s="29">
        <v>250</v>
      </c>
      <c r="V70" s="29">
        <v>214</v>
      </c>
      <c r="W70" s="29"/>
      <c r="X70" s="29"/>
      <c r="Y70" s="29"/>
    </row>
    <row r="71" spans="1:25" s="26" customFormat="1" ht="15">
      <c r="A71" s="1">
        <v>16</v>
      </c>
      <c r="B71" s="1">
        <v>16</v>
      </c>
      <c r="C71" s="50" t="s">
        <v>138</v>
      </c>
      <c r="D71" s="29" t="s">
        <v>116</v>
      </c>
      <c r="E71" s="29"/>
      <c r="F71" s="29">
        <v>214</v>
      </c>
      <c r="G71" s="29"/>
      <c r="H71" s="29">
        <v>243</v>
      </c>
      <c r="I71" s="29">
        <v>250</v>
      </c>
      <c r="J71" s="29"/>
      <c r="K71" s="31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707</v>
      </c>
      <c r="L71" s="31" t="s">
        <v>1054</v>
      </c>
      <c r="M71" s="31"/>
      <c r="N71" s="31">
        <f>K71-(ROW(K71)-ROW(K$6))/10000</f>
        <v>706.99350000000004</v>
      </c>
      <c r="O71" s="31">
        <f>COUNT(E71:J71)</f>
        <v>3</v>
      </c>
      <c r="P71" s="31">
        <f ca="1">IF(AND(O71=1,OFFSET(D71,0,P$3)&gt;0),"Y",0)</f>
        <v>0</v>
      </c>
      <c r="Q71" s="32" t="s">
        <v>21</v>
      </c>
      <c r="R71" s="33">
        <f>1-(Q71=Q70)</f>
        <v>0</v>
      </c>
      <c r="S71" s="33">
        <f>N71+T71/1000+U71/10000+V71/100000+W71/1000000+X71/10000000+Y71/100000000</f>
        <v>707.26994000000013</v>
      </c>
      <c r="T71" s="29">
        <v>250</v>
      </c>
      <c r="U71" s="29">
        <v>243</v>
      </c>
      <c r="V71" s="29">
        <v>214</v>
      </c>
      <c r="W71" s="29"/>
      <c r="X71" s="29"/>
      <c r="Y71" s="29"/>
    </row>
    <row r="72" spans="1:25" s="26" customFormat="1" ht="15">
      <c r="A72" s="1">
        <v>17</v>
      </c>
      <c r="B72" s="1">
        <v>17</v>
      </c>
      <c r="C72" s="50" t="s">
        <v>253</v>
      </c>
      <c r="D72" s="29" t="s">
        <v>51</v>
      </c>
      <c r="E72" s="29">
        <v>236</v>
      </c>
      <c r="F72" s="29">
        <v>232</v>
      </c>
      <c r="G72" s="29"/>
      <c r="H72" s="29"/>
      <c r="I72" s="29">
        <v>185</v>
      </c>
      <c r="J72" s="29"/>
      <c r="K72" s="31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653</v>
      </c>
      <c r="L72" s="31" t="s">
        <v>1054</v>
      </c>
      <c r="M72" s="31"/>
      <c r="N72" s="31">
        <f>K72-(ROW(K72)-ROW(K$6))/10000</f>
        <v>652.99339999999995</v>
      </c>
      <c r="O72" s="31">
        <f>COUNT(E72:J72)</f>
        <v>3</v>
      </c>
      <c r="P72" s="31">
        <f ca="1">IF(AND(O72=1,OFFSET(D72,0,P$3)&gt;0),"Y",0)</f>
        <v>0</v>
      </c>
      <c r="Q72" s="32" t="s">
        <v>21</v>
      </c>
      <c r="R72" s="47">
        <f>1-(Q72=Q71)</f>
        <v>0</v>
      </c>
      <c r="S72" s="33">
        <f>N72+T72/1000+U72/10000+V72/100000+W72/1000000+X72/10000000+Y72/100000000</f>
        <v>653.25444999999991</v>
      </c>
      <c r="T72" s="29">
        <v>236</v>
      </c>
      <c r="U72" s="29">
        <v>232</v>
      </c>
      <c r="V72" s="29">
        <v>185</v>
      </c>
      <c r="W72" s="29"/>
      <c r="X72" s="29"/>
      <c r="Y72" s="29"/>
    </row>
    <row r="73" spans="1:25" s="26" customFormat="1" ht="15">
      <c r="A73" s="1">
        <v>18</v>
      </c>
      <c r="B73" s="1">
        <v>18</v>
      </c>
      <c r="C73" s="50" t="s">
        <v>297</v>
      </c>
      <c r="D73" s="29" t="s">
        <v>102</v>
      </c>
      <c r="E73" s="29">
        <v>199</v>
      </c>
      <c r="F73" s="29">
        <v>193</v>
      </c>
      <c r="G73" s="29"/>
      <c r="H73" s="29"/>
      <c r="I73" s="29">
        <v>161</v>
      </c>
      <c r="J73" s="29"/>
      <c r="K73" s="31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553</v>
      </c>
      <c r="L73" s="31" t="s">
        <v>1054</v>
      </c>
      <c r="M73" s="31"/>
      <c r="N73" s="31">
        <f>K73-(ROW(K73)-ROW(K$6))/10000</f>
        <v>552.99329999999998</v>
      </c>
      <c r="O73" s="31">
        <f>COUNT(E73:J73)</f>
        <v>3</v>
      </c>
      <c r="P73" s="31">
        <f ca="1">IF(AND(O73=1,OFFSET(D73,0,P$3)&gt;0),"Y",0)</f>
        <v>0</v>
      </c>
      <c r="Q73" s="32" t="s">
        <v>21</v>
      </c>
      <c r="R73" s="47">
        <f>1-(Q73=Q72)</f>
        <v>0</v>
      </c>
      <c r="S73" s="33">
        <f>N73+T73/1000+U73/10000+V73/100000+W73/1000000+X73/10000000+Y73/100000000</f>
        <v>553.21321</v>
      </c>
      <c r="T73" s="29">
        <v>199</v>
      </c>
      <c r="U73" s="29">
        <v>193</v>
      </c>
      <c r="V73" s="29">
        <v>161</v>
      </c>
      <c r="W73" s="29"/>
      <c r="X73" s="29"/>
      <c r="Y73" s="29"/>
    </row>
    <row r="74" spans="1:25" s="26" customFormat="1" ht="15">
      <c r="A74" s="1">
        <v>19</v>
      </c>
      <c r="B74" s="1">
        <v>19</v>
      </c>
      <c r="C74" s="50" t="s">
        <v>514</v>
      </c>
      <c r="D74" s="29" t="s">
        <v>81</v>
      </c>
      <c r="E74" s="29">
        <v>179</v>
      </c>
      <c r="F74" s="29">
        <v>176</v>
      </c>
      <c r="G74" s="29">
        <v>188</v>
      </c>
      <c r="H74" s="29"/>
      <c r="I74" s="29"/>
      <c r="J74" s="29"/>
      <c r="K74" s="31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543</v>
      </c>
      <c r="L74" s="31" t="s">
        <v>1054</v>
      </c>
      <c r="M74" s="31"/>
      <c r="N74" s="31">
        <f>K74-(ROW(K74)-ROW(K$6))/10000</f>
        <v>542.9932</v>
      </c>
      <c r="O74" s="31">
        <f>COUNT(E74:J74)</f>
        <v>3</v>
      </c>
      <c r="P74" s="31">
        <f ca="1">IF(AND(O74=1,OFFSET(D74,0,P$3)&gt;0),"Y",0)</f>
        <v>0</v>
      </c>
      <c r="Q74" s="32" t="s">
        <v>21</v>
      </c>
      <c r="R74" s="47">
        <f>1-(Q74=Q73)</f>
        <v>0</v>
      </c>
      <c r="S74" s="33">
        <f>N74+T74/1000+U74/10000+V74/100000+W74/1000000+X74/10000000+Y74/100000000</f>
        <v>543.20086000000003</v>
      </c>
      <c r="T74" s="29">
        <v>188</v>
      </c>
      <c r="U74" s="29">
        <v>179</v>
      </c>
      <c r="V74" s="29">
        <v>176</v>
      </c>
      <c r="W74" s="29"/>
      <c r="X74" s="29"/>
      <c r="Y74" s="29"/>
    </row>
    <row r="75" spans="1:25" s="26" customFormat="1" ht="15">
      <c r="A75" s="1">
        <v>20</v>
      </c>
      <c r="B75" s="1">
        <v>20</v>
      </c>
      <c r="C75" s="50" t="s">
        <v>337</v>
      </c>
      <c r="D75" s="29" t="s">
        <v>39</v>
      </c>
      <c r="E75" s="29">
        <v>104</v>
      </c>
      <c r="F75" s="29">
        <v>122</v>
      </c>
      <c r="G75" s="29"/>
      <c r="H75" s="29">
        <v>130</v>
      </c>
      <c r="I75" s="29">
        <v>142</v>
      </c>
      <c r="J75" s="29"/>
      <c r="K75" s="31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498</v>
      </c>
      <c r="L75" s="31" t="s">
        <v>1054</v>
      </c>
      <c r="M75" s="31"/>
      <c r="N75" s="31">
        <f>K75-(ROW(K75)-ROW(K$6))/10000</f>
        <v>497.99310000000003</v>
      </c>
      <c r="O75" s="31">
        <f>COUNT(E75:J75)</f>
        <v>4</v>
      </c>
      <c r="P75" s="31">
        <f ca="1">IF(AND(O75=1,OFFSET(D75,0,P$3)&gt;0),"Y",0)</f>
        <v>0</v>
      </c>
      <c r="Q75" s="32" t="s">
        <v>21</v>
      </c>
      <c r="R75" s="47">
        <f>1-(Q75=Q74)</f>
        <v>0</v>
      </c>
      <c r="S75" s="33">
        <f>N75+T75/1000+U75/10000+V75/100000+W75/1000000+X75/10000000+Y75/100000000</f>
        <v>498.14942400000001</v>
      </c>
      <c r="T75" s="29">
        <v>142</v>
      </c>
      <c r="U75" s="29">
        <v>130</v>
      </c>
      <c r="V75" s="29">
        <v>122</v>
      </c>
      <c r="W75" s="29">
        <v>104</v>
      </c>
      <c r="X75" s="29"/>
      <c r="Y75" s="29"/>
    </row>
    <row r="76" spans="1:25" s="26" customFormat="1" ht="15">
      <c r="A76" s="1">
        <v>21</v>
      </c>
      <c r="B76" s="1">
        <v>21</v>
      </c>
      <c r="C76" s="50" t="s">
        <v>151</v>
      </c>
      <c r="D76" s="29" t="s">
        <v>25</v>
      </c>
      <c r="E76" s="29"/>
      <c r="F76" s="29"/>
      <c r="G76" s="29"/>
      <c r="H76" s="29">
        <v>250</v>
      </c>
      <c r="I76" s="29">
        <v>244</v>
      </c>
      <c r="J76" s="29"/>
      <c r="K76" s="31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494</v>
      </c>
      <c r="L76" s="31" t="s">
        <v>1054</v>
      </c>
      <c r="M76" s="31"/>
      <c r="N76" s="31">
        <f>K76-(ROW(K76)-ROW(K$6))/10000</f>
        <v>493.99299999999999</v>
      </c>
      <c r="O76" s="31">
        <f>COUNT(E76:J76)</f>
        <v>2</v>
      </c>
      <c r="P76" s="31">
        <f ca="1">IF(AND(O76=1,OFFSET(D76,0,P$3)&gt;0),"Y",0)</f>
        <v>0</v>
      </c>
      <c r="Q76" s="32" t="s">
        <v>21</v>
      </c>
      <c r="R76" s="33">
        <f>1-(Q76=Q75)</f>
        <v>0</v>
      </c>
      <c r="S76" s="33">
        <f>N76+T76/1000+U76/10000+V76/100000+W76/1000000+X76/10000000+Y76/100000000</f>
        <v>494.26740000000001</v>
      </c>
      <c r="T76" s="29">
        <v>250</v>
      </c>
      <c r="U76" s="29">
        <v>244</v>
      </c>
      <c r="V76" s="29"/>
      <c r="W76" s="29"/>
      <c r="X76" s="29"/>
      <c r="Y76" s="29"/>
    </row>
    <row r="77" spans="1:25" s="26" customFormat="1" ht="15">
      <c r="A77" s="1">
        <v>22</v>
      </c>
      <c r="B77" s="1">
        <v>22</v>
      </c>
      <c r="C77" s="50" t="s">
        <v>515</v>
      </c>
      <c r="D77" s="29" t="s">
        <v>39</v>
      </c>
      <c r="E77" s="29">
        <v>150</v>
      </c>
      <c r="F77" s="29">
        <v>160</v>
      </c>
      <c r="G77" s="29"/>
      <c r="H77" s="29">
        <v>163</v>
      </c>
      <c r="I77" s="29"/>
      <c r="J77" s="29"/>
      <c r="K77" s="31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473</v>
      </c>
      <c r="L77" s="31" t="s">
        <v>1054</v>
      </c>
      <c r="M77" s="31"/>
      <c r="N77" s="31">
        <f>K77-(ROW(K77)-ROW(K$6))/10000</f>
        <v>472.99290000000002</v>
      </c>
      <c r="O77" s="31">
        <f>COUNT(E77:J77)</f>
        <v>3</v>
      </c>
      <c r="P77" s="31">
        <f ca="1">IF(AND(O77=1,OFFSET(D77,0,P$3)&gt;0),"Y",0)</f>
        <v>0</v>
      </c>
      <c r="Q77" s="32" t="s">
        <v>21</v>
      </c>
      <c r="R77" s="47">
        <f>1-(Q77=Q76)</f>
        <v>0</v>
      </c>
      <c r="S77" s="33">
        <f>N77+T77/1000+U77/10000+V77/100000+W77/1000000+X77/10000000+Y77/100000000</f>
        <v>473.17340000000007</v>
      </c>
      <c r="T77" s="29">
        <v>163</v>
      </c>
      <c r="U77" s="29">
        <v>160</v>
      </c>
      <c r="V77" s="29">
        <v>150</v>
      </c>
      <c r="W77" s="29"/>
      <c r="X77" s="29"/>
      <c r="Y77" s="29"/>
    </row>
    <row r="78" spans="1:25" s="26" customFormat="1" ht="15">
      <c r="A78" s="1">
        <v>23</v>
      </c>
      <c r="B78" s="1">
        <v>23</v>
      </c>
      <c r="C78" s="50" t="s">
        <v>516</v>
      </c>
      <c r="D78" s="29" t="s">
        <v>87</v>
      </c>
      <c r="E78" s="29"/>
      <c r="F78" s="29">
        <v>141</v>
      </c>
      <c r="G78" s="29">
        <v>162</v>
      </c>
      <c r="H78" s="29">
        <v>153</v>
      </c>
      <c r="I78" s="29"/>
      <c r="J78" s="29"/>
      <c r="K78" s="31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456</v>
      </c>
      <c r="L78" s="31" t="s">
        <v>1054</v>
      </c>
      <c r="M78" s="31"/>
      <c r="N78" s="31">
        <f>K78-(ROW(K78)-ROW(K$6))/10000</f>
        <v>455.99279999999999</v>
      </c>
      <c r="O78" s="31">
        <f>COUNT(E78:J78)</f>
        <v>3</v>
      </c>
      <c r="P78" s="31">
        <f ca="1">IF(AND(O78=1,OFFSET(D78,0,P$3)&gt;0),"Y",0)</f>
        <v>0</v>
      </c>
      <c r="Q78" s="32" t="s">
        <v>21</v>
      </c>
      <c r="R78" s="33">
        <f>1-(Q78=Q77)</f>
        <v>0</v>
      </c>
      <c r="S78" s="33">
        <f>N78+T78/1000+U78/10000+V78/100000+W78/1000000+X78/10000000+Y78/100000000</f>
        <v>456.17151000000001</v>
      </c>
      <c r="T78" s="29">
        <v>162</v>
      </c>
      <c r="U78" s="29">
        <v>153</v>
      </c>
      <c r="V78" s="29">
        <v>141</v>
      </c>
      <c r="W78" s="29"/>
      <c r="X78" s="29"/>
      <c r="Y78" s="29"/>
    </row>
    <row r="79" spans="1:25" s="26" customFormat="1" ht="15">
      <c r="A79" s="1">
        <v>24</v>
      </c>
      <c r="B79" s="1" t="s">
        <v>111</v>
      </c>
      <c r="C79" s="50" t="s">
        <v>298</v>
      </c>
      <c r="D79" s="29" t="s">
        <v>66</v>
      </c>
      <c r="E79" s="29"/>
      <c r="F79" s="29">
        <v>157</v>
      </c>
      <c r="G79" s="29"/>
      <c r="H79" s="29">
        <v>131</v>
      </c>
      <c r="I79" s="29">
        <v>160</v>
      </c>
      <c r="J79" s="29"/>
      <c r="K79" s="31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448</v>
      </c>
      <c r="L79" s="31" t="s">
        <v>1055</v>
      </c>
      <c r="M79" s="31"/>
      <c r="N79" s="31">
        <f>K79-(ROW(K79)-ROW(K$6))/10000</f>
        <v>447.99270000000001</v>
      </c>
      <c r="O79" s="31">
        <f>COUNT(E79:J79)</f>
        <v>3</v>
      </c>
      <c r="P79" s="31">
        <f ca="1">IF(AND(O79=1,OFFSET(D79,0,P$3)&gt;0),"Y",0)</f>
        <v>0</v>
      </c>
      <c r="Q79" s="32" t="s">
        <v>21</v>
      </c>
      <c r="R79" s="33">
        <f>1-(Q79=Q78)</f>
        <v>0</v>
      </c>
      <c r="S79" s="33">
        <f>N79+T79/1000+U79/10000+V79/100000+W79/1000000+X79/10000000+Y79/100000000</f>
        <v>448.16971000000001</v>
      </c>
      <c r="T79" s="29">
        <v>160</v>
      </c>
      <c r="U79" s="29">
        <v>157</v>
      </c>
      <c r="V79" s="29">
        <v>131</v>
      </c>
      <c r="W79" s="29"/>
      <c r="X79" s="29"/>
      <c r="Y79" s="29"/>
    </row>
    <row r="80" spans="1:25" s="26" customFormat="1" ht="15">
      <c r="A80" s="1">
        <v>25</v>
      </c>
      <c r="B80" s="1">
        <v>24</v>
      </c>
      <c r="C80" s="50" t="s">
        <v>290</v>
      </c>
      <c r="D80" s="29" t="s">
        <v>84</v>
      </c>
      <c r="E80" s="29">
        <v>147</v>
      </c>
      <c r="F80" s="29"/>
      <c r="G80" s="29"/>
      <c r="H80" s="29">
        <v>117</v>
      </c>
      <c r="I80" s="29">
        <v>166</v>
      </c>
      <c r="J80" s="29"/>
      <c r="K80" s="31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430</v>
      </c>
      <c r="L80" s="31" t="s">
        <v>1054</v>
      </c>
      <c r="M80" s="31"/>
      <c r="N80" s="31">
        <f>K80-(ROW(K80)-ROW(K$6))/10000</f>
        <v>429.99259999999998</v>
      </c>
      <c r="O80" s="31">
        <f>COUNT(E80:J80)</f>
        <v>3</v>
      </c>
      <c r="P80" s="31">
        <f ca="1">IF(AND(O80=1,OFFSET(D80,0,P$3)&gt;0),"Y",0)</f>
        <v>0</v>
      </c>
      <c r="Q80" s="32" t="s">
        <v>21</v>
      </c>
      <c r="R80" s="47">
        <f>1-(Q80=Q79)</f>
        <v>0</v>
      </c>
      <c r="S80" s="33">
        <f>N80+T80/1000+U80/10000+V80/100000+W80/1000000+X80/10000000+Y80/100000000</f>
        <v>430.17446999999999</v>
      </c>
      <c r="T80" s="29">
        <v>166</v>
      </c>
      <c r="U80" s="29">
        <v>147</v>
      </c>
      <c r="V80" s="29">
        <v>117</v>
      </c>
      <c r="W80" s="29"/>
      <c r="X80" s="29"/>
      <c r="Y80" s="29"/>
    </row>
    <row r="81" spans="1:25" s="26" customFormat="1" ht="15">
      <c r="A81" s="1">
        <v>26</v>
      </c>
      <c r="B81" s="1">
        <v>25</v>
      </c>
      <c r="C81" s="50" t="s">
        <v>220</v>
      </c>
      <c r="D81" s="29" t="s">
        <v>98</v>
      </c>
      <c r="E81" s="29">
        <v>203</v>
      </c>
      <c r="F81" s="29"/>
      <c r="G81" s="29"/>
      <c r="H81" s="29"/>
      <c r="I81" s="29">
        <v>205</v>
      </c>
      <c r="J81" s="29"/>
      <c r="K81" s="31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408</v>
      </c>
      <c r="L81" s="31" t="s">
        <v>1054</v>
      </c>
      <c r="M81" s="31"/>
      <c r="N81" s="31">
        <f>K81-(ROW(K81)-ROW(K$6))/10000</f>
        <v>407.99250000000001</v>
      </c>
      <c r="O81" s="31">
        <f>COUNT(E81:J81)</f>
        <v>2</v>
      </c>
      <c r="P81" s="31">
        <f ca="1">IF(AND(O81=1,OFFSET(D81,0,P$3)&gt;0),"Y",0)</f>
        <v>0</v>
      </c>
      <c r="Q81" s="32" t="s">
        <v>21</v>
      </c>
      <c r="R81" s="47">
        <f>1-(Q81=Q80)</f>
        <v>0</v>
      </c>
      <c r="S81" s="33">
        <f>N81+T81/1000+U81/10000+V81/100000+W81/1000000+X81/10000000+Y81/100000000</f>
        <v>408.21780000000001</v>
      </c>
      <c r="T81" s="29">
        <v>205</v>
      </c>
      <c r="U81" s="29">
        <v>203</v>
      </c>
      <c r="V81" s="29"/>
      <c r="W81" s="29"/>
      <c r="X81" s="29"/>
      <c r="Y81" s="29"/>
    </row>
    <row r="82" spans="1:25" s="26" customFormat="1" ht="15">
      <c r="A82" s="1">
        <v>27</v>
      </c>
      <c r="B82" s="1">
        <v>26</v>
      </c>
      <c r="C82" s="50" t="s">
        <v>229</v>
      </c>
      <c r="D82" s="29" t="s">
        <v>39</v>
      </c>
      <c r="E82" s="29"/>
      <c r="F82" s="29"/>
      <c r="G82" s="29"/>
      <c r="H82" s="29">
        <v>136</v>
      </c>
      <c r="I82" s="29">
        <v>201</v>
      </c>
      <c r="J82" s="29"/>
      <c r="K82" s="31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337</v>
      </c>
      <c r="L82" s="31" t="s">
        <v>1054</v>
      </c>
      <c r="M82" s="31"/>
      <c r="N82" s="31">
        <f>K82-(ROW(K82)-ROW(K$6))/10000</f>
        <v>336.99239999999998</v>
      </c>
      <c r="O82" s="31">
        <f>COUNT(E82:J82)</f>
        <v>2</v>
      </c>
      <c r="P82" s="31">
        <f ca="1">IF(AND(O82=1,OFFSET(D82,0,P$3)&gt;0),"Y",0)</f>
        <v>0</v>
      </c>
      <c r="Q82" s="32" t="s">
        <v>21</v>
      </c>
      <c r="R82" s="33">
        <f>1-(Q82=Q81)</f>
        <v>0</v>
      </c>
      <c r="S82" s="33">
        <f>N82+T82/1000+U82/10000+V82/100000+W82/1000000+X82/10000000+Y82/100000000</f>
        <v>337.20699999999999</v>
      </c>
      <c r="T82" s="29">
        <v>201</v>
      </c>
      <c r="U82" s="29">
        <v>136</v>
      </c>
      <c r="V82" s="29"/>
      <c r="W82" s="29"/>
      <c r="X82" s="29"/>
      <c r="Y82" s="29"/>
    </row>
    <row r="83" spans="1:25" s="26" customFormat="1" ht="15">
      <c r="A83" s="1">
        <v>28</v>
      </c>
      <c r="B83" s="1">
        <v>27</v>
      </c>
      <c r="C83" s="50" t="s">
        <v>517</v>
      </c>
      <c r="D83" s="29" t="s">
        <v>81</v>
      </c>
      <c r="E83" s="29"/>
      <c r="F83" s="29"/>
      <c r="G83" s="29">
        <v>174</v>
      </c>
      <c r="H83" s="29">
        <v>162</v>
      </c>
      <c r="I83" s="29"/>
      <c r="J83" s="29"/>
      <c r="K83" s="31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336</v>
      </c>
      <c r="L83" s="31" t="s">
        <v>1054</v>
      </c>
      <c r="M83" s="31"/>
      <c r="N83" s="31">
        <f>K83-(ROW(K83)-ROW(K$6))/10000</f>
        <v>335.9923</v>
      </c>
      <c r="O83" s="31">
        <f>COUNT(E83:J83)</f>
        <v>2</v>
      </c>
      <c r="P83" s="31">
        <f ca="1">IF(AND(O83=1,OFFSET(D83,0,P$3)&gt;0),"Y",0)</f>
        <v>0</v>
      </c>
      <c r="Q83" s="32" t="s">
        <v>21</v>
      </c>
      <c r="R83" s="33">
        <f>1-(Q83=Q82)</f>
        <v>0</v>
      </c>
      <c r="S83" s="33">
        <f>N83+T83/1000+U83/10000+V83/100000+W83/1000000+X83/10000000+Y83/100000000</f>
        <v>336.1825</v>
      </c>
      <c r="T83" s="29">
        <v>174</v>
      </c>
      <c r="U83" s="29">
        <v>162</v>
      </c>
      <c r="V83" s="29"/>
      <c r="W83" s="29"/>
      <c r="X83" s="29"/>
      <c r="Y83" s="29"/>
    </row>
    <row r="84" spans="1:25" s="26" customFormat="1" ht="15">
      <c r="A84" s="1">
        <v>29</v>
      </c>
      <c r="B84" s="1">
        <v>28</v>
      </c>
      <c r="C84" s="50" t="s">
        <v>518</v>
      </c>
      <c r="D84" s="29" t="s">
        <v>51</v>
      </c>
      <c r="E84" s="29"/>
      <c r="F84" s="29"/>
      <c r="G84" s="29">
        <v>215</v>
      </c>
      <c r="H84" s="29">
        <v>73</v>
      </c>
      <c r="I84" s="29"/>
      <c r="J84" s="29"/>
      <c r="K84" s="31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288</v>
      </c>
      <c r="L84" s="31" t="s">
        <v>1054</v>
      </c>
      <c r="M84" s="31"/>
      <c r="N84" s="31">
        <f>K84-(ROW(K84)-ROW(K$6))/10000</f>
        <v>287.99220000000003</v>
      </c>
      <c r="O84" s="31">
        <f>COUNT(E84:J84)</f>
        <v>2</v>
      </c>
      <c r="P84" s="31">
        <f ca="1">IF(AND(O84=1,OFFSET(D84,0,P$3)&gt;0),"Y",0)</f>
        <v>0</v>
      </c>
      <c r="Q84" s="32" t="s">
        <v>21</v>
      </c>
      <c r="R84" s="33">
        <f>1-(Q84=Q83)</f>
        <v>0</v>
      </c>
      <c r="S84" s="33">
        <f>N84+T84/1000+U84/10000+V84/100000+W84/1000000+X84/10000000+Y84/100000000</f>
        <v>288.21449999999999</v>
      </c>
      <c r="T84" s="29">
        <v>215</v>
      </c>
      <c r="U84" s="29">
        <v>73</v>
      </c>
      <c r="V84" s="29"/>
      <c r="W84" s="29"/>
      <c r="X84" s="29"/>
      <c r="Y84" s="29"/>
    </row>
    <row r="85" spans="1:25" s="26" customFormat="1" ht="15">
      <c r="A85" s="1">
        <v>30</v>
      </c>
      <c r="B85" s="1">
        <v>29</v>
      </c>
      <c r="C85" s="50" t="s">
        <v>519</v>
      </c>
      <c r="D85" s="29" t="s">
        <v>326</v>
      </c>
      <c r="E85" s="29">
        <v>283</v>
      </c>
      <c r="F85" s="29"/>
      <c r="G85" s="29"/>
      <c r="H85" s="29"/>
      <c r="I85" s="29"/>
      <c r="J85" s="29"/>
      <c r="K85" s="31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283</v>
      </c>
      <c r="L85" s="31" t="s">
        <v>1054</v>
      </c>
      <c r="M85" s="31"/>
      <c r="N85" s="31">
        <f>K85-(ROW(K85)-ROW(K$6))/10000</f>
        <v>282.99209999999999</v>
      </c>
      <c r="O85" s="31">
        <f>COUNT(E85:J85)</f>
        <v>1</v>
      </c>
      <c r="P85" s="31">
        <f ca="1">IF(AND(O85=1,OFFSET(D85,0,P$3)&gt;0),"Y",0)</f>
        <v>0</v>
      </c>
      <c r="Q85" s="32" t="s">
        <v>21</v>
      </c>
      <c r="R85" s="47">
        <f>1-(Q85=Q84)</f>
        <v>0</v>
      </c>
      <c r="S85" s="33">
        <f>N85+T85/1000+U85/10000+V85/100000+W85/1000000+X85/10000000+Y85/100000000</f>
        <v>283.27510000000001</v>
      </c>
      <c r="T85" s="29">
        <v>283</v>
      </c>
      <c r="U85" s="29"/>
      <c r="V85" s="29"/>
      <c r="W85" s="29"/>
      <c r="X85" s="29"/>
      <c r="Y85" s="29"/>
    </row>
    <row r="86" spans="1:25" s="26" customFormat="1" ht="15">
      <c r="A86" s="1">
        <v>31</v>
      </c>
      <c r="B86" s="1">
        <v>30</v>
      </c>
      <c r="C86" s="50" t="s">
        <v>520</v>
      </c>
      <c r="D86" s="29" t="s">
        <v>326</v>
      </c>
      <c r="E86" s="29"/>
      <c r="F86" s="29">
        <v>112</v>
      </c>
      <c r="G86" s="29">
        <v>163</v>
      </c>
      <c r="H86" s="29"/>
      <c r="I86" s="29"/>
      <c r="J86" s="29"/>
      <c r="K86" s="31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275</v>
      </c>
      <c r="L86" s="31" t="s">
        <v>1054</v>
      </c>
      <c r="M86" s="31"/>
      <c r="N86" s="31">
        <f>K86-(ROW(K86)-ROW(K$6))/10000</f>
        <v>274.99200000000002</v>
      </c>
      <c r="O86" s="31">
        <f>COUNT(E86:J86)</f>
        <v>2</v>
      </c>
      <c r="P86" s="31">
        <f ca="1">IF(AND(O86=1,OFFSET(D86,0,P$3)&gt;0),"Y",0)</f>
        <v>0</v>
      </c>
      <c r="Q86" s="32" t="s">
        <v>21</v>
      </c>
      <c r="R86" s="33">
        <f>1-(Q86=Q85)</f>
        <v>0</v>
      </c>
      <c r="S86" s="33">
        <f>N86+T86/1000+U86/10000+V86/100000+W86/1000000+X86/10000000+Y86/100000000</f>
        <v>275.1662</v>
      </c>
      <c r="T86" s="29">
        <v>163</v>
      </c>
      <c r="U86" s="29">
        <v>112</v>
      </c>
      <c r="V86" s="29"/>
      <c r="W86" s="29"/>
      <c r="X86" s="29"/>
      <c r="Y86" s="29"/>
    </row>
    <row r="87" spans="1:25" s="26" customFormat="1" ht="15">
      <c r="A87" s="1">
        <v>32</v>
      </c>
      <c r="B87" s="1">
        <v>31</v>
      </c>
      <c r="C87" s="50" t="s">
        <v>521</v>
      </c>
      <c r="D87" s="29" t="s">
        <v>98</v>
      </c>
      <c r="E87" s="29"/>
      <c r="F87" s="29"/>
      <c r="G87" s="29">
        <v>273</v>
      </c>
      <c r="H87" s="29"/>
      <c r="I87" s="29"/>
      <c r="J87" s="29"/>
      <c r="K87" s="31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273</v>
      </c>
      <c r="L87" s="31" t="s">
        <v>1054</v>
      </c>
      <c r="M87" s="31"/>
      <c r="N87" s="31">
        <f>K87-(ROW(K87)-ROW(K$6))/10000</f>
        <v>272.99189999999999</v>
      </c>
      <c r="O87" s="31">
        <f>COUNT(E87:J87)</f>
        <v>1</v>
      </c>
      <c r="P87" s="31">
        <f ca="1">IF(AND(O87=1,OFFSET(D87,0,P$3)&gt;0),"Y",0)</f>
        <v>0</v>
      </c>
      <c r="Q87" s="32" t="s">
        <v>21</v>
      </c>
      <c r="R87" s="33">
        <f>1-(Q87=Q86)</f>
        <v>0</v>
      </c>
      <c r="S87" s="33">
        <f>N87+T87/1000+U87/10000+V87/100000+W87/1000000+X87/10000000+Y87/100000000</f>
        <v>273.26490000000001</v>
      </c>
      <c r="T87" s="29">
        <v>273</v>
      </c>
      <c r="U87" s="29"/>
      <c r="V87" s="29"/>
      <c r="W87" s="29"/>
      <c r="X87" s="29"/>
      <c r="Y87" s="29"/>
    </row>
    <row r="88" spans="1:25" s="26" customFormat="1" ht="15">
      <c r="A88" s="1">
        <v>33</v>
      </c>
      <c r="B88" s="1">
        <v>32</v>
      </c>
      <c r="C88" s="50" t="s">
        <v>522</v>
      </c>
      <c r="D88" s="29" t="s">
        <v>62</v>
      </c>
      <c r="E88" s="29">
        <v>265</v>
      </c>
      <c r="F88" s="29"/>
      <c r="G88" s="29"/>
      <c r="H88" s="29"/>
      <c r="I88" s="29"/>
      <c r="J88" s="29"/>
      <c r="K88" s="31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265</v>
      </c>
      <c r="L88" s="31" t="s">
        <v>1054</v>
      </c>
      <c r="M88" s="31"/>
      <c r="N88" s="31">
        <f>K88-(ROW(K88)-ROW(K$6))/10000</f>
        <v>264.99180000000001</v>
      </c>
      <c r="O88" s="31">
        <f>COUNT(E88:J88)</f>
        <v>1</v>
      </c>
      <c r="P88" s="31">
        <f ca="1">IF(AND(O88=1,OFFSET(D88,0,P$3)&gt;0),"Y",0)</f>
        <v>0</v>
      </c>
      <c r="Q88" s="32" t="s">
        <v>21</v>
      </c>
      <c r="R88" s="47">
        <f>1-(Q88=Q87)</f>
        <v>0</v>
      </c>
      <c r="S88" s="33">
        <f>N88+T88/1000+U88/10000+V88/100000+W88/1000000+X88/10000000+Y88/100000000</f>
        <v>265.2568</v>
      </c>
      <c r="T88" s="29">
        <v>265</v>
      </c>
      <c r="U88" s="29"/>
      <c r="V88" s="29"/>
      <c r="W88" s="29"/>
      <c r="X88" s="29"/>
      <c r="Y88" s="29"/>
    </row>
    <row r="89" spans="1:25" s="26" customFormat="1" ht="15">
      <c r="A89" s="1">
        <v>34</v>
      </c>
      <c r="B89" s="1">
        <v>33</v>
      </c>
      <c r="C89" s="50" t="s">
        <v>523</v>
      </c>
      <c r="D89" s="29" t="s">
        <v>51</v>
      </c>
      <c r="E89" s="29">
        <v>258</v>
      </c>
      <c r="F89" s="29"/>
      <c r="G89" s="29"/>
      <c r="H89" s="29"/>
      <c r="I89" s="29"/>
      <c r="J89" s="29"/>
      <c r="K89" s="31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258</v>
      </c>
      <c r="L89" s="31" t="s">
        <v>1054</v>
      </c>
      <c r="M89" s="31"/>
      <c r="N89" s="31">
        <f>K89-(ROW(K89)-ROW(K$6))/10000</f>
        <v>257.99169999999998</v>
      </c>
      <c r="O89" s="31">
        <f>COUNT(E89:J89)</f>
        <v>1</v>
      </c>
      <c r="P89" s="31">
        <f ca="1">IF(AND(O89=1,OFFSET(D89,0,P$3)&gt;0),"Y",0)</f>
        <v>0</v>
      </c>
      <c r="Q89" s="32" t="s">
        <v>21</v>
      </c>
      <c r="R89" s="47">
        <f>1-(Q89=Q88)</f>
        <v>0</v>
      </c>
      <c r="S89" s="33">
        <f>N89+T89/1000+U89/10000+V89/100000+W89/1000000+X89/10000000+Y89/100000000</f>
        <v>258.24969999999996</v>
      </c>
      <c r="T89" s="29">
        <v>258</v>
      </c>
      <c r="U89" s="29"/>
      <c r="V89" s="29"/>
      <c r="W89" s="29"/>
      <c r="X89" s="29"/>
      <c r="Y89" s="29"/>
    </row>
    <row r="90" spans="1:25" s="26" customFormat="1" ht="15">
      <c r="A90" s="1">
        <v>35</v>
      </c>
      <c r="B90" s="1">
        <v>34</v>
      </c>
      <c r="C90" s="50" t="s">
        <v>524</v>
      </c>
      <c r="D90" s="29" t="s">
        <v>25</v>
      </c>
      <c r="E90" s="29"/>
      <c r="F90" s="29"/>
      <c r="G90" s="29"/>
      <c r="H90" s="29">
        <v>252</v>
      </c>
      <c r="I90" s="29"/>
      <c r="J90" s="29"/>
      <c r="K90" s="31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252</v>
      </c>
      <c r="L90" s="31" t="s">
        <v>1054</v>
      </c>
      <c r="M90" s="31"/>
      <c r="N90" s="31">
        <f>K90-(ROW(K90)-ROW(K$6))/10000</f>
        <v>251.99160000000001</v>
      </c>
      <c r="O90" s="31">
        <f>COUNT(E90:J90)</f>
        <v>1</v>
      </c>
      <c r="P90" s="31">
        <f ca="1">IF(AND(O90=1,OFFSET(D90,0,P$3)&gt;0),"Y",0)</f>
        <v>0</v>
      </c>
      <c r="Q90" s="32" t="s">
        <v>21</v>
      </c>
      <c r="R90" s="33">
        <f>1-(Q90=Q89)</f>
        <v>0</v>
      </c>
      <c r="S90" s="33">
        <f>N90+T90/1000+U90/10000+V90/100000+W90/1000000+X90/10000000+Y90/100000000</f>
        <v>252.24360000000001</v>
      </c>
      <c r="T90" s="29">
        <v>252</v>
      </c>
      <c r="U90" s="29"/>
      <c r="V90" s="29"/>
      <c r="W90" s="29"/>
      <c r="X90" s="29"/>
      <c r="Y90" s="29"/>
    </row>
    <row r="91" spans="1:25" s="26" customFormat="1" ht="15">
      <c r="A91" s="1">
        <v>36</v>
      </c>
      <c r="B91" s="1">
        <v>35</v>
      </c>
      <c r="C91" s="50" t="s">
        <v>525</v>
      </c>
      <c r="D91" s="29" t="s">
        <v>116</v>
      </c>
      <c r="E91" s="29">
        <v>75</v>
      </c>
      <c r="F91" s="29">
        <v>80</v>
      </c>
      <c r="G91" s="29">
        <v>94</v>
      </c>
      <c r="H91" s="29"/>
      <c r="I91" s="29"/>
      <c r="J91" s="29"/>
      <c r="K91" s="31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249</v>
      </c>
      <c r="L91" s="31" t="s">
        <v>1054</v>
      </c>
      <c r="M91" s="31"/>
      <c r="N91" s="31">
        <f>K91-(ROW(K91)-ROW(K$6))/10000</f>
        <v>248.9915</v>
      </c>
      <c r="O91" s="31">
        <f>COUNT(E91:J91)</f>
        <v>3</v>
      </c>
      <c r="P91" s="31">
        <f ca="1">IF(AND(O91=1,OFFSET(D91,0,P$3)&gt;0),"Y",0)</f>
        <v>0</v>
      </c>
      <c r="Q91" s="32" t="s">
        <v>21</v>
      </c>
      <c r="R91" s="47">
        <f>1-(Q91=Q90)</f>
        <v>0</v>
      </c>
      <c r="S91" s="33">
        <f>N91+T91/1000+U91/10000+V91/100000+W91/1000000+X91/10000000+Y91/100000000</f>
        <v>249.09425000000002</v>
      </c>
      <c r="T91" s="29">
        <v>94</v>
      </c>
      <c r="U91" s="29">
        <v>80</v>
      </c>
      <c r="V91" s="29">
        <v>75</v>
      </c>
      <c r="W91" s="29"/>
      <c r="X91" s="29"/>
      <c r="Y91" s="29"/>
    </row>
    <row r="92" spans="1:25" s="26" customFormat="1" ht="15">
      <c r="A92" s="1">
        <v>37</v>
      </c>
      <c r="B92" s="1">
        <v>36</v>
      </c>
      <c r="C92" s="50" t="s">
        <v>526</v>
      </c>
      <c r="D92" s="29" t="s">
        <v>84</v>
      </c>
      <c r="E92" s="29"/>
      <c r="F92" s="29"/>
      <c r="G92" s="29"/>
      <c r="H92" s="29">
        <v>230</v>
      </c>
      <c r="I92" s="29"/>
      <c r="J92" s="29"/>
      <c r="K92" s="31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230</v>
      </c>
      <c r="L92" s="31" t="s">
        <v>1054</v>
      </c>
      <c r="M92" s="31"/>
      <c r="N92" s="31">
        <f>K92-(ROW(K92)-ROW(K$6))/10000</f>
        <v>229.9914</v>
      </c>
      <c r="O92" s="31">
        <f>COUNT(E92:J92)</f>
        <v>1</v>
      </c>
      <c r="P92" s="31">
        <f ca="1">IF(AND(O92=1,OFFSET(D92,0,P$3)&gt;0),"Y",0)</f>
        <v>0</v>
      </c>
      <c r="Q92" s="32" t="s">
        <v>21</v>
      </c>
      <c r="R92" s="33">
        <f>1-(Q92=Q91)</f>
        <v>0</v>
      </c>
      <c r="S92" s="33">
        <f>N92+T92/1000+U92/10000+V92/100000+W92/1000000+X92/10000000+Y92/100000000</f>
        <v>230.22139999999999</v>
      </c>
      <c r="T92" s="29">
        <v>230</v>
      </c>
      <c r="U92" s="29"/>
      <c r="V92" s="29"/>
      <c r="W92" s="29"/>
      <c r="X92" s="29"/>
      <c r="Y92" s="29"/>
    </row>
    <row r="93" spans="1:25" s="26" customFormat="1" ht="15">
      <c r="A93" s="1">
        <v>38</v>
      </c>
      <c r="B93" s="1">
        <v>37</v>
      </c>
      <c r="C93" s="50" t="s">
        <v>527</v>
      </c>
      <c r="D93" s="29" t="s">
        <v>81</v>
      </c>
      <c r="E93" s="29"/>
      <c r="F93" s="29"/>
      <c r="G93" s="29">
        <v>224</v>
      </c>
      <c r="H93" s="29"/>
      <c r="I93" s="29"/>
      <c r="J93" s="29"/>
      <c r="K93" s="31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224</v>
      </c>
      <c r="L93" s="31" t="s">
        <v>1054</v>
      </c>
      <c r="M93" s="31"/>
      <c r="N93" s="31">
        <f>K93-(ROW(K93)-ROW(K$6))/10000</f>
        <v>223.9913</v>
      </c>
      <c r="O93" s="31">
        <f>COUNT(E93:J93)</f>
        <v>1</v>
      </c>
      <c r="P93" s="31">
        <f ca="1">IF(AND(O93=1,OFFSET(D93,0,P$3)&gt;0),"Y",0)</f>
        <v>0</v>
      </c>
      <c r="Q93" s="32" t="s">
        <v>21</v>
      </c>
      <c r="R93" s="33">
        <f>1-(Q93=Q92)</f>
        <v>0</v>
      </c>
      <c r="S93" s="33">
        <f>N93+T93/1000+U93/10000+V93/100000+W93/1000000+X93/10000000+Y93/100000000</f>
        <v>224.21529999999998</v>
      </c>
      <c r="T93" s="29">
        <v>224</v>
      </c>
      <c r="U93" s="29"/>
      <c r="V93" s="29"/>
      <c r="W93" s="29"/>
      <c r="X93" s="29"/>
      <c r="Y93" s="29"/>
    </row>
    <row r="94" spans="1:25" s="26" customFormat="1" ht="15">
      <c r="A94" s="1">
        <v>39</v>
      </c>
      <c r="B94" s="1">
        <v>38</v>
      </c>
      <c r="C94" s="50" t="s">
        <v>528</v>
      </c>
      <c r="D94" s="29" t="s">
        <v>51</v>
      </c>
      <c r="E94" s="29"/>
      <c r="F94" s="29"/>
      <c r="G94" s="29">
        <v>223</v>
      </c>
      <c r="H94" s="29"/>
      <c r="I94" s="29"/>
      <c r="J94" s="29"/>
      <c r="K94" s="31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223</v>
      </c>
      <c r="L94" s="31" t="s">
        <v>1054</v>
      </c>
      <c r="M94" s="31"/>
      <c r="N94" s="31">
        <f>K94-(ROW(K94)-ROW(K$6))/10000</f>
        <v>222.99119999999999</v>
      </c>
      <c r="O94" s="31">
        <f>COUNT(E94:J94)</f>
        <v>1</v>
      </c>
      <c r="P94" s="31">
        <f ca="1">IF(AND(O94=1,OFFSET(D94,0,P$3)&gt;0),"Y",0)</f>
        <v>0</v>
      </c>
      <c r="Q94" s="32" t="s">
        <v>21</v>
      </c>
      <c r="R94" s="33">
        <f>1-(Q94=Q93)</f>
        <v>0</v>
      </c>
      <c r="S94" s="33">
        <f>N94+T94/1000+U94/10000+V94/100000+W94/1000000+X94/10000000+Y94/100000000</f>
        <v>223.21420000000001</v>
      </c>
      <c r="T94" s="29">
        <v>223</v>
      </c>
      <c r="U94" s="29"/>
      <c r="V94" s="29"/>
      <c r="W94" s="29"/>
      <c r="X94" s="29"/>
      <c r="Y94" s="29"/>
    </row>
    <row r="95" spans="1:25" s="26" customFormat="1" ht="15">
      <c r="A95" s="1">
        <v>40</v>
      </c>
      <c r="B95" s="1">
        <v>39</v>
      </c>
      <c r="C95" s="50" t="s">
        <v>529</v>
      </c>
      <c r="D95" s="29" t="s">
        <v>102</v>
      </c>
      <c r="E95" s="29">
        <v>217</v>
      </c>
      <c r="F95" s="29"/>
      <c r="G95" s="29"/>
      <c r="H95" s="29"/>
      <c r="I95" s="29"/>
      <c r="J95" s="29"/>
      <c r="K95" s="31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217</v>
      </c>
      <c r="L95" s="31" t="s">
        <v>1054</v>
      </c>
      <c r="M95" s="31"/>
      <c r="N95" s="31">
        <f>K95-(ROW(K95)-ROW(K$6))/10000</f>
        <v>216.99109999999999</v>
      </c>
      <c r="O95" s="31">
        <f>COUNT(E95:J95)</f>
        <v>1</v>
      </c>
      <c r="P95" s="31">
        <f ca="1">IF(AND(O95=1,OFFSET(D95,0,P$3)&gt;0),"Y",0)</f>
        <v>0</v>
      </c>
      <c r="Q95" s="32" t="s">
        <v>21</v>
      </c>
      <c r="R95" s="47">
        <f>1-(Q95=Q94)</f>
        <v>0</v>
      </c>
      <c r="S95" s="33">
        <f>N95+T95/1000+U95/10000+V95/100000+W95/1000000+X95/10000000+Y95/100000000</f>
        <v>217.2081</v>
      </c>
      <c r="T95" s="29">
        <v>217</v>
      </c>
      <c r="U95" s="29"/>
      <c r="V95" s="29"/>
      <c r="W95" s="29"/>
      <c r="X95" s="29"/>
      <c r="Y95" s="29"/>
    </row>
    <row r="96" spans="1:25" s="26" customFormat="1" ht="15">
      <c r="A96" s="1">
        <v>41</v>
      </c>
      <c r="B96" s="1">
        <v>40</v>
      </c>
      <c r="C96" s="50" t="s">
        <v>530</v>
      </c>
      <c r="D96" s="29" t="s">
        <v>30</v>
      </c>
      <c r="E96" s="29"/>
      <c r="F96" s="29">
        <v>206</v>
      </c>
      <c r="G96" s="29"/>
      <c r="H96" s="29"/>
      <c r="I96" s="29"/>
      <c r="J96" s="29"/>
      <c r="K96" s="31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206</v>
      </c>
      <c r="L96" s="31" t="s">
        <v>1054</v>
      </c>
      <c r="M96" s="31"/>
      <c r="N96" s="31">
        <f>K96-(ROW(K96)-ROW(K$6))/10000</f>
        <v>205.99100000000001</v>
      </c>
      <c r="O96" s="31">
        <f>COUNT(E96:J96)</f>
        <v>1</v>
      </c>
      <c r="P96" s="31">
        <f ca="1">IF(AND(O96=1,OFFSET(D96,0,P$3)&gt;0),"Y",0)</f>
        <v>0</v>
      </c>
      <c r="Q96" s="32" t="s">
        <v>21</v>
      </c>
      <c r="R96" s="33">
        <f>1-(Q96=Q95)</f>
        <v>0</v>
      </c>
      <c r="S96" s="33">
        <f>N96+T96/1000+U96/10000+V96/100000+W96/1000000+X96/10000000+Y96/100000000</f>
        <v>206.197</v>
      </c>
      <c r="T96" s="29">
        <v>206</v>
      </c>
      <c r="U96" s="29"/>
      <c r="V96" s="29"/>
      <c r="W96" s="29"/>
      <c r="X96" s="29"/>
      <c r="Y96" s="29"/>
    </row>
    <row r="97" spans="1:25" s="26" customFormat="1" ht="15">
      <c r="A97" s="1">
        <v>42</v>
      </c>
      <c r="B97" s="1">
        <v>41</v>
      </c>
      <c r="C97" s="50" t="s">
        <v>531</v>
      </c>
      <c r="D97" s="29" t="s">
        <v>56</v>
      </c>
      <c r="E97" s="29"/>
      <c r="F97" s="29"/>
      <c r="G97" s="29"/>
      <c r="H97" s="29">
        <v>203</v>
      </c>
      <c r="I97" s="29"/>
      <c r="J97" s="29"/>
      <c r="K97" s="31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203</v>
      </c>
      <c r="L97" s="31" t="s">
        <v>1054</v>
      </c>
      <c r="M97" s="31"/>
      <c r="N97" s="31">
        <f>K97-(ROW(K97)-ROW(K$6))/10000</f>
        <v>202.99090000000001</v>
      </c>
      <c r="O97" s="31">
        <f>COUNT(E97:J97)</f>
        <v>1</v>
      </c>
      <c r="P97" s="31">
        <f ca="1">IF(AND(O97=1,OFFSET(D97,0,P$3)&gt;0),"Y",0)</f>
        <v>0</v>
      </c>
      <c r="Q97" s="32" t="s">
        <v>21</v>
      </c>
      <c r="R97" s="33">
        <f>1-(Q97=Q96)</f>
        <v>0</v>
      </c>
      <c r="S97" s="33">
        <f>N97+T97/1000+U97/10000+V97/100000+W97/1000000+X97/10000000+Y97/100000000</f>
        <v>203.19390000000001</v>
      </c>
      <c r="T97" s="29">
        <v>203</v>
      </c>
      <c r="U97" s="29"/>
      <c r="V97" s="29"/>
      <c r="W97" s="29"/>
      <c r="X97" s="29"/>
      <c r="Y97" s="29"/>
    </row>
    <row r="98" spans="1:25" s="26" customFormat="1" ht="15">
      <c r="A98" s="1">
        <v>43</v>
      </c>
      <c r="B98" s="1">
        <v>42</v>
      </c>
      <c r="C98" s="50" t="s">
        <v>532</v>
      </c>
      <c r="D98" s="29" t="s">
        <v>62</v>
      </c>
      <c r="E98" s="29">
        <v>160</v>
      </c>
      <c r="F98" s="29"/>
      <c r="G98" s="29"/>
      <c r="H98" s="29"/>
      <c r="I98" s="29"/>
      <c r="J98" s="29"/>
      <c r="K98" s="31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160</v>
      </c>
      <c r="L98" s="31" t="s">
        <v>1054</v>
      </c>
      <c r="M98" s="31"/>
      <c r="N98" s="31">
        <f>K98-(ROW(K98)-ROW(K$6))/10000</f>
        <v>159.99080000000001</v>
      </c>
      <c r="O98" s="31">
        <f>COUNT(E98:J98)</f>
        <v>1</v>
      </c>
      <c r="P98" s="31">
        <f ca="1">IF(AND(O98=1,OFFSET(D98,0,P$3)&gt;0),"Y",0)</f>
        <v>0</v>
      </c>
      <c r="Q98" s="32" t="s">
        <v>21</v>
      </c>
      <c r="R98" s="47">
        <f>1-(Q98=Q97)</f>
        <v>0</v>
      </c>
      <c r="S98" s="33">
        <f>N98+T98/1000+U98/10000+V98/100000+W98/1000000+X98/10000000+Y98/100000000</f>
        <v>160.1508</v>
      </c>
      <c r="T98" s="29">
        <v>160</v>
      </c>
      <c r="U98" s="29"/>
      <c r="V98" s="29"/>
      <c r="W98" s="29"/>
      <c r="X98" s="29"/>
      <c r="Y98" s="29"/>
    </row>
    <row r="99" spans="1:25" s="26" customFormat="1" ht="15">
      <c r="A99" s="1">
        <v>44</v>
      </c>
      <c r="B99" s="1">
        <v>43</v>
      </c>
      <c r="C99" s="50" t="s">
        <v>533</v>
      </c>
      <c r="D99" s="29" t="s">
        <v>84</v>
      </c>
      <c r="E99" s="29">
        <v>152</v>
      </c>
      <c r="F99" s="29"/>
      <c r="G99" s="29"/>
      <c r="H99" s="29"/>
      <c r="I99" s="29"/>
      <c r="J99" s="29"/>
      <c r="K99" s="31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152</v>
      </c>
      <c r="L99" s="31" t="s">
        <v>1054</v>
      </c>
      <c r="M99" s="31"/>
      <c r="N99" s="31">
        <f>K99-(ROW(K99)-ROW(K$6))/10000</f>
        <v>151.9907</v>
      </c>
      <c r="O99" s="31">
        <f>COUNT(E99:J99)</f>
        <v>1</v>
      </c>
      <c r="P99" s="31">
        <f ca="1">IF(AND(O99=1,OFFSET(D99,0,P$3)&gt;0),"Y",0)</f>
        <v>0</v>
      </c>
      <c r="Q99" s="32" t="s">
        <v>21</v>
      </c>
      <c r="R99" s="47">
        <f>1-(Q99=Q98)</f>
        <v>0</v>
      </c>
      <c r="S99" s="33">
        <f>N99+T99/1000+U99/10000+V99/100000+W99/1000000+X99/10000000+Y99/100000000</f>
        <v>152.14269999999999</v>
      </c>
      <c r="T99" s="29">
        <v>152</v>
      </c>
      <c r="U99" s="29"/>
      <c r="V99" s="29"/>
      <c r="W99" s="29"/>
      <c r="X99" s="29"/>
      <c r="Y99" s="29"/>
    </row>
    <row r="100" spans="1:25" s="26" customFormat="1" ht="15">
      <c r="A100" s="1">
        <v>45</v>
      </c>
      <c r="B100" s="1">
        <v>44</v>
      </c>
      <c r="C100" s="50" t="s">
        <v>534</v>
      </c>
      <c r="D100" s="29" t="s">
        <v>102</v>
      </c>
      <c r="E100" s="29"/>
      <c r="F100" s="29">
        <v>125</v>
      </c>
      <c r="G100" s="29"/>
      <c r="H100" s="29"/>
      <c r="I100" s="29"/>
      <c r="J100" s="29"/>
      <c r="K100" s="31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125</v>
      </c>
      <c r="L100" s="31" t="s">
        <v>1054</v>
      </c>
      <c r="M100" s="31"/>
      <c r="N100" s="31">
        <f>K100-(ROW(K100)-ROW(K$6))/10000</f>
        <v>124.9906</v>
      </c>
      <c r="O100" s="31">
        <f>COUNT(E100:J100)</f>
        <v>1</v>
      </c>
      <c r="P100" s="31">
        <f ca="1">IF(AND(O100=1,OFFSET(D100,0,P$3)&gt;0),"Y",0)</f>
        <v>0</v>
      </c>
      <c r="Q100" s="32" t="s">
        <v>21</v>
      </c>
      <c r="R100" s="33">
        <f>1-(Q100=Q99)</f>
        <v>0</v>
      </c>
      <c r="S100" s="33">
        <f>N100+T100/1000+U100/10000+V100/100000+W100/1000000+X100/10000000+Y100/100000000</f>
        <v>125.1156</v>
      </c>
      <c r="T100" s="29">
        <v>125</v>
      </c>
      <c r="U100" s="29"/>
      <c r="V100" s="29"/>
      <c r="W100" s="29"/>
      <c r="X100" s="29"/>
      <c r="Y100" s="29"/>
    </row>
    <row r="101" spans="1:25" s="26" customFormat="1" ht="15">
      <c r="A101" s="1">
        <v>46</v>
      </c>
      <c r="B101" s="1">
        <v>45</v>
      </c>
      <c r="C101" s="50" t="s">
        <v>535</v>
      </c>
      <c r="D101" s="29" t="s">
        <v>81</v>
      </c>
      <c r="E101" s="29"/>
      <c r="F101" s="29"/>
      <c r="G101" s="29"/>
      <c r="H101" s="29">
        <v>116</v>
      </c>
      <c r="I101" s="29"/>
      <c r="J101" s="29"/>
      <c r="K101" s="31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116</v>
      </c>
      <c r="L101" s="31" t="s">
        <v>1054</v>
      </c>
      <c r="M101" s="31"/>
      <c r="N101" s="31">
        <f>K101-(ROW(K101)-ROW(K$6))/10000</f>
        <v>115.9905</v>
      </c>
      <c r="O101" s="31">
        <f>COUNT(E101:J101)</f>
        <v>1</v>
      </c>
      <c r="P101" s="31">
        <f ca="1">IF(AND(O101=1,OFFSET(D101,0,P$3)&gt;0),"Y",0)</f>
        <v>0</v>
      </c>
      <c r="Q101" s="32" t="s">
        <v>21</v>
      </c>
      <c r="R101" s="33">
        <f>1-(Q101=Q100)</f>
        <v>0</v>
      </c>
      <c r="S101" s="33">
        <f>N101+T101/1000+U101/10000+V101/100000+W101/1000000+X101/10000000+Y101/100000000</f>
        <v>116.1065</v>
      </c>
      <c r="T101" s="29">
        <v>116</v>
      </c>
      <c r="U101" s="29"/>
      <c r="V101" s="29"/>
      <c r="W101" s="29"/>
      <c r="X101" s="29"/>
      <c r="Y101" s="29"/>
    </row>
    <row r="102" spans="1:25" s="26" customFormat="1" ht="15">
      <c r="A102" s="1">
        <v>47</v>
      </c>
      <c r="B102" s="1">
        <v>46</v>
      </c>
      <c r="C102" s="50" t="s">
        <v>536</v>
      </c>
      <c r="D102" s="29" t="s">
        <v>145</v>
      </c>
      <c r="E102" s="29"/>
      <c r="F102" s="29"/>
      <c r="G102" s="29"/>
      <c r="H102" s="29">
        <v>107</v>
      </c>
      <c r="I102" s="29"/>
      <c r="J102" s="29"/>
      <c r="K102" s="31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107</v>
      </c>
      <c r="L102" s="31" t="s">
        <v>1054</v>
      </c>
      <c r="M102" s="31"/>
      <c r="N102" s="31">
        <f>K102-(ROW(K102)-ROW(K$6))/10000</f>
        <v>106.99039999999999</v>
      </c>
      <c r="O102" s="31">
        <f>COUNT(E102:J102)</f>
        <v>1</v>
      </c>
      <c r="P102" s="31">
        <f ca="1">IF(AND(O102=1,OFFSET(D102,0,P$3)&gt;0),"Y",0)</f>
        <v>0</v>
      </c>
      <c r="Q102" s="32" t="s">
        <v>21</v>
      </c>
      <c r="R102" s="33">
        <f>1-(Q102=Q101)</f>
        <v>0</v>
      </c>
      <c r="S102" s="33">
        <f>N102+T102/1000+U102/10000+V102/100000+W102/1000000+X102/10000000+Y102/100000000</f>
        <v>107.09739999999999</v>
      </c>
      <c r="T102" s="29">
        <v>107</v>
      </c>
      <c r="U102" s="29"/>
      <c r="V102" s="29"/>
      <c r="W102" s="29"/>
      <c r="X102" s="29"/>
      <c r="Y102" s="29"/>
    </row>
    <row r="103" spans="1:25" s="26" customFormat="1" ht="15">
      <c r="A103" s="1">
        <v>48</v>
      </c>
      <c r="B103" s="1">
        <v>47</v>
      </c>
      <c r="C103" s="50" t="s">
        <v>537</v>
      </c>
      <c r="D103" s="29" t="s">
        <v>19</v>
      </c>
      <c r="E103" s="29"/>
      <c r="F103" s="29">
        <v>93</v>
      </c>
      <c r="G103" s="29"/>
      <c r="H103" s="29"/>
      <c r="I103" s="29"/>
      <c r="J103" s="29"/>
      <c r="K103" s="31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93</v>
      </c>
      <c r="L103" s="31" t="s">
        <v>1054</v>
      </c>
      <c r="M103" s="31"/>
      <c r="N103" s="31">
        <f>K103-(ROW(K103)-ROW(K$6))/10000</f>
        <v>92.990300000000005</v>
      </c>
      <c r="O103" s="31">
        <f>COUNT(E103:J103)</f>
        <v>1</v>
      </c>
      <c r="P103" s="31">
        <f ca="1">IF(AND(O103=1,OFFSET(D103,0,P$3)&gt;0),"Y",0)</f>
        <v>0</v>
      </c>
      <c r="Q103" s="32" t="s">
        <v>21</v>
      </c>
      <c r="R103" s="33">
        <f>1-(Q103=Q102)</f>
        <v>0</v>
      </c>
      <c r="S103" s="33">
        <f>N103+T103/1000+U103/10000+V103/100000+W103/1000000+X103/10000000+Y103/100000000</f>
        <v>93.083300000000008</v>
      </c>
      <c r="T103" s="29">
        <v>93</v>
      </c>
      <c r="U103" s="29"/>
      <c r="V103" s="29"/>
      <c r="W103" s="29"/>
      <c r="X103" s="29"/>
      <c r="Y103" s="29"/>
    </row>
    <row r="104" spans="1:25" s="26" customFormat="1" ht="15">
      <c r="A104" s="1">
        <v>49</v>
      </c>
      <c r="B104" s="1">
        <v>48</v>
      </c>
      <c r="C104" s="50" t="s">
        <v>538</v>
      </c>
      <c r="D104" s="29" t="s">
        <v>93</v>
      </c>
      <c r="E104" s="29"/>
      <c r="F104" s="29">
        <v>91</v>
      </c>
      <c r="G104" s="29"/>
      <c r="H104" s="29"/>
      <c r="I104" s="29"/>
      <c r="J104" s="29"/>
      <c r="K104" s="31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91</v>
      </c>
      <c r="L104" s="31" t="s">
        <v>1054</v>
      </c>
      <c r="M104" s="31"/>
      <c r="N104" s="31">
        <f>K104-(ROW(K104)-ROW(K$6))/10000</f>
        <v>90.990200000000002</v>
      </c>
      <c r="O104" s="31">
        <f>COUNT(E104:J104)</f>
        <v>1</v>
      </c>
      <c r="P104" s="31">
        <f ca="1">IF(AND(O104=1,OFFSET(D104,0,P$3)&gt;0),"Y",0)</f>
        <v>0</v>
      </c>
      <c r="Q104" s="32" t="s">
        <v>21</v>
      </c>
      <c r="R104" s="33">
        <f>1-(Q104=Q103)</f>
        <v>0</v>
      </c>
      <c r="S104" s="33">
        <f>N104+T104/1000+U104/10000+V104/100000+W104/1000000+X104/10000000+Y104/100000000</f>
        <v>91.081199999999995</v>
      </c>
      <c r="T104" s="29">
        <v>91</v>
      </c>
      <c r="U104" s="29"/>
      <c r="V104" s="29"/>
      <c r="W104" s="29"/>
      <c r="X104" s="29"/>
      <c r="Y104" s="29"/>
    </row>
    <row r="105" spans="1:25" s="26" customFormat="1" ht="3" customHeight="1">
      <c r="A105" s="1"/>
      <c r="B105" s="1"/>
      <c r="C105" s="1"/>
      <c r="D105" s="29"/>
      <c r="E105" s="29"/>
      <c r="F105" s="29"/>
      <c r="G105" s="29"/>
      <c r="H105" s="29"/>
      <c r="I105" s="29"/>
      <c r="J105" s="29"/>
      <c r="K105" s="31"/>
      <c r="L105" s="27"/>
      <c r="M105" s="27"/>
      <c r="N105" s="31"/>
      <c r="O105" s="27"/>
      <c r="P105" s="27"/>
      <c r="R105" s="48"/>
      <c r="S105" s="33"/>
      <c r="T105" s="29"/>
      <c r="U105" s="29"/>
      <c r="V105" s="43"/>
      <c r="W105" s="43"/>
      <c r="X105" s="43"/>
      <c r="Y105" s="43"/>
    </row>
    <row r="106" spans="1:25" s="26" customFormat="1">
      <c r="A106" s="1"/>
      <c r="B106" s="1"/>
      <c r="C106" s="1"/>
      <c r="D106" s="29"/>
      <c r="E106" s="29"/>
      <c r="F106" s="29"/>
      <c r="G106" s="29"/>
      <c r="H106" s="29"/>
      <c r="I106" s="29"/>
      <c r="J106" s="29"/>
      <c r="K106" s="31"/>
      <c r="L106" s="27"/>
      <c r="M106" s="27"/>
      <c r="N106" s="31"/>
      <c r="O106" s="27"/>
      <c r="P106" s="27"/>
      <c r="R106" s="48"/>
      <c r="S106" s="33"/>
      <c r="T106" s="29"/>
      <c r="U106" s="29"/>
      <c r="V106" s="43"/>
      <c r="W106" s="43"/>
      <c r="X106" s="43"/>
      <c r="Y106" s="43"/>
    </row>
    <row r="107" spans="1:25" s="26" customFormat="1" ht="15">
      <c r="A107" s="1"/>
      <c r="B107" s="1"/>
      <c r="C107" s="49" t="s">
        <v>35</v>
      </c>
      <c r="D107" s="29"/>
      <c r="E107" s="29"/>
      <c r="F107" s="29"/>
      <c r="G107" s="29"/>
      <c r="H107" s="29"/>
      <c r="I107" s="29"/>
      <c r="J107" s="29"/>
      <c r="K107" s="31"/>
      <c r="L107" s="27"/>
      <c r="M107" s="27"/>
      <c r="N107" s="31"/>
      <c r="O107" s="27"/>
      <c r="P107" s="27"/>
      <c r="Q107" s="43" t="str">
        <f>C107</f>
        <v>M40</v>
      </c>
      <c r="R107" s="48"/>
      <c r="S107" s="33"/>
      <c r="T107" s="29"/>
      <c r="U107" s="29"/>
      <c r="V107" s="43"/>
      <c r="W107" s="43"/>
      <c r="X107" s="43"/>
      <c r="Y107" s="43"/>
    </row>
    <row r="108" spans="1:25" s="26" customFormat="1" ht="15">
      <c r="A108" s="1">
        <v>1</v>
      </c>
      <c r="B108" s="1">
        <v>1</v>
      </c>
      <c r="C108" s="50" t="s">
        <v>79</v>
      </c>
      <c r="D108" s="29" t="s">
        <v>81</v>
      </c>
      <c r="E108" s="29">
        <v>297</v>
      </c>
      <c r="F108" s="29">
        <v>293</v>
      </c>
      <c r="G108" s="29">
        <v>297</v>
      </c>
      <c r="H108" s="29">
        <v>295</v>
      </c>
      <c r="I108" s="29">
        <v>282</v>
      </c>
      <c r="J108" s="29"/>
      <c r="K108" s="31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1182</v>
      </c>
      <c r="L108" s="31" t="s">
        <v>1054</v>
      </c>
      <c r="M108" s="31" t="s">
        <v>36</v>
      </c>
      <c r="N108" s="31">
        <f>K108-(ROW(K108)-ROW(K$6))/10000</f>
        <v>1181.9898000000001</v>
      </c>
      <c r="O108" s="31">
        <f>COUNT(E108:J108)</f>
        <v>5</v>
      </c>
      <c r="P108" s="31">
        <f ca="1">IF(AND(O108=1,OFFSET(D108,0,P$3)&gt;0),"Y",0)</f>
        <v>0</v>
      </c>
      <c r="Q108" s="32" t="s">
        <v>35</v>
      </c>
      <c r="R108" s="47">
        <f>1-(Q108=Q107)</f>
        <v>0</v>
      </c>
      <c r="S108" s="33">
        <f>N108+T108/1000+U108/10000+V108/100000+W108/1000000+X108/10000000+Y108/100000000</f>
        <v>1182.3197712000003</v>
      </c>
      <c r="T108" s="29">
        <v>297</v>
      </c>
      <c r="U108" s="29">
        <v>297</v>
      </c>
      <c r="V108" s="29">
        <v>295</v>
      </c>
      <c r="W108" s="29">
        <v>293</v>
      </c>
      <c r="X108" s="29">
        <v>282</v>
      </c>
      <c r="Y108" s="29"/>
    </row>
    <row r="109" spans="1:25" s="26" customFormat="1" ht="15">
      <c r="A109" s="1">
        <v>2</v>
      </c>
      <c r="B109" s="1">
        <v>2</v>
      </c>
      <c r="C109" s="50" t="s">
        <v>32</v>
      </c>
      <c r="D109" s="29" t="s">
        <v>34</v>
      </c>
      <c r="E109" s="29">
        <v>292</v>
      </c>
      <c r="F109" s="29">
        <v>297</v>
      </c>
      <c r="G109" s="29">
        <v>277</v>
      </c>
      <c r="H109" s="29">
        <v>289</v>
      </c>
      <c r="I109" s="29">
        <v>297</v>
      </c>
      <c r="J109" s="29"/>
      <c r="K109" s="31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1175</v>
      </c>
      <c r="L109" s="31" t="s">
        <v>1054</v>
      </c>
      <c r="M109" s="31" t="s">
        <v>75</v>
      </c>
      <c r="N109" s="31">
        <f>K109-(ROW(K109)-ROW(K$6))/10000</f>
        <v>1174.9897000000001</v>
      </c>
      <c r="O109" s="31">
        <f>COUNT(E109:J109)</f>
        <v>5</v>
      </c>
      <c r="P109" s="31">
        <f ca="1">IF(AND(O109=1,OFFSET(D109,0,P$3)&gt;0),"Y",0)</f>
        <v>0</v>
      </c>
      <c r="Q109" s="32" t="s">
        <v>35</v>
      </c>
      <c r="R109" s="47">
        <f>1-(Q109=Q108)</f>
        <v>0</v>
      </c>
      <c r="S109" s="33">
        <f>N109+T109/1000+U109/10000+V109/100000+W109/1000000+X109/10000000+Y109/100000000</f>
        <v>1175.3196367</v>
      </c>
      <c r="T109" s="29">
        <v>297</v>
      </c>
      <c r="U109" s="29">
        <v>297</v>
      </c>
      <c r="V109" s="29">
        <v>292</v>
      </c>
      <c r="W109" s="29">
        <v>289</v>
      </c>
      <c r="X109" s="29">
        <v>277</v>
      </c>
      <c r="Y109" s="29"/>
    </row>
    <row r="110" spans="1:25" s="26" customFormat="1" ht="15">
      <c r="A110" s="1">
        <v>3</v>
      </c>
      <c r="B110" s="1">
        <v>3</v>
      </c>
      <c r="C110" s="50" t="s">
        <v>53</v>
      </c>
      <c r="D110" s="29" t="s">
        <v>39</v>
      </c>
      <c r="E110" s="29">
        <v>296</v>
      </c>
      <c r="F110" s="29">
        <v>285</v>
      </c>
      <c r="G110" s="29"/>
      <c r="H110" s="29">
        <v>294</v>
      </c>
      <c r="I110" s="29">
        <v>292</v>
      </c>
      <c r="J110" s="29"/>
      <c r="K110" s="31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1167</v>
      </c>
      <c r="L110" s="31" t="s">
        <v>1054</v>
      </c>
      <c r="M110" s="31" t="s">
        <v>89</v>
      </c>
      <c r="N110" s="31">
        <f>K110-(ROW(K110)-ROW(K$6))/10000</f>
        <v>1166.9896000000001</v>
      </c>
      <c r="O110" s="31">
        <f>COUNT(E110:J110)</f>
        <v>4</v>
      </c>
      <c r="P110" s="31">
        <f ca="1">IF(AND(O110=1,OFFSET(D110,0,P$3)&gt;0),"Y",0)</f>
        <v>0</v>
      </c>
      <c r="Q110" s="32" t="s">
        <v>35</v>
      </c>
      <c r="R110" s="47">
        <f>1-(Q110=Q109)</f>
        <v>0</v>
      </c>
      <c r="S110" s="33">
        <f>N110+T110/1000+U110/10000+V110/100000+W110/1000000+X110/10000000+Y110/100000000</f>
        <v>1167.318205</v>
      </c>
      <c r="T110" s="29">
        <v>296</v>
      </c>
      <c r="U110" s="29">
        <v>294</v>
      </c>
      <c r="V110" s="29">
        <v>292</v>
      </c>
      <c r="W110" s="29">
        <v>285</v>
      </c>
      <c r="X110" s="29"/>
      <c r="Y110" s="29"/>
    </row>
    <row r="111" spans="1:25" s="26" customFormat="1" ht="15">
      <c r="A111" s="1">
        <v>4</v>
      </c>
      <c r="B111" s="1">
        <v>4</v>
      </c>
      <c r="C111" s="50" t="s">
        <v>63</v>
      </c>
      <c r="D111" s="29" t="s">
        <v>42</v>
      </c>
      <c r="E111" s="29">
        <v>287</v>
      </c>
      <c r="F111" s="29">
        <v>284</v>
      </c>
      <c r="G111" s="29"/>
      <c r="H111" s="29">
        <v>287</v>
      </c>
      <c r="I111" s="29">
        <v>288</v>
      </c>
      <c r="J111" s="29"/>
      <c r="K111" s="31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1146</v>
      </c>
      <c r="L111" s="31" t="s">
        <v>1054</v>
      </c>
      <c r="M111" s="31"/>
      <c r="N111" s="31">
        <f>K111-(ROW(K111)-ROW(K$6))/10000</f>
        <v>1145.9894999999999</v>
      </c>
      <c r="O111" s="31">
        <f>COUNT(E111:J111)</f>
        <v>4</v>
      </c>
      <c r="P111" s="31">
        <f ca="1">IF(AND(O111=1,OFFSET(D111,0,P$3)&gt;0),"Y",0)</f>
        <v>0</v>
      </c>
      <c r="Q111" s="32" t="s">
        <v>35</v>
      </c>
      <c r="R111" s="47">
        <f>1-(Q111=Q110)</f>
        <v>0</v>
      </c>
      <c r="S111" s="33">
        <f>N111+T111/1000+U111/10000+V111/100000+W111/1000000+X111/10000000+Y111/100000000</f>
        <v>1146.309354</v>
      </c>
      <c r="T111" s="29">
        <v>288</v>
      </c>
      <c r="U111" s="29">
        <v>287</v>
      </c>
      <c r="V111" s="29">
        <v>287</v>
      </c>
      <c r="W111" s="29">
        <v>284</v>
      </c>
      <c r="X111" s="29"/>
      <c r="Y111" s="29"/>
    </row>
    <row r="112" spans="1:25" s="26" customFormat="1" ht="15">
      <c r="A112" s="1">
        <v>5</v>
      </c>
      <c r="B112" s="1">
        <v>5</v>
      </c>
      <c r="C112" s="50" t="s">
        <v>85</v>
      </c>
      <c r="D112" s="29" t="s">
        <v>87</v>
      </c>
      <c r="E112" s="29">
        <v>282</v>
      </c>
      <c r="F112" s="29"/>
      <c r="G112" s="29">
        <v>270</v>
      </c>
      <c r="H112" s="29">
        <v>278</v>
      </c>
      <c r="I112" s="29">
        <v>280</v>
      </c>
      <c r="J112" s="29"/>
      <c r="K112" s="31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1110</v>
      </c>
      <c r="L112" s="31" t="s">
        <v>1054</v>
      </c>
      <c r="M112" s="31"/>
      <c r="N112" s="31">
        <f>K112-(ROW(K112)-ROW(K$6))/10000</f>
        <v>1109.9893999999999</v>
      </c>
      <c r="O112" s="31">
        <f>COUNT(E112:J112)</f>
        <v>4</v>
      </c>
      <c r="P112" s="31">
        <f ca="1">IF(AND(O112=1,OFFSET(D112,0,P$3)&gt;0),"Y",0)</f>
        <v>0</v>
      </c>
      <c r="Q112" s="32" t="s">
        <v>35</v>
      </c>
      <c r="R112" s="47">
        <f>1-(Q112=Q111)</f>
        <v>0</v>
      </c>
      <c r="S112" s="33">
        <f>N112+T112/1000+U112/10000+V112/100000+W112/1000000+X112/10000000+Y112/100000000</f>
        <v>1110.3024499999999</v>
      </c>
      <c r="T112" s="29">
        <v>282</v>
      </c>
      <c r="U112" s="29">
        <v>280</v>
      </c>
      <c r="V112" s="29">
        <v>278</v>
      </c>
      <c r="W112" s="29">
        <v>270</v>
      </c>
      <c r="X112" s="29"/>
      <c r="Y112" s="29"/>
    </row>
    <row r="113" spans="1:25" s="26" customFormat="1" ht="15">
      <c r="A113" s="1">
        <v>6</v>
      </c>
      <c r="B113" s="1">
        <v>6</v>
      </c>
      <c r="C113" s="50" t="s">
        <v>109</v>
      </c>
      <c r="D113" s="29" t="s">
        <v>25</v>
      </c>
      <c r="E113" s="29">
        <v>274</v>
      </c>
      <c r="F113" s="29">
        <v>278</v>
      </c>
      <c r="G113" s="29"/>
      <c r="H113" s="29">
        <v>269</v>
      </c>
      <c r="I113" s="29">
        <v>268</v>
      </c>
      <c r="J113" s="29"/>
      <c r="K113" s="31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1089</v>
      </c>
      <c r="L113" s="31" t="s">
        <v>1054</v>
      </c>
      <c r="M113" s="31"/>
      <c r="N113" s="31">
        <f>K113-(ROW(K113)-ROW(K$6))/10000</f>
        <v>1088.9893</v>
      </c>
      <c r="O113" s="31">
        <f>COUNT(E113:J113)</f>
        <v>4</v>
      </c>
      <c r="P113" s="31">
        <f ca="1">IF(AND(O113=1,OFFSET(D113,0,P$3)&gt;0),"Y",0)</f>
        <v>0</v>
      </c>
      <c r="Q113" s="32" t="s">
        <v>35</v>
      </c>
      <c r="R113" s="47">
        <f>1-(Q113=Q112)</f>
        <v>0</v>
      </c>
      <c r="S113" s="33">
        <f>N113+T113/1000+U113/10000+V113/100000+W113/1000000+X113/10000000+Y113/100000000</f>
        <v>1089.297658</v>
      </c>
      <c r="T113" s="29">
        <v>278</v>
      </c>
      <c r="U113" s="29">
        <v>274</v>
      </c>
      <c r="V113" s="29">
        <v>269</v>
      </c>
      <c r="W113" s="29">
        <v>268</v>
      </c>
      <c r="X113" s="29"/>
      <c r="Y113" s="29"/>
    </row>
    <row r="114" spans="1:25" s="26" customFormat="1" ht="15">
      <c r="A114" s="1">
        <v>7</v>
      </c>
      <c r="B114" s="1">
        <v>7</v>
      </c>
      <c r="C114" s="50" t="s">
        <v>106</v>
      </c>
      <c r="D114" s="29" t="s">
        <v>39</v>
      </c>
      <c r="E114" s="29">
        <v>263</v>
      </c>
      <c r="F114" s="29">
        <v>260</v>
      </c>
      <c r="G114" s="29">
        <v>256</v>
      </c>
      <c r="H114" s="29">
        <v>266</v>
      </c>
      <c r="I114" s="29">
        <v>270</v>
      </c>
      <c r="J114" s="29"/>
      <c r="K114" s="31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1059</v>
      </c>
      <c r="L114" s="31" t="s">
        <v>1054</v>
      </c>
      <c r="M114" s="31"/>
      <c r="N114" s="31">
        <f>K114-(ROW(K114)-ROW(K$6))/10000</f>
        <v>1058.9892</v>
      </c>
      <c r="O114" s="31">
        <f>COUNT(E114:J114)</f>
        <v>5</v>
      </c>
      <c r="P114" s="31">
        <f ca="1">IF(AND(O114=1,OFFSET(D114,0,P$3)&gt;0),"Y",0)</f>
        <v>0</v>
      </c>
      <c r="Q114" s="32" t="s">
        <v>35</v>
      </c>
      <c r="R114" s="47">
        <f>1-(Q114=Q113)</f>
        <v>0</v>
      </c>
      <c r="S114" s="33">
        <f>N114+T114/1000+U114/10000+V114/100000+W114/1000000+X114/10000000+Y114/100000000</f>
        <v>1059.2887155999999</v>
      </c>
      <c r="T114" s="29">
        <v>270</v>
      </c>
      <c r="U114" s="29">
        <v>266</v>
      </c>
      <c r="V114" s="29">
        <v>263</v>
      </c>
      <c r="W114" s="29">
        <v>260</v>
      </c>
      <c r="X114" s="29">
        <v>256</v>
      </c>
      <c r="Y114" s="29"/>
    </row>
    <row r="115" spans="1:25" s="26" customFormat="1" ht="15">
      <c r="A115" s="1">
        <v>8</v>
      </c>
      <c r="B115" s="1">
        <v>8</v>
      </c>
      <c r="C115" s="50" t="s">
        <v>100</v>
      </c>
      <c r="D115" s="29" t="s">
        <v>102</v>
      </c>
      <c r="E115" s="29">
        <v>257</v>
      </c>
      <c r="F115" s="29">
        <v>259</v>
      </c>
      <c r="G115" s="29">
        <v>242</v>
      </c>
      <c r="H115" s="29">
        <v>264</v>
      </c>
      <c r="I115" s="29">
        <v>273</v>
      </c>
      <c r="J115" s="29"/>
      <c r="K115" s="31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1053</v>
      </c>
      <c r="L115" s="31" t="s">
        <v>1054</v>
      </c>
      <c r="M115" s="31"/>
      <c r="N115" s="31">
        <f>K115-(ROW(K115)-ROW(K$6))/10000</f>
        <v>1052.9891</v>
      </c>
      <c r="O115" s="31">
        <f>COUNT(E115:J115)</f>
        <v>5</v>
      </c>
      <c r="P115" s="31">
        <f ca="1">IF(AND(O115=1,OFFSET(D115,0,P$3)&gt;0),"Y",0)</f>
        <v>0</v>
      </c>
      <c r="Q115" s="32" t="s">
        <v>35</v>
      </c>
      <c r="R115" s="47">
        <f>1-(Q115=Q114)</f>
        <v>0</v>
      </c>
      <c r="S115" s="33">
        <f>N115+T115/1000+U115/10000+V115/100000+W115/1000000+X115/10000000+Y115/100000000</f>
        <v>1053.2913712</v>
      </c>
      <c r="T115" s="29">
        <v>273</v>
      </c>
      <c r="U115" s="29">
        <v>264</v>
      </c>
      <c r="V115" s="29">
        <v>259</v>
      </c>
      <c r="W115" s="29">
        <v>257</v>
      </c>
      <c r="X115" s="29">
        <v>242</v>
      </c>
      <c r="Y115" s="29"/>
    </row>
    <row r="116" spans="1:25" s="26" customFormat="1" ht="15">
      <c r="A116" s="1">
        <v>9</v>
      </c>
      <c r="B116" s="1">
        <v>9</v>
      </c>
      <c r="C116" s="50" t="s">
        <v>90</v>
      </c>
      <c r="D116" s="29" t="s">
        <v>46</v>
      </c>
      <c r="E116" s="29">
        <v>267</v>
      </c>
      <c r="F116" s="29">
        <v>273</v>
      </c>
      <c r="G116" s="29"/>
      <c r="H116" s="29">
        <v>231</v>
      </c>
      <c r="I116" s="29">
        <v>278</v>
      </c>
      <c r="J116" s="29"/>
      <c r="K116" s="31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1049</v>
      </c>
      <c r="L116" s="31" t="s">
        <v>1054</v>
      </c>
      <c r="M116" s="31"/>
      <c r="N116" s="31">
        <f>K116-(ROW(K116)-ROW(K$6))/10000</f>
        <v>1048.989</v>
      </c>
      <c r="O116" s="31">
        <f>COUNT(E116:J116)</f>
        <v>4</v>
      </c>
      <c r="P116" s="31">
        <f ca="1">IF(AND(O116=1,OFFSET(D116,0,P$3)&gt;0),"Y",0)</f>
        <v>0</v>
      </c>
      <c r="Q116" s="32" t="s">
        <v>35</v>
      </c>
      <c r="R116" s="47">
        <f>1-(Q116=Q115)</f>
        <v>0</v>
      </c>
      <c r="S116" s="33">
        <f>N116+T116/1000+U116/10000+V116/100000+W116/1000000+X116/10000000+Y116/100000000</f>
        <v>1049.2972010000001</v>
      </c>
      <c r="T116" s="29">
        <v>278</v>
      </c>
      <c r="U116" s="29">
        <v>273</v>
      </c>
      <c r="V116" s="29">
        <v>267</v>
      </c>
      <c r="W116" s="29">
        <v>231</v>
      </c>
      <c r="X116" s="29"/>
      <c r="Y116" s="29"/>
    </row>
    <row r="117" spans="1:25" s="26" customFormat="1" ht="15">
      <c r="A117" s="1">
        <v>10</v>
      </c>
      <c r="B117" s="1">
        <v>10</v>
      </c>
      <c r="C117" s="50" t="s">
        <v>539</v>
      </c>
      <c r="D117" s="29" t="s">
        <v>46</v>
      </c>
      <c r="E117" s="29">
        <v>254</v>
      </c>
      <c r="F117" s="29">
        <v>270</v>
      </c>
      <c r="G117" s="29">
        <v>260</v>
      </c>
      <c r="H117" s="29">
        <v>258</v>
      </c>
      <c r="I117" s="29"/>
      <c r="J117" s="29"/>
      <c r="K117" s="31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1042</v>
      </c>
      <c r="L117" s="31" t="s">
        <v>1054</v>
      </c>
      <c r="M117" s="31"/>
      <c r="N117" s="31">
        <f>K117-(ROW(K117)-ROW(K$6))/10000</f>
        <v>1041.9889000000001</v>
      </c>
      <c r="O117" s="31">
        <f>COUNT(E117:J117)</f>
        <v>4</v>
      </c>
      <c r="P117" s="31">
        <f ca="1">IF(AND(O117=1,OFFSET(D117,0,P$3)&gt;0),"Y",0)</f>
        <v>0</v>
      </c>
      <c r="Q117" s="32" t="s">
        <v>35</v>
      </c>
      <c r="R117" s="47">
        <f>1-(Q117=Q116)</f>
        <v>0</v>
      </c>
      <c r="S117" s="33">
        <f>N117+T117/1000+U117/10000+V117/100000+W117/1000000+X117/10000000+Y117/100000000</f>
        <v>1042.2877340000002</v>
      </c>
      <c r="T117" s="29">
        <v>270</v>
      </c>
      <c r="U117" s="29">
        <v>260</v>
      </c>
      <c r="V117" s="29">
        <v>258</v>
      </c>
      <c r="W117" s="29">
        <v>254</v>
      </c>
      <c r="X117" s="29"/>
      <c r="Y117" s="29"/>
    </row>
    <row r="118" spans="1:25" s="26" customFormat="1" ht="15">
      <c r="A118" s="1">
        <v>11</v>
      </c>
      <c r="B118" s="1">
        <v>11</v>
      </c>
      <c r="C118" s="50" t="s">
        <v>143</v>
      </c>
      <c r="D118" s="29" t="s">
        <v>145</v>
      </c>
      <c r="E118" s="29"/>
      <c r="F118" s="29">
        <v>257</v>
      </c>
      <c r="G118" s="29">
        <v>263</v>
      </c>
      <c r="H118" s="29">
        <v>253</v>
      </c>
      <c r="I118" s="29">
        <v>246</v>
      </c>
      <c r="J118" s="29"/>
      <c r="K118" s="31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1019</v>
      </c>
      <c r="L118" s="31" t="s">
        <v>1054</v>
      </c>
      <c r="M118" s="31"/>
      <c r="N118" s="31">
        <f>K118-(ROW(K118)-ROW(K$6))/10000</f>
        <v>1018.9888</v>
      </c>
      <c r="O118" s="31">
        <f>COUNT(E118:J118)</f>
        <v>4</v>
      </c>
      <c r="P118" s="31">
        <f ca="1">IF(AND(O118=1,OFFSET(D118,0,P$3)&gt;0),"Y",0)</f>
        <v>0</v>
      </c>
      <c r="Q118" s="32" t="s">
        <v>35</v>
      </c>
      <c r="R118" s="33">
        <f>1-(Q118=Q117)</f>
        <v>0</v>
      </c>
      <c r="S118" s="33">
        <f>N118+T118/1000+U118/10000+V118/100000+W118/1000000+X118/10000000+Y118/100000000</f>
        <v>1019.280276</v>
      </c>
      <c r="T118" s="29">
        <v>263</v>
      </c>
      <c r="U118" s="29">
        <v>257</v>
      </c>
      <c r="V118" s="29">
        <v>253</v>
      </c>
      <c r="W118" s="29">
        <v>246</v>
      </c>
      <c r="X118" s="29"/>
      <c r="Y118" s="29"/>
    </row>
    <row r="119" spans="1:25" s="26" customFormat="1" ht="15">
      <c r="A119" s="1">
        <v>12</v>
      </c>
      <c r="B119" s="1">
        <v>12</v>
      </c>
      <c r="C119" s="50" t="s">
        <v>170</v>
      </c>
      <c r="D119" s="29" t="s">
        <v>116</v>
      </c>
      <c r="E119" s="29">
        <v>252</v>
      </c>
      <c r="F119" s="29">
        <v>251</v>
      </c>
      <c r="G119" s="29"/>
      <c r="H119" s="29">
        <v>244</v>
      </c>
      <c r="I119" s="29">
        <v>236</v>
      </c>
      <c r="J119" s="29"/>
      <c r="K119" s="31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983</v>
      </c>
      <c r="L119" s="31" t="s">
        <v>1054</v>
      </c>
      <c r="M119" s="31"/>
      <c r="N119" s="31">
        <f>K119-(ROW(K119)-ROW(K$6))/10000</f>
        <v>982.98869999999999</v>
      </c>
      <c r="O119" s="31">
        <f>COUNT(E119:J119)</f>
        <v>4</v>
      </c>
      <c r="P119" s="31">
        <f ca="1">IF(AND(O119=1,OFFSET(D119,0,P$3)&gt;0),"Y",0)</f>
        <v>0</v>
      </c>
      <c r="Q119" s="32" t="s">
        <v>35</v>
      </c>
      <c r="R119" s="47">
        <f>1-(Q119=Q118)</f>
        <v>0</v>
      </c>
      <c r="S119" s="33">
        <f>N119+T119/1000+U119/10000+V119/100000+W119/1000000+X119/10000000+Y119/100000000</f>
        <v>983.26847599999985</v>
      </c>
      <c r="T119" s="29">
        <v>252</v>
      </c>
      <c r="U119" s="29">
        <v>251</v>
      </c>
      <c r="V119" s="29">
        <v>244</v>
      </c>
      <c r="W119" s="29">
        <v>236</v>
      </c>
      <c r="X119" s="29"/>
      <c r="Y119" s="29"/>
    </row>
    <row r="120" spans="1:25" s="26" customFormat="1" ht="15">
      <c r="A120" s="1">
        <v>13</v>
      </c>
      <c r="B120" s="1" t="s">
        <v>111</v>
      </c>
      <c r="C120" s="50" t="s">
        <v>218</v>
      </c>
      <c r="D120" s="29" t="s">
        <v>66</v>
      </c>
      <c r="E120" s="29">
        <v>233</v>
      </c>
      <c r="F120" s="29">
        <v>249</v>
      </c>
      <c r="G120" s="29">
        <v>259</v>
      </c>
      <c r="H120" s="29">
        <v>224</v>
      </c>
      <c r="I120" s="29">
        <v>207</v>
      </c>
      <c r="J120" s="29"/>
      <c r="K120" s="31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965</v>
      </c>
      <c r="L120" s="31" t="s">
        <v>1055</v>
      </c>
      <c r="M120" s="31"/>
      <c r="N120" s="31">
        <f>K120-(ROW(K120)-ROW(K$6))/10000</f>
        <v>964.98860000000002</v>
      </c>
      <c r="O120" s="31">
        <f>COUNT(E120:J120)</f>
        <v>5</v>
      </c>
      <c r="P120" s="31">
        <f ca="1">IF(AND(O120=1,OFFSET(D120,0,P$3)&gt;0),"Y",0)</f>
        <v>0</v>
      </c>
      <c r="Q120" s="32" t="s">
        <v>35</v>
      </c>
      <c r="R120" s="47">
        <f>1-(Q120=Q119)</f>
        <v>0</v>
      </c>
      <c r="S120" s="33">
        <f>N120+T120/1000+U120/10000+V120/100000+W120/1000000+X120/10000000+Y120/100000000</f>
        <v>965.27507470000012</v>
      </c>
      <c r="T120" s="29">
        <v>259</v>
      </c>
      <c r="U120" s="29">
        <v>249</v>
      </c>
      <c r="V120" s="29">
        <v>233</v>
      </c>
      <c r="W120" s="29">
        <v>224</v>
      </c>
      <c r="X120" s="29">
        <v>207</v>
      </c>
      <c r="Y120" s="29"/>
    </row>
    <row r="121" spans="1:25" s="26" customFormat="1" ht="15">
      <c r="A121" s="1">
        <v>14</v>
      </c>
      <c r="B121" s="1">
        <v>13</v>
      </c>
      <c r="C121" s="50" t="s">
        <v>57</v>
      </c>
      <c r="D121" s="29" t="s">
        <v>59</v>
      </c>
      <c r="E121" s="29"/>
      <c r="F121" s="29">
        <v>286</v>
      </c>
      <c r="G121" s="29"/>
      <c r="H121" s="29">
        <v>285</v>
      </c>
      <c r="I121" s="29">
        <v>290</v>
      </c>
      <c r="J121" s="29"/>
      <c r="K121" s="31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861</v>
      </c>
      <c r="L121" s="31" t="s">
        <v>1054</v>
      </c>
      <c r="M121" s="31"/>
      <c r="N121" s="31">
        <f>K121-(ROW(K121)-ROW(K$6))/10000</f>
        <v>860.98850000000004</v>
      </c>
      <c r="O121" s="31">
        <f>COUNT(E121:J121)</f>
        <v>3</v>
      </c>
      <c r="P121" s="31">
        <f ca="1">IF(AND(O121=1,OFFSET(D121,0,P$3)&gt;0),"Y",0)</f>
        <v>0</v>
      </c>
      <c r="Q121" s="32" t="s">
        <v>35</v>
      </c>
      <c r="R121" s="33">
        <f>1-(Q121=Q120)</f>
        <v>0</v>
      </c>
      <c r="S121" s="33">
        <f>N121+T121/1000+U121/10000+V121/100000+W121/1000000+X121/10000000+Y121/100000000</f>
        <v>861.30994999999996</v>
      </c>
      <c r="T121" s="29">
        <v>290</v>
      </c>
      <c r="U121" s="29">
        <v>286</v>
      </c>
      <c r="V121" s="29">
        <v>285</v>
      </c>
      <c r="W121" s="29"/>
      <c r="X121" s="29"/>
      <c r="Y121" s="29"/>
    </row>
    <row r="122" spans="1:25" s="26" customFormat="1" ht="15">
      <c r="A122" s="1">
        <v>15</v>
      </c>
      <c r="B122" s="1">
        <v>14</v>
      </c>
      <c r="C122" s="50" t="s">
        <v>540</v>
      </c>
      <c r="D122" s="29" t="s">
        <v>62</v>
      </c>
      <c r="E122" s="29"/>
      <c r="F122" s="29">
        <v>282</v>
      </c>
      <c r="G122" s="29">
        <v>285</v>
      </c>
      <c r="H122" s="29">
        <v>288</v>
      </c>
      <c r="I122" s="29"/>
      <c r="J122" s="29"/>
      <c r="K122" s="31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855</v>
      </c>
      <c r="L122" s="31" t="s">
        <v>1054</v>
      </c>
      <c r="M122" s="31"/>
      <c r="N122" s="31">
        <f>K122-(ROW(K122)-ROW(K$6))/10000</f>
        <v>854.98839999999996</v>
      </c>
      <c r="O122" s="31">
        <f>COUNT(E122:J122)</f>
        <v>3</v>
      </c>
      <c r="P122" s="31">
        <f ca="1">IF(AND(O122=1,OFFSET(D122,0,P$3)&gt;0),"Y",0)</f>
        <v>0</v>
      </c>
      <c r="Q122" s="32" t="s">
        <v>35</v>
      </c>
      <c r="R122" s="33">
        <f>1-(Q122=Q121)</f>
        <v>0</v>
      </c>
      <c r="S122" s="33">
        <f>N122+T122/1000+U122/10000+V122/100000+W122/1000000+X122/10000000+Y122/100000000</f>
        <v>855.30772000000002</v>
      </c>
      <c r="T122" s="29">
        <v>288</v>
      </c>
      <c r="U122" s="29">
        <v>285</v>
      </c>
      <c r="V122" s="29">
        <v>282</v>
      </c>
      <c r="W122" s="29"/>
      <c r="X122" s="29"/>
      <c r="Y122" s="29"/>
    </row>
    <row r="123" spans="1:25" s="26" customFormat="1" ht="15">
      <c r="A123" s="1">
        <v>16</v>
      </c>
      <c r="B123" s="1">
        <v>15</v>
      </c>
      <c r="C123" s="50" t="s">
        <v>105</v>
      </c>
      <c r="D123" s="29" t="s">
        <v>102</v>
      </c>
      <c r="E123" s="29"/>
      <c r="F123" s="29"/>
      <c r="G123" s="29">
        <v>264</v>
      </c>
      <c r="H123" s="29">
        <v>271</v>
      </c>
      <c r="I123" s="29">
        <v>271</v>
      </c>
      <c r="J123" s="29"/>
      <c r="K123" s="31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806</v>
      </c>
      <c r="L123" s="31" t="s">
        <v>1054</v>
      </c>
      <c r="M123" s="31"/>
      <c r="N123" s="31">
        <f>K123-(ROW(K123)-ROW(K$6))/10000</f>
        <v>805.98829999999998</v>
      </c>
      <c r="O123" s="31">
        <f>COUNT(E123:J123)</f>
        <v>3</v>
      </c>
      <c r="P123" s="31">
        <f ca="1">IF(AND(O123=1,OFFSET(D123,0,P$3)&gt;0),"Y",0)</f>
        <v>0</v>
      </c>
      <c r="Q123" s="32" t="s">
        <v>35</v>
      </c>
      <c r="R123" s="33">
        <f>1-(Q123=Q122)</f>
        <v>0</v>
      </c>
      <c r="S123" s="33">
        <f>N123+T123/1000+U123/10000+V123/100000+W123/1000000+X123/10000000+Y123/100000000</f>
        <v>806.28904</v>
      </c>
      <c r="T123" s="29">
        <v>271</v>
      </c>
      <c r="U123" s="29">
        <v>271</v>
      </c>
      <c r="V123" s="29">
        <v>264</v>
      </c>
      <c r="W123" s="29"/>
      <c r="X123" s="29"/>
      <c r="Y123" s="29"/>
    </row>
    <row r="124" spans="1:25" s="26" customFormat="1" ht="15">
      <c r="A124" s="1">
        <v>17</v>
      </c>
      <c r="B124" s="1">
        <v>16</v>
      </c>
      <c r="C124" s="50" t="s">
        <v>82</v>
      </c>
      <c r="D124" s="29" t="s">
        <v>84</v>
      </c>
      <c r="E124" s="29"/>
      <c r="F124" s="29">
        <v>252</v>
      </c>
      <c r="G124" s="29"/>
      <c r="H124" s="29">
        <v>272</v>
      </c>
      <c r="I124" s="29">
        <v>281</v>
      </c>
      <c r="J124" s="29"/>
      <c r="K124" s="31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805</v>
      </c>
      <c r="L124" s="31" t="s">
        <v>1054</v>
      </c>
      <c r="M124" s="31"/>
      <c r="N124" s="31">
        <f>K124-(ROW(K124)-ROW(K$6))/10000</f>
        <v>804.98820000000001</v>
      </c>
      <c r="O124" s="31">
        <f>COUNT(E124:J124)</f>
        <v>3</v>
      </c>
      <c r="P124" s="31">
        <f ca="1">IF(AND(O124=1,OFFSET(D124,0,P$3)&gt;0),"Y",0)</f>
        <v>0</v>
      </c>
      <c r="Q124" s="32" t="s">
        <v>35</v>
      </c>
      <c r="R124" s="33">
        <f>1-(Q124=Q123)</f>
        <v>0</v>
      </c>
      <c r="S124" s="33">
        <f>N124+T124/1000+U124/10000+V124/100000+W124/1000000+X124/10000000+Y124/100000000</f>
        <v>805.29891999999995</v>
      </c>
      <c r="T124" s="29">
        <v>281</v>
      </c>
      <c r="U124" s="29">
        <v>272</v>
      </c>
      <c r="V124" s="29">
        <v>252</v>
      </c>
      <c r="W124" s="29"/>
      <c r="X124" s="29"/>
      <c r="Y124" s="29"/>
    </row>
    <row r="125" spans="1:25" s="26" customFormat="1" ht="15">
      <c r="A125" s="1">
        <v>18</v>
      </c>
      <c r="B125" s="1">
        <v>17</v>
      </c>
      <c r="C125" s="50" t="s">
        <v>541</v>
      </c>
      <c r="D125" s="29" t="s">
        <v>81</v>
      </c>
      <c r="E125" s="29">
        <v>270</v>
      </c>
      <c r="F125" s="29"/>
      <c r="G125" s="29">
        <v>255</v>
      </c>
      <c r="H125" s="29">
        <v>259</v>
      </c>
      <c r="I125" s="29"/>
      <c r="J125" s="29"/>
      <c r="K125" s="31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784</v>
      </c>
      <c r="L125" s="31" t="s">
        <v>1054</v>
      </c>
      <c r="M125" s="31"/>
      <c r="N125" s="31">
        <f>K125-(ROW(K125)-ROW(K$6))/10000</f>
        <v>783.98810000000003</v>
      </c>
      <c r="O125" s="31">
        <f>COUNT(E125:J125)</f>
        <v>3</v>
      </c>
      <c r="P125" s="31">
        <f ca="1">IF(AND(O125=1,OFFSET(D125,0,P$3)&gt;0),"Y",0)</f>
        <v>0</v>
      </c>
      <c r="Q125" s="32" t="s">
        <v>35</v>
      </c>
      <c r="R125" s="47">
        <f>1-(Q125=Q124)</f>
        <v>0</v>
      </c>
      <c r="S125" s="33">
        <f>N125+T125/1000+U125/10000+V125/100000+W125/1000000+X125/10000000+Y125/100000000</f>
        <v>784.28655000000003</v>
      </c>
      <c r="T125" s="29">
        <v>270</v>
      </c>
      <c r="U125" s="29">
        <v>259</v>
      </c>
      <c r="V125" s="29">
        <v>255</v>
      </c>
      <c r="W125" s="29"/>
      <c r="X125" s="29"/>
      <c r="Y125" s="29"/>
    </row>
    <row r="126" spans="1:25" s="26" customFormat="1" ht="15">
      <c r="A126" s="1">
        <v>19</v>
      </c>
      <c r="B126" s="1">
        <v>18</v>
      </c>
      <c r="C126" s="50" t="s">
        <v>542</v>
      </c>
      <c r="D126" s="29" t="s">
        <v>84</v>
      </c>
      <c r="E126" s="29">
        <v>259</v>
      </c>
      <c r="F126" s="29">
        <v>262</v>
      </c>
      <c r="G126" s="29"/>
      <c r="H126" s="29">
        <v>256</v>
      </c>
      <c r="I126" s="29"/>
      <c r="J126" s="29"/>
      <c r="K126" s="31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777</v>
      </c>
      <c r="L126" s="31" t="s">
        <v>1054</v>
      </c>
      <c r="M126" s="31"/>
      <c r="N126" s="31">
        <f>K126-(ROW(K126)-ROW(K$6))/10000</f>
        <v>776.98800000000006</v>
      </c>
      <c r="O126" s="31">
        <f>COUNT(E126:J126)</f>
        <v>3</v>
      </c>
      <c r="P126" s="31">
        <f ca="1">IF(AND(O126=1,OFFSET(D126,0,P$3)&gt;0),"Y",0)</f>
        <v>0</v>
      </c>
      <c r="Q126" s="32" t="s">
        <v>35</v>
      </c>
      <c r="R126" s="47">
        <f>1-(Q126=Q125)</f>
        <v>0</v>
      </c>
      <c r="S126" s="33">
        <f>N126+T126/1000+U126/10000+V126/100000+W126/1000000+X126/10000000+Y126/100000000</f>
        <v>777.27846</v>
      </c>
      <c r="T126" s="29">
        <v>262</v>
      </c>
      <c r="U126" s="29">
        <v>259</v>
      </c>
      <c r="V126" s="29">
        <v>256</v>
      </c>
      <c r="W126" s="29"/>
      <c r="X126" s="29"/>
      <c r="Y126" s="29"/>
    </row>
    <row r="127" spans="1:25" s="26" customFormat="1" ht="15">
      <c r="A127" s="1">
        <v>20</v>
      </c>
      <c r="B127" s="1">
        <v>19</v>
      </c>
      <c r="C127" s="50" t="s">
        <v>245</v>
      </c>
      <c r="D127" s="29" t="s">
        <v>102</v>
      </c>
      <c r="E127" s="29"/>
      <c r="F127" s="29">
        <v>179</v>
      </c>
      <c r="G127" s="29">
        <v>190</v>
      </c>
      <c r="H127" s="29">
        <v>190</v>
      </c>
      <c r="I127" s="29">
        <v>189</v>
      </c>
      <c r="J127" s="29"/>
      <c r="K127" s="31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748</v>
      </c>
      <c r="L127" s="31" t="s">
        <v>1054</v>
      </c>
      <c r="M127" s="31"/>
      <c r="N127" s="31">
        <f>K127-(ROW(K127)-ROW(K$6))/10000</f>
        <v>747.98789999999997</v>
      </c>
      <c r="O127" s="31">
        <f>COUNT(E127:J127)</f>
        <v>4</v>
      </c>
      <c r="P127" s="31">
        <f ca="1">IF(AND(O127=1,OFFSET(D127,0,P$3)&gt;0),"Y",0)</f>
        <v>0</v>
      </c>
      <c r="Q127" s="32" t="s">
        <v>35</v>
      </c>
      <c r="R127" s="33">
        <f>1-(Q127=Q126)</f>
        <v>0</v>
      </c>
      <c r="S127" s="33">
        <f>N127+T127/1000+U127/10000+V127/100000+W127/1000000+X127/10000000+Y127/100000000</f>
        <v>748.19896900000003</v>
      </c>
      <c r="T127" s="29">
        <v>190</v>
      </c>
      <c r="U127" s="29">
        <v>190</v>
      </c>
      <c r="V127" s="29">
        <v>189</v>
      </c>
      <c r="W127" s="29">
        <v>179</v>
      </c>
      <c r="X127" s="29"/>
      <c r="Y127" s="29"/>
    </row>
    <row r="128" spans="1:25" s="26" customFormat="1" ht="15">
      <c r="A128" s="1">
        <v>21</v>
      </c>
      <c r="B128" s="1">
        <v>20</v>
      </c>
      <c r="C128" s="50" t="s">
        <v>543</v>
      </c>
      <c r="D128" s="29" t="s">
        <v>116</v>
      </c>
      <c r="E128" s="29">
        <v>170</v>
      </c>
      <c r="F128" s="29">
        <v>191</v>
      </c>
      <c r="G128" s="29">
        <v>195</v>
      </c>
      <c r="H128" s="29">
        <v>189</v>
      </c>
      <c r="I128" s="29"/>
      <c r="J128" s="29"/>
      <c r="K128" s="31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745</v>
      </c>
      <c r="L128" s="31" t="s">
        <v>1054</v>
      </c>
      <c r="M128" s="31"/>
      <c r="N128" s="31">
        <f>K128-(ROW(K128)-ROW(K$6))/10000</f>
        <v>744.98779999999999</v>
      </c>
      <c r="O128" s="31">
        <f>COUNT(E128:J128)</f>
        <v>4</v>
      </c>
      <c r="P128" s="31">
        <f ca="1">IF(AND(O128=1,OFFSET(D128,0,P$3)&gt;0),"Y",0)</f>
        <v>0</v>
      </c>
      <c r="Q128" s="32" t="s">
        <v>35</v>
      </c>
      <c r="R128" s="47">
        <f>1-(Q128=Q127)</f>
        <v>0</v>
      </c>
      <c r="S128" s="33">
        <f>N128+T128/1000+U128/10000+V128/100000+W128/1000000+X128/10000000+Y128/100000000</f>
        <v>745.20396000000005</v>
      </c>
      <c r="T128" s="29">
        <v>195</v>
      </c>
      <c r="U128" s="29">
        <v>191</v>
      </c>
      <c r="V128" s="29">
        <v>189</v>
      </c>
      <c r="W128" s="29">
        <v>170</v>
      </c>
      <c r="X128" s="29"/>
      <c r="Y128" s="29"/>
    </row>
    <row r="129" spans="1:25" s="26" customFormat="1" ht="15">
      <c r="A129" s="1">
        <v>22</v>
      </c>
      <c r="B129" s="1">
        <v>21</v>
      </c>
      <c r="C129" s="50" t="s">
        <v>544</v>
      </c>
      <c r="D129" s="29" t="s">
        <v>51</v>
      </c>
      <c r="E129" s="29">
        <v>181</v>
      </c>
      <c r="F129" s="29">
        <v>166</v>
      </c>
      <c r="G129" s="29">
        <v>204</v>
      </c>
      <c r="H129" s="29">
        <v>173</v>
      </c>
      <c r="I129" s="29"/>
      <c r="J129" s="29"/>
      <c r="K129" s="31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724</v>
      </c>
      <c r="L129" s="31" t="s">
        <v>1054</v>
      </c>
      <c r="M129" s="31"/>
      <c r="N129" s="31">
        <f>K129-(ROW(K129)-ROW(K$6))/10000</f>
        <v>723.98770000000002</v>
      </c>
      <c r="O129" s="31">
        <f>COUNT(E129:J129)</f>
        <v>4</v>
      </c>
      <c r="P129" s="31">
        <f ca="1">IF(AND(O129=1,OFFSET(D129,0,P$3)&gt;0),"Y",0)</f>
        <v>0</v>
      </c>
      <c r="Q129" s="32" t="s">
        <v>35</v>
      </c>
      <c r="R129" s="47">
        <f>1-(Q129=Q128)</f>
        <v>0</v>
      </c>
      <c r="S129" s="33">
        <f>N129+T129/1000+U129/10000+V129/100000+W129/1000000+X129/10000000+Y129/100000000</f>
        <v>724.21169599999996</v>
      </c>
      <c r="T129" s="29">
        <v>204</v>
      </c>
      <c r="U129" s="29">
        <v>181</v>
      </c>
      <c r="V129" s="29">
        <v>173</v>
      </c>
      <c r="W129" s="29">
        <v>166</v>
      </c>
      <c r="X129" s="29"/>
      <c r="Y129" s="29"/>
    </row>
    <row r="130" spans="1:25" s="26" customFormat="1" ht="15">
      <c r="A130" s="1">
        <v>23</v>
      </c>
      <c r="B130" s="1">
        <v>22</v>
      </c>
      <c r="C130" s="50" t="s">
        <v>545</v>
      </c>
      <c r="D130" s="29" t="s">
        <v>116</v>
      </c>
      <c r="E130" s="29"/>
      <c r="F130" s="29">
        <v>220</v>
      </c>
      <c r="G130" s="29">
        <v>227</v>
      </c>
      <c r="H130" s="29">
        <v>235</v>
      </c>
      <c r="I130" s="29"/>
      <c r="J130" s="29"/>
      <c r="K130" s="31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682</v>
      </c>
      <c r="L130" s="31" t="s">
        <v>1054</v>
      </c>
      <c r="M130" s="31"/>
      <c r="N130" s="31">
        <f>K130-(ROW(K130)-ROW(K$6))/10000</f>
        <v>681.98760000000004</v>
      </c>
      <c r="O130" s="31">
        <f>COUNT(E130:J130)</f>
        <v>3</v>
      </c>
      <c r="P130" s="31">
        <f ca="1">IF(AND(O130=1,OFFSET(D130,0,P$3)&gt;0),"Y",0)</f>
        <v>0</v>
      </c>
      <c r="Q130" s="32" t="s">
        <v>35</v>
      </c>
      <c r="R130" s="33">
        <f>1-(Q130=Q129)</f>
        <v>0</v>
      </c>
      <c r="S130" s="33">
        <f>N130+T130/1000+U130/10000+V130/100000+W130/1000000+X130/10000000+Y130/100000000</f>
        <v>682.24750000000006</v>
      </c>
      <c r="T130" s="29">
        <v>235</v>
      </c>
      <c r="U130" s="29">
        <v>227</v>
      </c>
      <c r="V130" s="29">
        <v>220</v>
      </c>
      <c r="W130" s="29"/>
      <c r="X130" s="29"/>
      <c r="Y130" s="29"/>
    </row>
    <row r="131" spans="1:25" s="26" customFormat="1" ht="15">
      <c r="A131" s="1">
        <v>24</v>
      </c>
      <c r="B131" s="1">
        <v>23</v>
      </c>
      <c r="C131" s="50" t="s">
        <v>128</v>
      </c>
      <c r="D131" s="29" t="s">
        <v>93</v>
      </c>
      <c r="E131" s="29"/>
      <c r="F131" s="29"/>
      <c r="G131" s="29">
        <v>175</v>
      </c>
      <c r="H131" s="29">
        <v>223</v>
      </c>
      <c r="I131" s="29">
        <v>256</v>
      </c>
      <c r="J131" s="29"/>
      <c r="K131" s="31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654</v>
      </c>
      <c r="L131" s="31" t="s">
        <v>1054</v>
      </c>
      <c r="M131" s="31"/>
      <c r="N131" s="31">
        <f>K131-(ROW(K131)-ROW(K$6))/10000</f>
        <v>653.98749999999995</v>
      </c>
      <c r="O131" s="31">
        <f>COUNT(E131:J131)</f>
        <v>3</v>
      </c>
      <c r="P131" s="31">
        <f ca="1">IF(AND(O131=1,OFFSET(D131,0,P$3)&gt;0),"Y",0)</f>
        <v>0</v>
      </c>
      <c r="Q131" s="32" t="s">
        <v>35</v>
      </c>
      <c r="R131" s="33">
        <f>1-(Q131=Q130)</f>
        <v>0</v>
      </c>
      <c r="S131" s="33">
        <f>N131+T131/1000+U131/10000+V131/100000+W131/1000000+X131/10000000+Y131/100000000</f>
        <v>654.26754999999991</v>
      </c>
      <c r="T131" s="29">
        <v>256</v>
      </c>
      <c r="U131" s="29">
        <v>223</v>
      </c>
      <c r="V131" s="29">
        <v>175</v>
      </c>
      <c r="W131" s="29"/>
      <c r="X131" s="29"/>
      <c r="Y131" s="29"/>
    </row>
    <row r="132" spans="1:25" s="26" customFormat="1" ht="15">
      <c r="A132" s="1">
        <v>25</v>
      </c>
      <c r="B132" s="1">
        <v>24</v>
      </c>
      <c r="C132" s="50" t="s">
        <v>300</v>
      </c>
      <c r="D132" s="29" t="s">
        <v>42</v>
      </c>
      <c r="E132" s="29">
        <v>115</v>
      </c>
      <c r="F132" s="29">
        <v>123</v>
      </c>
      <c r="G132" s="29">
        <v>158</v>
      </c>
      <c r="H132" s="29">
        <v>140</v>
      </c>
      <c r="I132" s="29">
        <v>158</v>
      </c>
      <c r="J132" s="29"/>
      <c r="K132" s="31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579</v>
      </c>
      <c r="L132" s="31" t="s">
        <v>1054</v>
      </c>
      <c r="M132" s="31"/>
      <c r="N132" s="31">
        <f>K132-(ROW(K132)-ROW(K$6))/10000</f>
        <v>578.98739999999998</v>
      </c>
      <c r="O132" s="31">
        <f>COUNT(E132:J132)</f>
        <v>5</v>
      </c>
      <c r="P132" s="31">
        <f ca="1">IF(AND(O132=1,OFFSET(D132,0,P$3)&gt;0),"Y",0)</f>
        <v>0</v>
      </c>
      <c r="Q132" s="32" t="s">
        <v>35</v>
      </c>
      <c r="R132" s="47">
        <f>1-(Q132=Q131)</f>
        <v>0</v>
      </c>
      <c r="S132" s="33">
        <f>N132+T132/1000+U132/10000+V132/100000+W132/1000000+X132/10000000+Y132/100000000</f>
        <v>579.16273450000006</v>
      </c>
      <c r="T132" s="29">
        <v>158</v>
      </c>
      <c r="U132" s="29">
        <v>158</v>
      </c>
      <c r="V132" s="29">
        <v>140</v>
      </c>
      <c r="W132" s="29">
        <v>123</v>
      </c>
      <c r="X132" s="29">
        <v>115</v>
      </c>
      <c r="Y132" s="29"/>
    </row>
    <row r="133" spans="1:25" s="26" customFormat="1" ht="15">
      <c r="A133" s="1">
        <v>26</v>
      </c>
      <c r="B133" s="1">
        <v>25</v>
      </c>
      <c r="C133" s="50" t="s">
        <v>546</v>
      </c>
      <c r="D133" s="29" t="s">
        <v>98</v>
      </c>
      <c r="E133" s="29">
        <v>272</v>
      </c>
      <c r="F133" s="29"/>
      <c r="G133" s="29">
        <v>262</v>
      </c>
      <c r="H133" s="29"/>
      <c r="I133" s="29"/>
      <c r="J133" s="29"/>
      <c r="K133" s="31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534</v>
      </c>
      <c r="L133" s="31" t="s">
        <v>1054</v>
      </c>
      <c r="M133" s="31"/>
      <c r="N133" s="31">
        <f>K133-(ROW(K133)-ROW(K$6))/10000</f>
        <v>533.9873</v>
      </c>
      <c r="O133" s="31">
        <f>COUNT(E133:J133)</f>
        <v>2</v>
      </c>
      <c r="P133" s="31">
        <f ca="1">IF(AND(O133=1,OFFSET(D133,0,P$3)&gt;0),"Y",0)</f>
        <v>0</v>
      </c>
      <c r="Q133" s="32" t="s">
        <v>35</v>
      </c>
      <c r="R133" s="47">
        <f>1-(Q133=Q132)</f>
        <v>0</v>
      </c>
      <c r="S133" s="33">
        <f>N133+T133/1000+U133/10000+V133/100000+W133/1000000+X133/10000000+Y133/100000000</f>
        <v>534.28550000000007</v>
      </c>
      <c r="T133" s="29">
        <v>272</v>
      </c>
      <c r="U133" s="29">
        <v>262</v>
      </c>
      <c r="V133" s="29"/>
      <c r="W133" s="29"/>
      <c r="X133" s="29"/>
      <c r="Y133" s="29"/>
    </row>
    <row r="134" spans="1:25" s="26" customFormat="1" ht="15">
      <c r="A134" s="1">
        <v>27</v>
      </c>
      <c r="B134" s="1">
        <v>26</v>
      </c>
      <c r="C134" s="50" t="s">
        <v>547</v>
      </c>
      <c r="D134" s="29" t="s">
        <v>93</v>
      </c>
      <c r="E134" s="29">
        <v>262</v>
      </c>
      <c r="F134" s="29">
        <v>265</v>
      </c>
      <c r="G134" s="29"/>
      <c r="H134" s="29"/>
      <c r="I134" s="29"/>
      <c r="J134" s="29"/>
      <c r="K134" s="31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527</v>
      </c>
      <c r="L134" s="31" t="s">
        <v>1054</v>
      </c>
      <c r="M134" s="31"/>
      <c r="N134" s="31">
        <f>K134-(ROW(K134)-ROW(K$6))/10000</f>
        <v>526.98720000000003</v>
      </c>
      <c r="O134" s="31">
        <f>COUNT(E134:J134)</f>
        <v>2</v>
      </c>
      <c r="P134" s="31">
        <f ca="1">IF(AND(O134=1,OFFSET(D134,0,P$3)&gt;0),"Y",0)</f>
        <v>0</v>
      </c>
      <c r="Q134" s="32" t="s">
        <v>35</v>
      </c>
      <c r="R134" s="47">
        <f>1-(Q134=Q133)</f>
        <v>0</v>
      </c>
      <c r="S134" s="33">
        <f>N134+T134/1000+U134/10000+V134/100000+W134/1000000+X134/10000000+Y134/100000000</f>
        <v>527.27840000000003</v>
      </c>
      <c r="T134" s="29">
        <v>265</v>
      </c>
      <c r="U134" s="29">
        <v>262</v>
      </c>
      <c r="V134" s="29"/>
      <c r="W134" s="29"/>
      <c r="X134" s="29"/>
      <c r="Y134" s="29"/>
    </row>
    <row r="135" spans="1:25" s="26" customFormat="1" ht="15">
      <c r="A135" s="1">
        <v>28</v>
      </c>
      <c r="B135" s="1">
        <v>27</v>
      </c>
      <c r="C135" s="50" t="s">
        <v>119</v>
      </c>
      <c r="D135" s="29" t="s">
        <v>116</v>
      </c>
      <c r="E135" s="29">
        <v>239</v>
      </c>
      <c r="F135" s="29"/>
      <c r="G135" s="29"/>
      <c r="H135" s="29"/>
      <c r="I135" s="29">
        <v>262</v>
      </c>
      <c r="J135" s="29"/>
      <c r="K135" s="31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501</v>
      </c>
      <c r="L135" s="31" t="s">
        <v>1054</v>
      </c>
      <c r="M135" s="31"/>
      <c r="N135" s="31">
        <f>K135-(ROW(K135)-ROW(K$6))/10000</f>
        <v>500.9871</v>
      </c>
      <c r="O135" s="31">
        <f>COUNT(E135:J135)</f>
        <v>2</v>
      </c>
      <c r="P135" s="31">
        <f ca="1">IF(AND(O135=1,OFFSET(D135,0,P$3)&gt;0),"Y",0)</f>
        <v>0</v>
      </c>
      <c r="Q135" s="32" t="s">
        <v>35</v>
      </c>
      <c r="R135" s="47">
        <f>1-(Q135=Q134)</f>
        <v>0</v>
      </c>
      <c r="S135" s="33">
        <f>N135+T135/1000+U135/10000+V135/100000+W135/1000000+X135/10000000+Y135/100000000</f>
        <v>501.27300000000002</v>
      </c>
      <c r="T135" s="29">
        <v>262</v>
      </c>
      <c r="U135" s="29">
        <v>239</v>
      </c>
      <c r="V135" s="29"/>
      <c r="W135" s="29"/>
      <c r="X135" s="29"/>
      <c r="Y135" s="29"/>
    </row>
    <row r="136" spans="1:25" s="26" customFormat="1" ht="15">
      <c r="A136" s="1">
        <v>29</v>
      </c>
      <c r="B136" s="1">
        <v>28</v>
      </c>
      <c r="C136" s="50" t="s">
        <v>130</v>
      </c>
      <c r="D136" s="29" t="s">
        <v>116</v>
      </c>
      <c r="E136" s="29"/>
      <c r="F136" s="29"/>
      <c r="G136" s="29"/>
      <c r="H136" s="29">
        <v>222</v>
      </c>
      <c r="I136" s="29">
        <v>254</v>
      </c>
      <c r="J136" s="29"/>
      <c r="K136" s="31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476</v>
      </c>
      <c r="L136" s="31" t="s">
        <v>1054</v>
      </c>
      <c r="M136" s="31"/>
      <c r="N136" s="31">
        <f>K136-(ROW(K136)-ROW(K$6))/10000</f>
        <v>475.98700000000002</v>
      </c>
      <c r="O136" s="31">
        <f>COUNT(E136:J136)</f>
        <v>2</v>
      </c>
      <c r="P136" s="31">
        <f ca="1">IF(AND(O136=1,OFFSET(D136,0,P$3)&gt;0),"Y",0)</f>
        <v>0</v>
      </c>
      <c r="Q136" s="32" t="s">
        <v>35</v>
      </c>
      <c r="R136" s="33">
        <f>1-(Q136=Q135)</f>
        <v>0</v>
      </c>
      <c r="S136" s="33">
        <f>N136+T136/1000+U136/10000+V136/100000+W136/1000000+X136/10000000+Y136/100000000</f>
        <v>476.26320000000004</v>
      </c>
      <c r="T136" s="29">
        <v>254</v>
      </c>
      <c r="U136" s="29">
        <v>222</v>
      </c>
      <c r="V136" s="29"/>
      <c r="W136" s="29"/>
      <c r="X136" s="29"/>
      <c r="Y136" s="29"/>
    </row>
    <row r="137" spans="1:25" s="26" customFormat="1" ht="15">
      <c r="A137" s="1">
        <v>30</v>
      </c>
      <c r="B137" s="1">
        <v>29</v>
      </c>
      <c r="C137" s="50" t="s">
        <v>548</v>
      </c>
      <c r="D137" s="29" t="s">
        <v>51</v>
      </c>
      <c r="E137" s="29">
        <v>253</v>
      </c>
      <c r="F137" s="29"/>
      <c r="G137" s="29"/>
      <c r="H137" s="29">
        <v>217</v>
      </c>
      <c r="I137" s="29"/>
      <c r="J137" s="29"/>
      <c r="K137" s="31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470</v>
      </c>
      <c r="L137" s="31" t="s">
        <v>1054</v>
      </c>
      <c r="M137" s="31"/>
      <c r="N137" s="31">
        <f>K137-(ROW(K137)-ROW(K$6))/10000</f>
        <v>469.98689999999999</v>
      </c>
      <c r="O137" s="31">
        <f>COUNT(E137:J137)</f>
        <v>2</v>
      </c>
      <c r="P137" s="31">
        <f ca="1">IF(AND(O137=1,OFFSET(D137,0,P$3)&gt;0),"Y",0)</f>
        <v>0</v>
      </c>
      <c r="Q137" s="32" t="s">
        <v>35</v>
      </c>
      <c r="R137" s="47">
        <f>1-(Q137=Q136)</f>
        <v>0</v>
      </c>
      <c r="S137" s="33">
        <f>N137+T137/1000+U137/10000+V137/100000+W137/1000000+X137/10000000+Y137/100000000</f>
        <v>470.26159999999999</v>
      </c>
      <c r="T137" s="29">
        <v>253</v>
      </c>
      <c r="U137" s="29">
        <v>217</v>
      </c>
      <c r="V137" s="29"/>
      <c r="W137" s="29"/>
      <c r="X137" s="29"/>
      <c r="Y137" s="29"/>
    </row>
    <row r="138" spans="1:25" s="26" customFormat="1" ht="15">
      <c r="A138" s="1">
        <v>31</v>
      </c>
      <c r="B138" s="1">
        <v>30</v>
      </c>
      <c r="C138" s="50" t="s">
        <v>549</v>
      </c>
      <c r="D138" s="29" t="s">
        <v>87</v>
      </c>
      <c r="E138" s="29"/>
      <c r="F138" s="29">
        <v>219</v>
      </c>
      <c r="G138" s="29"/>
      <c r="H138" s="29">
        <v>251</v>
      </c>
      <c r="I138" s="29"/>
      <c r="J138" s="29"/>
      <c r="K138" s="31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470</v>
      </c>
      <c r="L138" s="31" t="s">
        <v>1054</v>
      </c>
      <c r="M138" s="31"/>
      <c r="N138" s="31">
        <f>K138-(ROW(K138)-ROW(K$6))/10000</f>
        <v>469.98680000000002</v>
      </c>
      <c r="O138" s="31">
        <f>COUNT(E138:J138)</f>
        <v>2</v>
      </c>
      <c r="P138" s="31">
        <f ca="1">IF(AND(O138=1,OFFSET(D138,0,P$3)&gt;0),"Y",0)</f>
        <v>0</v>
      </c>
      <c r="Q138" s="32" t="s">
        <v>35</v>
      </c>
      <c r="R138" s="33">
        <f>1-(Q138=Q137)</f>
        <v>0</v>
      </c>
      <c r="S138" s="33">
        <f>N138+T138/1000+U138/10000+V138/100000+W138/1000000+X138/10000000+Y138/100000000</f>
        <v>470.25970000000001</v>
      </c>
      <c r="T138" s="29">
        <v>251</v>
      </c>
      <c r="U138" s="29">
        <v>219</v>
      </c>
      <c r="V138" s="29"/>
      <c r="W138" s="29"/>
      <c r="X138" s="29"/>
      <c r="Y138" s="29"/>
    </row>
    <row r="139" spans="1:25" s="26" customFormat="1" ht="15">
      <c r="A139" s="1">
        <v>32</v>
      </c>
      <c r="B139" s="1">
        <v>31</v>
      </c>
      <c r="C139" s="50" t="s">
        <v>351</v>
      </c>
      <c r="D139" s="29" t="s">
        <v>341</v>
      </c>
      <c r="E139" s="29">
        <v>112</v>
      </c>
      <c r="F139" s="29">
        <v>99</v>
      </c>
      <c r="G139" s="29"/>
      <c r="H139" s="29">
        <v>112</v>
      </c>
      <c r="I139" s="29">
        <v>139</v>
      </c>
      <c r="J139" s="29"/>
      <c r="K139" s="31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462</v>
      </c>
      <c r="L139" s="31" t="s">
        <v>1054</v>
      </c>
      <c r="M139" s="31"/>
      <c r="N139" s="31">
        <f>K139-(ROW(K139)-ROW(K$6))/10000</f>
        <v>461.98669999999998</v>
      </c>
      <c r="O139" s="31">
        <f>COUNT(E139:J139)</f>
        <v>4</v>
      </c>
      <c r="P139" s="31">
        <f ca="1">IF(AND(O139=1,OFFSET(D139,0,P$3)&gt;0),"Y",0)</f>
        <v>0</v>
      </c>
      <c r="Q139" s="32" t="s">
        <v>35</v>
      </c>
      <c r="R139" s="47">
        <f>1-(Q139=Q138)</f>
        <v>0</v>
      </c>
      <c r="S139" s="33">
        <f>N139+T139/1000+U139/10000+V139/100000+W139/1000000+X139/10000000+Y139/100000000</f>
        <v>462.13811899999996</v>
      </c>
      <c r="T139" s="29">
        <v>139</v>
      </c>
      <c r="U139" s="29">
        <v>112</v>
      </c>
      <c r="V139" s="29">
        <v>112</v>
      </c>
      <c r="W139" s="29">
        <v>99</v>
      </c>
      <c r="X139" s="29"/>
      <c r="Y139" s="29"/>
    </row>
    <row r="140" spans="1:25" s="26" customFormat="1" ht="15">
      <c r="A140" s="1">
        <v>33</v>
      </c>
      <c r="B140" s="1">
        <v>32</v>
      </c>
      <c r="C140" s="50" t="s">
        <v>550</v>
      </c>
      <c r="D140" s="29" t="s">
        <v>81</v>
      </c>
      <c r="E140" s="29"/>
      <c r="F140" s="29">
        <v>149</v>
      </c>
      <c r="G140" s="29">
        <v>170</v>
      </c>
      <c r="H140" s="29">
        <v>137</v>
      </c>
      <c r="I140" s="29"/>
      <c r="J140" s="29"/>
      <c r="K140" s="31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456</v>
      </c>
      <c r="L140" s="31" t="s">
        <v>1054</v>
      </c>
      <c r="M140" s="31"/>
      <c r="N140" s="31">
        <f>K140-(ROW(K140)-ROW(K$6))/10000</f>
        <v>455.98660000000001</v>
      </c>
      <c r="O140" s="31">
        <f>COUNT(E140:J140)</f>
        <v>3</v>
      </c>
      <c r="P140" s="31">
        <f ca="1">IF(AND(O140=1,OFFSET(D140,0,P$3)&gt;0),"Y",0)</f>
        <v>0</v>
      </c>
      <c r="Q140" s="32" t="s">
        <v>35</v>
      </c>
      <c r="R140" s="33">
        <f>1-(Q140=Q139)</f>
        <v>0</v>
      </c>
      <c r="S140" s="33">
        <f>N140+T140/1000+U140/10000+V140/100000+W140/1000000+X140/10000000+Y140/100000000</f>
        <v>456.17287000000005</v>
      </c>
      <c r="T140" s="29">
        <v>170</v>
      </c>
      <c r="U140" s="29">
        <v>149</v>
      </c>
      <c r="V140" s="29">
        <v>137</v>
      </c>
      <c r="W140" s="29"/>
      <c r="X140" s="29"/>
      <c r="Y140" s="29"/>
    </row>
    <row r="141" spans="1:25" s="26" customFormat="1" ht="15">
      <c r="A141" s="1">
        <v>34</v>
      </c>
      <c r="B141" s="1">
        <v>33</v>
      </c>
      <c r="C141" s="50" t="s">
        <v>551</v>
      </c>
      <c r="D141" s="29" t="s">
        <v>56</v>
      </c>
      <c r="E141" s="29">
        <v>142</v>
      </c>
      <c r="F141" s="29">
        <v>143</v>
      </c>
      <c r="G141" s="29">
        <v>168</v>
      </c>
      <c r="H141" s="29"/>
      <c r="I141" s="29"/>
      <c r="J141" s="29"/>
      <c r="K141" s="31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453</v>
      </c>
      <c r="L141" s="31" t="s">
        <v>1054</v>
      </c>
      <c r="M141" s="31"/>
      <c r="N141" s="31">
        <f>K141-(ROW(K141)-ROW(K$6))/10000</f>
        <v>452.98649999999998</v>
      </c>
      <c r="O141" s="31">
        <f>COUNT(E141:J141)</f>
        <v>3</v>
      </c>
      <c r="P141" s="31">
        <f ca="1">IF(AND(O141=1,OFFSET(D141,0,P$3)&gt;0),"Y",0)</f>
        <v>0</v>
      </c>
      <c r="Q141" s="32" t="s">
        <v>35</v>
      </c>
      <c r="R141" s="47">
        <f>1-(Q141=Q140)</f>
        <v>0</v>
      </c>
      <c r="S141" s="33">
        <f>N141+T141/1000+U141/10000+V141/100000+W141/1000000+X141/10000000+Y141/100000000</f>
        <v>453.17021999999997</v>
      </c>
      <c r="T141" s="29">
        <v>168</v>
      </c>
      <c r="U141" s="29">
        <v>143</v>
      </c>
      <c r="V141" s="29">
        <v>142</v>
      </c>
      <c r="W141" s="29"/>
      <c r="X141" s="29"/>
      <c r="Y141" s="29"/>
    </row>
    <row r="142" spans="1:25" s="26" customFormat="1" ht="15">
      <c r="A142" s="1">
        <v>35</v>
      </c>
      <c r="B142" s="1">
        <v>34</v>
      </c>
      <c r="C142" s="50" t="s">
        <v>552</v>
      </c>
      <c r="D142" s="29" t="s">
        <v>62</v>
      </c>
      <c r="E142" s="29"/>
      <c r="F142" s="29"/>
      <c r="G142" s="29">
        <v>206</v>
      </c>
      <c r="H142" s="29">
        <v>221</v>
      </c>
      <c r="I142" s="29"/>
      <c r="J142" s="29"/>
      <c r="K142" s="31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427</v>
      </c>
      <c r="L142" s="31" t="s">
        <v>1054</v>
      </c>
      <c r="M142" s="31"/>
      <c r="N142" s="31">
        <f>K142-(ROW(K142)-ROW(K$6))/10000</f>
        <v>426.9864</v>
      </c>
      <c r="O142" s="31">
        <f>COUNT(E142:J142)</f>
        <v>2</v>
      </c>
      <c r="P142" s="31">
        <f ca="1">IF(AND(O142=1,OFFSET(D142,0,P$3)&gt;0),"Y",0)</f>
        <v>0</v>
      </c>
      <c r="Q142" s="32" t="s">
        <v>35</v>
      </c>
      <c r="R142" s="33">
        <f>1-(Q142=Q141)</f>
        <v>0</v>
      </c>
      <c r="S142" s="33">
        <f>N142+T142/1000+U142/10000+V142/100000+W142/1000000+X142/10000000+Y142/100000000</f>
        <v>427.22800000000001</v>
      </c>
      <c r="T142" s="29">
        <v>221</v>
      </c>
      <c r="U142" s="29">
        <v>206</v>
      </c>
      <c r="V142" s="29"/>
      <c r="W142" s="29"/>
      <c r="X142" s="29"/>
      <c r="Y142" s="29"/>
    </row>
    <row r="143" spans="1:25" s="26" customFormat="1" ht="15">
      <c r="A143" s="1">
        <v>36</v>
      </c>
      <c r="B143" s="1">
        <v>35</v>
      </c>
      <c r="C143" s="50" t="s">
        <v>553</v>
      </c>
      <c r="D143" s="29" t="s">
        <v>25</v>
      </c>
      <c r="E143" s="29"/>
      <c r="F143" s="29">
        <v>126</v>
      </c>
      <c r="G143" s="29">
        <v>154</v>
      </c>
      <c r="H143" s="29">
        <v>126</v>
      </c>
      <c r="I143" s="29"/>
      <c r="J143" s="29"/>
      <c r="K143" s="31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406</v>
      </c>
      <c r="L143" s="31" t="s">
        <v>1054</v>
      </c>
      <c r="M143" s="31"/>
      <c r="N143" s="31">
        <f>K143-(ROW(K143)-ROW(K$6))/10000</f>
        <v>405.98630000000003</v>
      </c>
      <c r="O143" s="31">
        <f>COUNT(E143:J143)</f>
        <v>3</v>
      </c>
      <c r="P143" s="31">
        <f ca="1">IF(AND(O143=1,OFFSET(D143,0,P$3)&gt;0),"Y",0)</f>
        <v>0</v>
      </c>
      <c r="Q143" s="32" t="s">
        <v>35</v>
      </c>
      <c r="R143" s="33">
        <f>1-(Q143=Q142)</f>
        <v>0</v>
      </c>
      <c r="S143" s="33">
        <f>N143+T143/1000+U143/10000+V143/100000+W143/1000000+X143/10000000+Y143/100000000</f>
        <v>406.15416000000005</v>
      </c>
      <c r="T143" s="29">
        <v>154</v>
      </c>
      <c r="U143" s="29">
        <v>126</v>
      </c>
      <c r="V143" s="29">
        <v>126</v>
      </c>
      <c r="W143" s="29"/>
      <c r="X143" s="29"/>
      <c r="Y143" s="29"/>
    </row>
    <row r="144" spans="1:25" s="26" customFormat="1" ht="15">
      <c r="A144" s="1">
        <v>37</v>
      </c>
      <c r="B144" s="1">
        <v>36</v>
      </c>
      <c r="C144" s="50" t="s">
        <v>554</v>
      </c>
      <c r="D144" s="29" t="s">
        <v>62</v>
      </c>
      <c r="E144" s="29">
        <v>171</v>
      </c>
      <c r="F144" s="29"/>
      <c r="G144" s="29">
        <v>201</v>
      </c>
      <c r="H144" s="29"/>
      <c r="I144" s="29"/>
      <c r="J144" s="29"/>
      <c r="K144" s="31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372</v>
      </c>
      <c r="L144" s="31" t="s">
        <v>1054</v>
      </c>
      <c r="M144" s="31"/>
      <c r="N144" s="31">
        <f>K144-(ROW(K144)-ROW(K$6))/10000</f>
        <v>371.9862</v>
      </c>
      <c r="O144" s="31">
        <f>COUNT(E144:J144)</f>
        <v>2</v>
      </c>
      <c r="P144" s="31">
        <f ca="1">IF(AND(O144=1,OFFSET(D144,0,P$3)&gt;0),"Y",0)</f>
        <v>0</v>
      </c>
      <c r="Q144" s="32" t="s">
        <v>35</v>
      </c>
      <c r="R144" s="47">
        <f>1-(Q144=Q143)</f>
        <v>0</v>
      </c>
      <c r="S144" s="33">
        <f>N144+T144/1000+U144/10000+V144/100000+W144/1000000+X144/10000000+Y144/100000000</f>
        <v>372.20430000000005</v>
      </c>
      <c r="T144" s="29">
        <v>201</v>
      </c>
      <c r="U144" s="29">
        <v>171</v>
      </c>
      <c r="V144" s="29"/>
      <c r="W144" s="29"/>
      <c r="X144" s="29"/>
      <c r="Y144" s="29"/>
    </row>
    <row r="145" spans="1:25" s="26" customFormat="1" ht="15">
      <c r="A145" s="1">
        <v>38</v>
      </c>
      <c r="B145" s="1">
        <v>37</v>
      </c>
      <c r="C145" s="50" t="s">
        <v>248</v>
      </c>
      <c r="D145" s="29" t="s">
        <v>84</v>
      </c>
      <c r="E145" s="29"/>
      <c r="F145" s="29"/>
      <c r="G145" s="29"/>
      <c r="H145" s="29">
        <v>176</v>
      </c>
      <c r="I145" s="29">
        <v>188</v>
      </c>
      <c r="J145" s="29"/>
      <c r="K145" s="31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364</v>
      </c>
      <c r="L145" s="31" t="s">
        <v>1054</v>
      </c>
      <c r="M145" s="31"/>
      <c r="N145" s="31">
        <f>K145-(ROW(K145)-ROW(K$6))/10000</f>
        <v>363.98610000000002</v>
      </c>
      <c r="O145" s="31">
        <f>COUNT(E145:J145)</f>
        <v>2</v>
      </c>
      <c r="P145" s="31">
        <f ca="1">IF(AND(O145=1,OFFSET(D145,0,P$3)&gt;0),"Y",0)</f>
        <v>0</v>
      </c>
      <c r="Q145" s="32" t="s">
        <v>35</v>
      </c>
      <c r="R145" s="33">
        <f>1-(Q145=Q144)</f>
        <v>0</v>
      </c>
      <c r="S145" s="33">
        <f>N145+T145/1000+U145/10000+V145/100000+W145/1000000+X145/10000000+Y145/100000000</f>
        <v>364.19170000000003</v>
      </c>
      <c r="T145" s="29">
        <v>188</v>
      </c>
      <c r="U145" s="29">
        <v>176</v>
      </c>
      <c r="V145" s="29"/>
      <c r="W145" s="29"/>
      <c r="X145" s="29"/>
      <c r="Y145" s="29"/>
    </row>
    <row r="146" spans="1:25" s="26" customFormat="1" ht="15">
      <c r="A146" s="1">
        <v>39</v>
      </c>
      <c r="B146" s="1">
        <v>38</v>
      </c>
      <c r="C146" s="50" t="s">
        <v>244</v>
      </c>
      <c r="D146" s="29" t="s">
        <v>84</v>
      </c>
      <c r="E146" s="29"/>
      <c r="F146" s="29"/>
      <c r="G146" s="29"/>
      <c r="H146" s="29">
        <v>169</v>
      </c>
      <c r="I146" s="29">
        <v>190</v>
      </c>
      <c r="J146" s="29"/>
      <c r="K146" s="31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359</v>
      </c>
      <c r="L146" s="31" t="s">
        <v>1054</v>
      </c>
      <c r="M146" s="31"/>
      <c r="N146" s="31">
        <f>K146-(ROW(K146)-ROW(K$6))/10000</f>
        <v>358.98599999999999</v>
      </c>
      <c r="O146" s="31">
        <f>COUNT(E146:J146)</f>
        <v>2</v>
      </c>
      <c r="P146" s="31">
        <f ca="1">IF(AND(O146=1,OFFSET(D146,0,P$3)&gt;0),"Y",0)</f>
        <v>0</v>
      </c>
      <c r="Q146" s="32" t="s">
        <v>35</v>
      </c>
      <c r="R146" s="33">
        <f>1-(Q146=Q145)</f>
        <v>0</v>
      </c>
      <c r="S146" s="33">
        <f>N146+T146/1000+U146/10000+V146/100000+W146/1000000+X146/10000000+Y146/100000000</f>
        <v>359.19290000000001</v>
      </c>
      <c r="T146" s="29">
        <v>190</v>
      </c>
      <c r="U146" s="29">
        <v>169</v>
      </c>
      <c r="V146" s="29"/>
      <c r="W146" s="29"/>
      <c r="X146" s="29"/>
      <c r="Y146" s="29"/>
    </row>
    <row r="147" spans="1:25" s="26" customFormat="1" ht="15">
      <c r="A147" s="1">
        <v>40</v>
      </c>
      <c r="B147" s="1">
        <v>39</v>
      </c>
      <c r="C147" s="50" t="s">
        <v>415</v>
      </c>
      <c r="D147" s="29" t="s">
        <v>341</v>
      </c>
      <c r="E147" s="29">
        <v>76</v>
      </c>
      <c r="F147" s="29"/>
      <c r="G147" s="29">
        <v>97</v>
      </c>
      <c r="H147" s="29">
        <v>61</v>
      </c>
      <c r="I147" s="29">
        <v>109</v>
      </c>
      <c r="J147" s="29"/>
      <c r="K147" s="31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343</v>
      </c>
      <c r="L147" s="31" t="s">
        <v>1054</v>
      </c>
      <c r="M147" s="31"/>
      <c r="N147" s="31">
        <f>K147-(ROW(K147)-ROW(K$6))/10000</f>
        <v>342.98590000000002</v>
      </c>
      <c r="O147" s="31">
        <f>COUNT(E147:J147)</f>
        <v>4</v>
      </c>
      <c r="P147" s="31">
        <f ca="1">IF(AND(O147=1,OFFSET(D147,0,P$3)&gt;0),"Y",0)</f>
        <v>0</v>
      </c>
      <c r="Q147" s="32" t="s">
        <v>35</v>
      </c>
      <c r="R147" s="47">
        <f>1-(Q147=Q146)</f>
        <v>0</v>
      </c>
      <c r="S147" s="33">
        <f>N147+T147/1000+U147/10000+V147/100000+W147/1000000+X147/10000000+Y147/100000000</f>
        <v>343.10542100000004</v>
      </c>
      <c r="T147" s="29">
        <v>109</v>
      </c>
      <c r="U147" s="29">
        <v>97</v>
      </c>
      <c r="V147" s="29">
        <v>76</v>
      </c>
      <c r="W147" s="29">
        <v>61</v>
      </c>
      <c r="X147" s="29"/>
      <c r="Y147" s="29"/>
    </row>
    <row r="148" spans="1:25" s="26" customFormat="1" ht="15">
      <c r="A148" s="1">
        <v>41</v>
      </c>
      <c r="B148" s="1">
        <v>40</v>
      </c>
      <c r="C148" s="50" t="s">
        <v>555</v>
      </c>
      <c r="D148" s="29" t="s">
        <v>98</v>
      </c>
      <c r="E148" s="29">
        <v>163</v>
      </c>
      <c r="F148" s="29"/>
      <c r="G148" s="29"/>
      <c r="H148" s="29">
        <v>168</v>
      </c>
      <c r="I148" s="29"/>
      <c r="J148" s="29"/>
      <c r="K148" s="31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331</v>
      </c>
      <c r="L148" s="31" t="s">
        <v>1054</v>
      </c>
      <c r="M148" s="31"/>
      <c r="N148" s="31">
        <f>K148-(ROW(K148)-ROW(K$6))/10000</f>
        <v>330.98579999999998</v>
      </c>
      <c r="O148" s="31">
        <f>COUNT(E148:J148)</f>
        <v>2</v>
      </c>
      <c r="P148" s="31">
        <f ca="1">IF(AND(O148=1,OFFSET(D148,0,P$3)&gt;0),"Y",0)</f>
        <v>0</v>
      </c>
      <c r="Q148" s="32" t="s">
        <v>35</v>
      </c>
      <c r="R148" s="47">
        <f>1-(Q148=Q147)</f>
        <v>0</v>
      </c>
      <c r="S148" s="33">
        <f>N148+T148/1000+U148/10000+V148/100000+W148/1000000+X148/10000000+Y148/100000000</f>
        <v>331.17009999999999</v>
      </c>
      <c r="T148" s="29">
        <v>168</v>
      </c>
      <c r="U148" s="29">
        <v>163</v>
      </c>
      <c r="V148" s="29"/>
      <c r="W148" s="29"/>
      <c r="X148" s="29"/>
      <c r="Y148" s="29"/>
    </row>
    <row r="149" spans="1:25" s="26" customFormat="1" ht="15">
      <c r="A149" s="1">
        <v>42</v>
      </c>
      <c r="B149" s="1">
        <v>41</v>
      </c>
      <c r="C149" s="50" t="s">
        <v>371</v>
      </c>
      <c r="D149" s="29" t="s">
        <v>34</v>
      </c>
      <c r="E149" s="29">
        <v>102</v>
      </c>
      <c r="F149" s="29"/>
      <c r="G149" s="29"/>
      <c r="H149" s="29">
        <v>91</v>
      </c>
      <c r="I149" s="29">
        <v>131</v>
      </c>
      <c r="J149" s="29"/>
      <c r="K149" s="31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324</v>
      </c>
      <c r="L149" s="31" t="s">
        <v>1054</v>
      </c>
      <c r="M149" s="31"/>
      <c r="N149" s="31">
        <f>K149-(ROW(K149)-ROW(K$6))/10000</f>
        <v>323.98570000000001</v>
      </c>
      <c r="O149" s="31">
        <f>COUNT(E149:J149)</f>
        <v>3</v>
      </c>
      <c r="P149" s="31">
        <f ca="1">IF(AND(O149=1,OFFSET(D149,0,P$3)&gt;0),"Y",0)</f>
        <v>0</v>
      </c>
      <c r="Q149" s="32" t="s">
        <v>35</v>
      </c>
      <c r="R149" s="47">
        <f>1-(Q149=Q148)</f>
        <v>0</v>
      </c>
      <c r="S149" s="33">
        <f>N149+T149/1000+U149/10000+V149/100000+W149/1000000+X149/10000000+Y149/100000000</f>
        <v>324.12780999999995</v>
      </c>
      <c r="T149" s="29">
        <v>131</v>
      </c>
      <c r="U149" s="29">
        <v>102</v>
      </c>
      <c r="V149" s="29">
        <v>91</v>
      </c>
      <c r="W149" s="29"/>
      <c r="X149" s="29"/>
      <c r="Y149" s="29"/>
    </row>
    <row r="150" spans="1:25" s="26" customFormat="1" ht="15">
      <c r="A150" s="1">
        <v>43</v>
      </c>
      <c r="B150" s="1">
        <v>42</v>
      </c>
      <c r="C150" s="50" t="s">
        <v>556</v>
      </c>
      <c r="D150" s="29" t="s">
        <v>62</v>
      </c>
      <c r="E150" s="29">
        <v>300</v>
      </c>
      <c r="F150" s="29"/>
      <c r="G150" s="29"/>
      <c r="H150" s="29"/>
      <c r="I150" s="29"/>
      <c r="J150" s="29"/>
      <c r="K150" s="31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300</v>
      </c>
      <c r="L150" s="31" t="s">
        <v>1054</v>
      </c>
      <c r="M150" s="31"/>
      <c r="N150" s="31">
        <f>K150-(ROW(K150)-ROW(K$6))/10000</f>
        <v>299.98559999999998</v>
      </c>
      <c r="O150" s="31">
        <f>COUNT(E150:J150)</f>
        <v>1</v>
      </c>
      <c r="P150" s="31">
        <f ca="1">IF(AND(O150=1,OFFSET(D150,0,P$3)&gt;0),"Y",0)</f>
        <v>0</v>
      </c>
      <c r="Q150" s="32" t="s">
        <v>35</v>
      </c>
      <c r="R150" s="47">
        <f>1-(Q150=Q149)</f>
        <v>0</v>
      </c>
      <c r="S150" s="33">
        <f>N150+T150/1000+U150/10000+V150/100000+W150/1000000+X150/10000000+Y150/100000000</f>
        <v>300.28559999999999</v>
      </c>
      <c r="T150" s="29">
        <v>300</v>
      </c>
      <c r="U150" s="29"/>
      <c r="V150" s="29"/>
      <c r="W150" s="29"/>
      <c r="X150" s="29"/>
      <c r="Y150" s="29"/>
    </row>
    <row r="151" spans="1:25" s="26" customFormat="1" ht="15">
      <c r="A151" s="1">
        <v>44</v>
      </c>
      <c r="B151" s="1">
        <v>43</v>
      </c>
      <c r="C151" s="50" t="s">
        <v>557</v>
      </c>
      <c r="D151" s="29" t="s">
        <v>51</v>
      </c>
      <c r="E151" s="29"/>
      <c r="F151" s="29"/>
      <c r="G151" s="29"/>
      <c r="H151" s="29">
        <v>273</v>
      </c>
      <c r="I151" s="29"/>
      <c r="J151" s="29"/>
      <c r="K151" s="31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273</v>
      </c>
      <c r="L151" s="31" t="s">
        <v>1054</v>
      </c>
      <c r="M151" s="31"/>
      <c r="N151" s="31">
        <f>K151-(ROW(K151)-ROW(K$6))/10000</f>
        <v>272.9855</v>
      </c>
      <c r="O151" s="31">
        <f>COUNT(E151:J151)</f>
        <v>1</v>
      </c>
      <c r="P151" s="31">
        <f ca="1">IF(AND(O151=1,OFFSET(D151,0,P$3)&gt;0),"Y",0)</f>
        <v>0</v>
      </c>
      <c r="Q151" s="32" t="s">
        <v>35</v>
      </c>
      <c r="R151" s="33">
        <f>1-(Q151=Q150)</f>
        <v>0</v>
      </c>
      <c r="S151" s="33">
        <f>N151+T151/1000+U151/10000+V151/100000+W151/1000000+X151/10000000+Y151/100000000</f>
        <v>273.25850000000003</v>
      </c>
      <c r="T151" s="29">
        <v>273</v>
      </c>
      <c r="U151" s="29"/>
      <c r="V151" s="29"/>
      <c r="W151" s="29"/>
      <c r="X151" s="29"/>
      <c r="Y151" s="29"/>
    </row>
    <row r="152" spans="1:25" s="26" customFormat="1" ht="15">
      <c r="A152" s="1">
        <v>45</v>
      </c>
      <c r="B152" s="1" t="s">
        <v>111</v>
      </c>
      <c r="C152" s="50" t="s">
        <v>558</v>
      </c>
      <c r="D152" s="29" t="s">
        <v>66</v>
      </c>
      <c r="E152" s="29"/>
      <c r="F152" s="29">
        <v>269</v>
      </c>
      <c r="G152" s="29"/>
      <c r="H152" s="29"/>
      <c r="I152" s="29"/>
      <c r="J152" s="29"/>
      <c r="K152" s="31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269</v>
      </c>
      <c r="L152" s="31" t="s">
        <v>1055</v>
      </c>
      <c r="M152" s="31"/>
      <c r="N152" s="31">
        <f>K152-(ROW(K152)-ROW(K$6))/10000</f>
        <v>268.98540000000003</v>
      </c>
      <c r="O152" s="31">
        <f>COUNT(E152:J152)</f>
        <v>1</v>
      </c>
      <c r="P152" s="31">
        <f ca="1">IF(AND(O152=1,OFFSET(D152,0,P$3)&gt;0),"Y",0)</f>
        <v>0</v>
      </c>
      <c r="Q152" s="32" t="s">
        <v>35</v>
      </c>
      <c r="R152" s="33">
        <f>1-(Q152=Q151)</f>
        <v>0</v>
      </c>
      <c r="S152" s="33">
        <f>N152+T152/1000+U152/10000+V152/100000+W152/1000000+X152/10000000+Y152/100000000</f>
        <v>269.25440000000003</v>
      </c>
      <c r="T152" s="29">
        <v>269</v>
      </c>
      <c r="U152" s="29"/>
      <c r="V152" s="29"/>
      <c r="W152" s="29"/>
      <c r="X152" s="29"/>
      <c r="Y152" s="29"/>
    </row>
    <row r="153" spans="1:25" s="26" customFormat="1" ht="15">
      <c r="A153" s="1">
        <v>46</v>
      </c>
      <c r="B153" s="1">
        <v>44</v>
      </c>
      <c r="C153" s="50" t="s">
        <v>559</v>
      </c>
      <c r="D153" s="29" t="s">
        <v>102</v>
      </c>
      <c r="E153" s="29"/>
      <c r="F153" s="29"/>
      <c r="G153" s="29">
        <v>250</v>
      </c>
      <c r="H153" s="29"/>
      <c r="I153" s="29"/>
      <c r="J153" s="29"/>
      <c r="K153" s="31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250</v>
      </c>
      <c r="L153" s="31" t="s">
        <v>1054</v>
      </c>
      <c r="M153" s="31"/>
      <c r="N153" s="31">
        <f>K153-(ROW(K153)-ROW(K$6))/10000</f>
        <v>249.9853</v>
      </c>
      <c r="O153" s="31">
        <f>COUNT(E153:J153)</f>
        <v>1</v>
      </c>
      <c r="P153" s="31">
        <f ca="1">IF(AND(O153=1,OFFSET(D153,0,P$3)&gt;0),"Y",0)</f>
        <v>0</v>
      </c>
      <c r="Q153" s="32" t="s">
        <v>35</v>
      </c>
      <c r="R153" s="33">
        <f>1-(Q153=Q152)</f>
        <v>0</v>
      </c>
      <c r="S153" s="33">
        <f>N153+T153/1000+U153/10000+V153/100000+W153/1000000+X153/10000000+Y153/100000000</f>
        <v>250.2353</v>
      </c>
      <c r="T153" s="29">
        <v>250</v>
      </c>
      <c r="U153" s="29"/>
      <c r="V153" s="29"/>
      <c r="W153" s="29"/>
      <c r="X153" s="29"/>
      <c r="Y153" s="29"/>
    </row>
    <row r="154" spans="1:25" s="26" customFormat="1" ht="15">
      <c r="A154" s="1">
        <v>47</v>
      </c>
      <c r="B154" s="1">
        <v>45</v>
      </c>
      <c r="C154" s="50" t="s">
        <v>560</v>
      </c>
      <c r="D154" s="29" t="s">
        <v>62</v>
      </c>
      <c r="E154" s="29">
        <v>232</v>
      </c>
      <c r="F154" s="29"/>
      <c r="G154" s="29"/>
      <c r="H154" s="29"/>
      <c r="I154" s="29"/>
      <c r="J154" s="29"/>
      <c r="K154" s="31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232</v>
      </c>
      <c r="L154" s="31" t="s">
        <v>1054</v>
      </c>
      <c r="M154" s="31"/>
      <c r="N154" s="31">
        <f>K154-(ROW(K154)-ROW(K$6))/10000</f>
        <v>231.98519999999999</v>
      </c>
      <c r="O154" s="31">
        <f>COUNT(E154:J154)</f>
        <v>1</v>
      </c>
      <c r="P154" s="31">
        <f ca="1">IF(AND(O154=1,OFFSET(D154,0,P$3)&gt;0),"Y",0)</f>
        <v>0</v>
      </c>
      <c r="Q154" s="32" t="s">
        <v>35</v>
      </c>
      <c r="R154" s="47">
        <f>1-(Q154=Q153)</f>
        <v>0</v>
      </c>
      <c r="S154" s="33">
        <f>N154+T154/1000+U154/10000+V154/100000+W154/1000000+X154/10000000+Y154/100000000</f>
        <v>232.21719999999999</v>
      </c>
      <c r="T154" s="29">
        <v>232</v>
      </c>
      <c r="U154" s="29"/>
      <c r="V154" s="29"/>
      <c r="W154" s="29"/>
      <c r="X154" s="29"/>
      <c r="Y154" s="29"/>
    </row>
    <row r="155" spans="1:25" s="26" customFormat="1" ht="15">
      <c r="A155" s="1">
        <v>48</v>
      </c>
      <c r="B155" s="1">
        <v>46</v>
      </c>
      <c r="C155" s="50" t="s">
        <v>561</v>
      </c>
      <c r="D155" s="29" t="s">
        <v>62</v>
      </c>
      <c r="E155" s="29"/>
      <c r="F155" s="29">
        <v>230</v>
      </c>
      <c r="G155" s="29"/>
      <c r="H155" s="29"/>
      <c r="I155" s="29"/>
      <c r="J155" s="29"/>
      <c r="K155" s="31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230</v>
      </c>
      <c r="L155" s="31" t="s">
        <v>1054</v>
      </c>
      <c r="M155" s="31"/>
      <c r="N155" s="31">
        <f>K155-(ROW(K155)-ROW(K$6))/10000</f>
        <v>229.98509999999999</v>
      </c>
      <c r="O155" s="31">
        <f>COUNT(E155:J155)</f>
        <v>1</v>
      </c>
      <c r="P155" s="31">
        <f ca="1">IF(AND(O155=1,OFFSET(D155,0,P$3)&gt;0),"Y",0)</f>
        <v>0</v>
      </c>
      <c r="Q155" s="32" t="s">
        <v>35</v>
      </c>
      <c r="R155" s="33">
        <f>1-(Q155=Q154)</f>
        <v>0</v>
      </c>
      <c r="S155" s="33">
        <f>N155+T155/1000+U155/10000+V155/100000+W155/1000000+X155/10000000+Y155/100000000</f>
        <v>230.21509999999998</v>
      </c>
      <c r="T155" s="29">
        <v>230</v>
      </c>
      <c r="U155" s="29"/>
      <c r="V155" s="29"/>
      <c r="W155" s="29"/>
      <c r="X155" s="29"/>
      <c r="Y155" s="29"/>
    </row>
    <row r="156" spans="1:25" s="26" customFormat="1" ht="15">
      <c r="A156" s="1">
        <v>49</v>
      </c>
      <c r="B156" s="1">
        <v>47</v>
      </c>
      <c r="C156" s="50" t="s">
        <v>562</v>
      </c>
      <c r="D156" s="29" t="s">
        <v>30</v>
      </c>
      <c r="E156" s="29">
        <v>204</v>
      </c>
      <c r="F156" s="29"/>
      <c r="G156" s="29"/>
      <c r="H156" s="29"/>
      <c r="I156" s="29"/>
      <c r="J156" s="29"/>
      <c r="K156" s="31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204</v>
      </c>
      <c r="L156" s="31" t="s">
        <v>1054</v>
      </c>
      <c r="M156" s="31"/>
      <c r="N156" s="31">
        <f>K156-(ROW(K156)-ROW(K$6))/10000</f>
        <v>203.98500000000001</v>
      </c>
      <c r="O156" s="31">
        <f>COUNT(E156:J156)</f>
        <v>1</v>
      </c>
      <c r="P156" s="31">
        <f ca="1">IF(AND(O156=1,OFFSET(D156,0,P$3)&gt;0),"Y",0)</f>
        <v>0</v>
      </c>
      <c r="Q156" s="32" t="s">
        <v>35</v>
      </c>
      <c r="R156" s="47">
        <f>1-(Q156=Q155)</f>
        <v>0</v>
      </c>
      <c r="S156" s="33">
        <f>N156+T156/1000+U156/10000+V156/100000+W156/1000000+X156/10000000+Y156/100000000</f>
        <v>204.18900000000002</v>
      </c>
      <c r="T156" s="29">
        <v>204</v>
      </c>
      <c r="U156" s="29"/>
      <c r="V156" s="29"/>
      <c r="W156" s="29"/>
      <c r="X156" s="29"/>
      <c r="Y156" s="29"/>
    </row>
    <row r="157" spans="1:25" s="26" customFormat="1" ht="15">
      <c r="A157" s="1">
        <v>50</v>
      </c>
      <c r="B157" s="1">
        <v>48</v>
      </c>
      <c r="C157" s="50" t="s">
        <v>563</v>
      </c>
      <c r="D157" s="29" t="s">
        <v>116</v>
      </c>
      <c r="E157" s="29">
        <v>92</v>
      </c>
      <c r="F157" s="29"/>
      <c r="G157" s="29"/>
      <c r="H157" s="29">
        <v>105</v>
      </c>
      <c r="I157" s="29"/>
      <c r="J157" s="29"/>
      <c r="K157" s="31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197</v>
      </c>
      <c r="L157" s="31" t="s">
        <v>1054</v>
      </c>
      <c r="M157" s="31"/>
      <c r="N157" s="31">
        <f>K157-(ROW(K157)-ROW(K$6))/10000</f>
        <v>196.98490000000001</v>
      </c>
      <c r="O157" s="31">
        <f>COUNT(E157:J157)</f>
        <v>2</v>
      </c>
      <c r="P157" s="31">
        <f ca="1">IF(AND(O157=1,OFFSET(D157,0,P$3)&gt;0),"Y",0)</f>
        <v>0</v>
      </c>
      <c r="Q157" s="32" t="s">
        <v>35</v>
      </c>
      <c r="R157" s="47">
        <f>1-(Q157=Q156)</f>
        <v>0</v>
      </c>
      <c r="S157" s="33">
        <f>N157+T157/1000+U157/10000+V157/100000+W157/1000000+X157/10000000+Y157/100000000</f>
        <v>197.09909999999999</v>
      </c>
      <c r="T157" s="29">
        <v>105</v>
      </c>
      <c r="U157" s="29">
        <v>92</v>
      </c>
      <c r="V157" s="29"/>
      <c r="W157" s="29"/>
      <c r="X157" s="29"/>
      <c r="Y157" s="29"/>
    </row>
    <row r="158" spans="1:25" s="26" customFormat="1" ht="15">
      <c r="A158" s="1">
        <v>51</v>
      </c>
      <c r="B158" s="1">
        <v>49</v>
      </c>
      <c r="C158" s="50" t="s">
        <v>564</v>
      </c>
      <c r="D158" s="29" t="s">
        <v>84</v>
      </c>
      <c r="E158" s="29"/>
      <c r="F158" s="29"/>
      <c r="G158" s="29"/>
      <c r="H158" s="29">
        <v>188</v>
      </c>
      <c r="I158" s="29"/>
      <c r="J158" s="29"/>
      <c r="K158" s="31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188</v>
      </c>
      <c r="L158" s="31" t="s">
        <v>1054</v>
      </c>
      <c r="M158" s="31"/>
      <c r="N158" s="31">
        <f>K158-(ROW(K158)-ROW(K$6))/10000</f>
        <v>187.98480000000001</v>
      </c>
      <c r="O158" s="31">
        <f>COUNT(E158:J158)</f>
        <v>1</v>
      </c>
      <c r="P158" s="31">
        <f ca="1">IF(AND(O158=1,OFFSET(D158,0,P$3)&gt;0),"Y",0)</f>
        <v>0</v>
      </c>
      <c r="Q158" s="32" t="s">
        <v>35</v>
      </c>
      <c r="R158" s="33">
        <f>1-(Q158=Q157)</f>
        <v>0</v>
      </c>
      <c r="S158" s="33">
        <f>N158+T158/1000+U158/10000+V158/100000+W158/1000000+X158/10000000+Y158/100000000</f>
        <v>188.1728</v>
      </c>
      <c r="T158" s="29">
        <v>188</v>
      </c>
      <c r="U158" s="29"/>
      <c r="V158" s="29"/>
      <c r="W158" s="29"/>
      <c r="X158" s="29"/>
      <c r="Y158" s="29"/>
    </row>
    <row r="159" spans="1:25" s="26" customFormat="1" ht="15">
      <c r="A159" s="1">
        <v>52</v>
      </c>
      <c r="B159" s="1">
        <v>50</v>
      </c>
      <c r="C159" s="50" t="s">
        <v>565</v>
      </c>
      <c r="D159" s="29" t="s">
        <v>116</v>
      </c>
      <c r="E159" s="29">
        <v>187</v>
      </c>
      <c r="F159" s="29"/>
      <c r="G159" s="29"/>
      <c r="H159" s="29"/>
      <c r="I159" s="29"/>
      <c r="J159" s="29"/>
      <c r="K159" s="31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187</v>
      </c>
      <c r="L159" s="31" t="s">
        <v>1054</v>
      </c>
      <c r="M159" s="31"/>
      <c r="N159" s="31">
        <f>K159-(ROW(K159)-ROW(K$6))/10000</f>
        <v>186.9847</v>
      </c>
      <c r="O159" s="31">
        <f>COUNT(E159:J159)</f>
        <v>1</v>
      </c>
      <c r="P159" s="31">
        <f ca="1">IF(AND(O159=1,OFFSET(D159,0,P$3)&gt;0),"Y",0)</f>
        <v>0</v>
      </c>
      <c r="Q159" s="32" t="s">
        <v>35</v>
      </c>
      <c r="R159" s="47">
        <f>1-(Q159=Q158)</f>
        <v>0</v>
      </c>
      <c r="S159" s="33">
        <f>N159+T159/1000+U159/10000+V159/100000+W159/1000000+X159/10000000+Y159/100000000</f>
        <v>187.17170000000002</v>
      </c>
      <c r="T159" s="29">
        <v>187</v>
      </c>
      <c r="U159" s="29"/>
      <c r="V159" s="29"/>
      <c r="W159" s="29"/>
      <c r="X159" s="29"/>
      <c r="Y159" s="29"/>
    </row>
    <row r="160" spans="1:25" s="26" customFormat="1" ht="15">
      <c r="A160" s="1">
        <v>53</v>
      </c>
      <c r="B160" s="1">
        <v>51</v>
      </c>
      <c r="C160" s="50" t="s">
        <v>566</v>
      </c>
      <c r="D160" s="29" t="s">
        <v>87</v>
      </c>
      <c r="E160" s="29">
        <v>151</v>
      </c>
      <c r="F160" s="29"/>
      <c r="G160" s="29"/>
      <c r="H160" s="29"/>
      <c r="I160" s="29"/>
      <c r="J160" s="29"/>
      <c r="K160" s="31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151</v>
      </c>
      <c r="L160" s="31" t="s">
        <v>1054</v>
      </c>
      <c r="M160" s="31"/>
      <c r="N160" s="31">
        <f>K160-(ROW(K160)-ROW(K$6))/10000</f>
        <v>150.9846</v>
      </c>
      <c r="O160" s="31">
        <f>COUNT(E160:J160)</f>
        <v>1</v>
      </c>
      <c r="P160" s="31">
        <f ca="1">IF(AND(O160=1,OFFSET(D160,0,P$3)&gt;0),"Y",0)</f>
        <v>0</v>
      </c>
      <c r="Q160" s="32" t="s">
        <v>35</v>
      </c>
      <c r="R160" s="47">
        <f>1-(Q160=Q159)</f>
        <v>0</v>
      </c>
      <c r="S160" s="33">
        <f>N160+T160/1000+U160/10000+V160/100000+W160/1000000+X160/10000000+Y160/100000000</f>
        <v>151.13560000000001</v>
      </c>
      <c r="T160" s="29">
        <v>151</v>
      </c>
      <c r="U160" s="29"/>
      <c r="V160" s="29"/>
      <c r="W160" s="29"/>
      <c r="X160" s="29"/>
      <c r="Y160" s="29"/>
    </row>
    <row r="161" spans="1:25" s="26" customFormat="1" ht="15">
      <c r="A161" s="1">
        <v>54</v>
      </c>
      <c r="B161" s="1">
        <v>52</v>
      </c>
      <c r="C161" s="50" t="s">
        <v>567</v>
      </c>
      <c r="D161" s="29" t="s">
        <v>145</v>
      </c>
      <c r="E161" s="29">
        <v>137</v>
      </c>
      <c r="F161" s="29"/>
      <c r="G161" s="29"/>
      <c r="H161" s="29"/>
      <c r="I161" s="29"/>
      <c r="J161" s="29"/>
      <c r="K161" s="31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137</v>
      </c>
      <c r="L161" s="31" t="s">
        <v>1054</v>
      </c>
      <c r="M161" s="31"/>
      <c r="N161" s="31">
        <f>K161-(ROW(K161)-ROW(K$6))/10000</f>
        <v>136.9845</v>
      </c>
      <c r="O161" s="31">
        <f>COUNT(E161:J161)</f>
        <v>1</v>
      </c>
      <c r="P161" s="31">
        <f ca="1">IF(AND(O161=1,OFFSET(D161,0,P$3)&gt;0),"Y",0)</f>
        <v>0</v>
      </c>
      <c r="Q161" s="32" t="s">
        <v>35</v>
      </c>
      <c r="R161" s="47">
        <f>1-(Q161=Q160)</f>
        <v>0</v>
      </c>
      <c r="S161" s="33">
        <f>N161+T161/1000+U161/10000+V161/100000+W161/1000000+X161/10000000+Y161/100000000</f>
        <v>137.1215</v>
      </c>
      <c r="T161" s="29">
        <v>137</v>
      </c>
      <c r="U161" s="29"/>
      <c r="V161" s="29"/>
      <c r="W161" s="29"/>
      <c r="X161" s="29"/>
      <c r="Y161" s="29"/>
    </row>
    <row r="162" spans="1:25" s="26" customFormat="1" ht="15">
      <c r="A162" s="1">
        <v>55</v>
      </c>
      <c r="B162" s="1">
        <v>53</v>
      </c>
      <c r="C162" s="50" t="s">
        <v>568</v>
      </c>
      <c r="D162" s="29" t="s">
        <v>102</v>
      </c>
      <c r="E162" s="29"/>
      <c r="F162" s="29">
        <v>78</v>
      </c>
      <c r="G162" s="29"/>
      <c r="H162" s="29"/>
      <c r="I162" s="29"/>
      <c r="J162" s="29"/>
      <c r="K162" s="31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78</v>
      </c>
      <c r="L162" s="31" t="s">
        <v>1054</v>
      </c>
      <c r="M162" s="31"/>
      <c r="N162" s="31">
        <f>K162-(ROW(K162)-ROW(K$6))/10000</f>
        <v>77.984399999999994</v>
      </c>
      <c r="O162" s="31">
        <f>COUNT(E162:J162)</f>
        <v>1</v>
      </c>
      <c r="P162" s="31">
        <f ca="1">IF(AND(O162=1,OFFSET(D162,0,P$3)&gt;0),"Y",0)</f>
        <v>0</v>
      </c>
      <c r="Q162" s="32" t="s">
        <v>35</v>
      </c>
      <c r="R162" s="33">
        <f>1-(Q162=Q161)</f>
        <v>0</v>
      </c>
      <c r="S162" s="33">
        <f>N162+T162/1000+U162/10000+V162/100000+W162/1000000+X162/10000000+Y162/100000000</f>
        <v>78.062399999999997</v>
      </c>
      <c r="T162" s="29">
        <v>78</v>
      </c>
      <c r="U162" s="29"/>
      <c r="V162" s="29"/>
      <c r="W162" s="29"/>
      <c r="X162" s="29"/>
      <c r="Y162" s="29"/>
    </row>
    <row r="163" spans="1:25" ht="5.0999999999999996" customHeight="1">
      <c r="A163" s="50"/>
      <c r="B163" s="1"/>
      <c r="C163" s="50"/>
      <c r="D163" s="29"/>
      <c r="E163" s="29"/>
      <c r="F163" s="29"/>
      <c r="G163" s="29"/>
      <c r="H163" s="29"/>
      <c r="I163" s="29"/>
      <c r="J163" s="29"/>
      <c r="K163" s="31"/>
      <c r="L163" s="27"/>
      <c r="M163" s="27"/>
      <c r="N163" s="31"/>
      <c r="O163" s="27"/>
      <c r="P163" s="27"/>
      <c r="R163" s="51"/>
      <c r="S163" s="33"/>
      <c r="T163" s="29"/>
      <c r="U163" s="29"/>
      <c r="V163" s="27"/>
      <c r="W163" s="27"/>
      <c r="X163" s="27"/>
      <c r="Y163" s="27"/>
    </row>
    <row r="164" spans="1:25" ht="15">
      <c r="A164" s="50"/>
      <c r="B164" s="1"/>
      <c r="C164" s="50"/>
      <c r="D164" s="29"/>
      <c r="E164" s="29"/>
      <c r="F164" s="27"/>
      <c r="G164" s="27"/>
      <c r="H164" s="27"/>
      <c r="I164" s="27"/>
      <c r="J164" s="27"/>
      <c r="K164" s="31"/>
      <c r="L164" s="27"/>
      <c r="M164" s="27"/>
      <c r="N164" s="31"/>
      <c r="O164" s="27"/>
      <c r="P164" s="27"/>
      <c r="R164" s="51"/>
      <c r="S164" s="33"/>
      <c r="T164" s="29"/>
      <c r="U164" s="29"/>
      <c r="V164" s="27"/>
      <c r="W164" s="27"/>
      <c r="X164" s="27"/>
      <c r="Y164" s="27"/>
    </row>
    <row r="165" spans="1:25" ht="15">
      <c r="A165" s="1"/>
      <c r="B165" s="1"/>
      <c r="C165" s="49" t="s">
        <v>74</v>
      </c>
      <c r="D165" s="29"/>
      <c r="E165" s="29"/>
      <c r="F165" s="27"/>
      <c r="G165" s="27"/>
      <c r="H165" s="27"/>
      <c r="I165" s="27"/>
      <c r="J165" s="27"/>
      <c r="K165" s="31"/>
      <c r="L165" s="27"/>
      <c r="M165" s="27"/>
      <c r="N165" s="31"/>
      <c r="O165" s="27"/>
      <c r="P165" s="27"/>
      <c r="Q165" s="43" t="str">
        <f>C165</f>
        <v>M45</v>
      </c>
      <c r="R165" s="51"/>
      <c r="S165" s="33"/>
      <c r="T165" s="29"/>
      <c r="U165" s="29"/>
      <c r="V165" s="27"/>
      <c r="W165" s="27"/>
      <c r="X165" s="27"/>
      <c r="Y165" s="27"/>
    </row>
    <row r="166" spans="1:25" ht="15">
      <c r="A166" s="1">
        <v>1</v>
      </c>
      <c r="B166" s="1">
        <v>1</v>
      </c>
      <c r="C166" s="50" t="s">
        <v>88</v>
      </c>
      <c r="D166" s="29" t="s">
        <v>39</v>
      </c>
      <c r="E166" s="29">
        <v>269</v>
      </c>
      <c r="F166" s="27">
        <v>276</v>
      </c>
      <c r="G166" s="27">
        <v>276</v>
      </c>
      <c r="H166" s="27">
        <v>274</v>
      </c>
      <c r="I166" s="27">
        <v>279</v>
      </c>
      <c r="J166" s="27"/>
      <c r="K166" s="31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1105</v>
      </c>
      <c r="L166" s="31" t="s">
        <v>1054</v>
      </c>
      <c r="M166" s="31" t="s">
        <v>569</v>
      </c>
      <c r="N166" s="31">
        <f>K166-(ROW(K166)-ROW(K$6))/10000</f>
        <v>1104.9839999999999</v>
      </c>
      <c r="O166" s="31">
        <f>COUNT(E166:J166)</f>
        <v>5</v>
      </c>
      <c r="P166" s="31">
        <f ca="1">IF(AND(O166=1,OFFSET(D166,0,P$3)&gt;0),"Y",0)</f>
        <v>0</v>
      </c>
      <c r="Q166" s="32" t="s">
        <v>74</v>
      </c>
      <c r="R166" s="47">
        <f>1-(Q166=Q165)</f>
        <v>0</v>
      </c>
      <c r="S166" s="33">
        <f>N166+T166/1000+U166/10000+V166/100000+W166/1000000+X166/10000000+Y166/100000000</f>
        <v>1105.2936608999998</v>
      </c>
      <c r="T166" s="27">
        <v>279</v>
      </c>
      <c r="U166" s="27">
        <v>276</v>
      </c>
      <c r="V166" s="27">
        <v>276</v>
      </c>
      <c r="W166" s="27">
        <v>274</v>
      </c>
      <c r="X166" s="29">
        <v>269</v>
      </c>
      <c r="Y166" s="27"/>
    </row>
    <row r="167" spans="1:25" ht="15">
      <c r="A167" s="1">
        <v>2</v>
      </c>
      <c r="B167" s="1">
        <v>2</v>
      </c>
      <c r="C167" s="50" t="s">
        <v>118</v>
      </c>
      <c r="D167" s="29" t="s">
        <v>39</v>
      </c>
      <c r="E167" s="29">
        <v>268</v>
      </c>
      <c r="F167" s="27">
        <v>267</v>
      </c>
      <c r="G167" s="27">
        <v>265</v>
      </c>
      <c r="H167" s="27"/>
      <c r="I167" s="27">
        <v>263</v>
      </c>
      <c r="J167" s="27"/>
      <c r="K167" s="31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1063</v>
      </c>
      <c r="L167" s="31" t="s">
        <v>1054</v>
      </c>
      <c r="M167" s="31" t="s">
        <v>570</v>
      </c>
      <c r="N167" s="31">
        <f>K167-(ROW(K167)-ROW(K$6))/10000</f>
        <v>1062.9838999999999</v>
      </c>
      <c r="O167" s="31">
        <f>COUNT(E167:J167)</f>
        <v>4</v>
      </c>
      <c r="P167" s="31">
        <f ca="1">IF(AND(O167=1,OFFSET(D167,0,P$3)&gt;0),"Y",0)</f>
        <v>0</v>
      </c>
      <c r="Q167" s="32" t="s">
        <v>74</v>
      </c>
      <c r="R167" s="47">
        <f>1-(Q167=Q166)</f>
        <v>0</v>
      </c>
      <c r="S167" s="33">
        <f>N167+T167/1000+U167/10000+V167/100000+W167/1000000+X167/10000000+Y167/100000000</f>
        <v>1063.2815129999997</v>
      </c>
      <c r="T167" s="29">
        <v>268</v>
      </c>
      <c r="U167" s="27">
        <v>267</v>
      </c>
      <c r="V167" s="27">
        <v>265</v>
      </c>
      <c r="W167" s="27">
        <v>263</v>
      </c>
      <c r="X167" s="27"/>
      <c r="Y167" s="27"/>
    </row>
    <row r="168" spans="1:25" ht="15">
      <c r="A168" s="1">
        <v>3</v>
      </c>
      <c r="B168" s="1">
        <v>3</v>
      </c>
      <c r="C168" s="50" t="s">
        <v>112</v>
      </c>
      <c r="D168" s="29" t="s">
        <v>102</v>
      </c>
      <c r="E168" s="29"/>
      <c r="F168" s="27">
        <v>264</v>
      </c>
      <c r="G168" s="27">
        <v>257</v>
      </c>
      <c r="H168" s="27">
        <v>248</v>
      </c>
      <c r="I168" s="27">
        <v>267</v>
      </c>
      <c r="J168" s="27"/>
      <c r="K168" s="31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1036</v>
      </c>
      <c r="L168" s="31" t="s">
        <v>1054</v>
      </c>
      <c r="M168" s="31" t="s">
        <v>571</v>
      </c>
      <c r="N168" s="31">
        <f>K168-(ROW(K168)-ROW(K$6))/10000</f>
        <v>1035.9838</v>
      </c>
      <c r="O168" s="31">
        <f>COUNT(E168:J168)</f>
        <v>4</v>
      </c>
      <c r="P168" s="31">
        <f ca="1">IF(AND(O168=1,OFFSET(D168,0,P$3)&gt;0),"Y",0)</f>
        <v>0</v>
      </c>
      <c r="Q168" s="32" t="s">
        <v>74</v>
      </c>
      <c r="R168" s="33">
        <f>1-(Q168=Q167)</f>
        <v>0</v>
      </c>
      <c r="S168" s="33">
        <f>N168+T168/1000+U168/10000+V168/100000+W168/1000000+X168/10000000+Y168/100000000</f>
        <v>1036.2800180000002</v>
      </c>
      <c r="T168" s="27">
        <v>267</v>
      </c>
      <c r="U168" s="27">
        <v>264</v>
      </c>
      <c r="V168" s="27">
        <v>257</v>
      </c>
      <c r="W168" s="27">
        <v>248</v>
      </c>
      <c r="X168" s="29"/>
      <c r="Y168" s="27"/>
    </row>
    <row r="169" spans="1:25" ht="15">
      <c r="A169" s="1">
        <v>4</v>
      </c>
      <c r="B169" s="1">
        <v>4</v>
      </c>
      <c r="C169" s="50" t="s">
        <v>122</v>
      </c>
      <c r="D169" s="29" t="s">
        <v>124</v>
      </c>
      <c r="E169" s="29">
        <v>245</v>
      </c>
      <c r="F169" s="27">
        <v>238</v>
      </c>
      <c r="G169" s="27">
        <v>232</v>
      </c>
      <c r="H169" s="27">
        <v>242</v>
      </c>
      <c r="I169" s="27">
        <v>259</v>
      </c>
      <c r="J169" s="27"/>
      <c r="K169" s="31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984</v>
      </c>
      <c r="L169" s="31" t="s">
        <v>1054</v>
      </c>
      <c r="M169" s="31"/>
      <c r="N169" s="31">
        <f>K169-(ROW(K169)-ROW(K$6))/10000</f>
        <v>983.9837</v>
      </c>
      <c r="O169" s="31">
        <f>COUNT(E169:J169)</f>
        <v>5</v>
      </c>
      <c r="P169" s="31">
        <f ca="1">IF(AND(O169=1,OFFSET(D169,0,P$3)&gt;0),"Y",0)</f>
        <v>0</v>
      </c>
      <c r="Q169" s="32" t="s">
        <v>74</v>
      </c>
      <c r="R169" s="47">
        <f>1-(Q169=Q168)</f>
        <v>0</v>
      </c>
      <c r="S169" s="33">
        <f>N169+T169/1000+U169/10000+V169/100000+W169/1000000+X169/10000000+Y169/100000000</f>
        <v>984.26988119999999</v>
      </c>
      <c r="T169" s="27">
        <v>259</v>
      </c>
      <c r="U169" s="29">
        <v>245</v>
      </c>
      <c r="V169" s="27">
        <v>242</v>
      </c>
      <c r="W169" s="27">
        <v>238</v>
      </c>
      <c r="X169" s="27">
        <v>232</v>
      </c>
      <c r="Y169" s="27"/>
    </row>
    <row r="170" spans="1:25" ht="15">
      <c r="A170" s="1">
        <v>5</v>
      </c>
      <c r="B170" s="1">
        <v>5</v>
      </c>
      <c r="C170" s="50" t="s">
        <v>134</v>
      </c>
      <c r="D170" s="29" t="s">
        <v>39</v>
      </c>
      <c r="E170" s="29">
        <v>241</v>
      </c>
      <c r="F170" s="27">
        <v>239</v>
      </c>
      <c r="G170" s="27"/>
      <c r="H170" s="27">
        <v>237</v>
      </c>
      <c r="I170" s="27">
        <v>252</v>
      </c>
      <c r="J170" s="27"/>
      <c r="K170" s="31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969</v>
      </c>
      <c r="L170" s="31" t="s">
        <v>1054</v>
      </c>
      <c r="M170" s="31"/>
      <c r="N170" s="31">
        <f>K170-(ROW(K170)-ROW(K$6))/10000</f>
        <v>968.98360000000002</v>
      </c>
      <c r="O170" s="31">
        <f>COUNT(E170:J170)</f>
        <v>4</v>
      </c>
      <c r="P170" s="31">
        <f ca="1">IF(AND(O170=1,OFFSET(D170,0,P$3)&gt;0),"Y",0)</f>
        <v>0</v>
      </c>
      <c r="Q170" s="32" t="s">
        <v>74</v>
      </c>
      <c r="R170" s="47">
        <f>1-(Q170=Q169)</f>
        <v>0</v>
      </c>
      <c r="S170" s="33">
        <f>N170+T170/1000+U170/10000+V170/100000+W170/1000000+X170/10000000+Y170/100000000</f>
        <v>969.26232699999991</v>
      </c>
      <c r="T170" s="27">
        <v>252</v>
      </c>
      <c r="U170" s="29">
        <v>241</v>
      </c>
      <c r="V170" s="27">
        <v>239</v>
      </c>
      <c r="W170" s="27">
        <v>237</v>
      </c>
      <c r="X170" s="27"/>
      <c r="Y170" s="27"/>
    </row>
    <row r="171" spans="1:25" ht="15">
      <c r="A171" s="1">
        <v>6</v>
      </c>
      <c r="B171" s="1">
        <v>6</v>
      </c>
      <c r="C171" s="50" t="s">
        <v>572</v>
      </c>
      <c r="D171" s="29" t="s">
        <v>51</v>
      </c>
      <c r="E171" s="29">
        <v>223</v>
      </c>
      <c r="F171" s="27">
        <v>231</v>
      </c>
      <c r="G171" s="27">
        <v>233</v>
      </c>
      <c r="H171" s="27">
        <v>238</v>
      </c>
      <c r="I171" s="27"/>
      <c r="J171" s="27"/>
      <c r="K171" s="31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925</v>
      </c>
      <c r="L171" s="31" t="s">
        <v>1054</v>
      </c>
      <c r="M171" s="31"/>
      <c r="N171" s="31">
        <f>K171-(ROW(K171)-ROW(K$6))/10000</f>
        <v>924.98350000000005</v>
      </c>
      <c r="O171" s="31">
        <f>COUNT(E171:J171)</f>
        <v>4</v>
      </c>
      <c r="P171" s="31">
        <f ca="1">IF(AND(O171=1,OFFSET(D171,0,P$3)&gt;0),"Y",0)</f>
        <v>0</v>
      </c>
      <c r="Q171" s="32" t="s">
        <v>74</v>
      </c>
      <c r="R171" s="47">
        <f>1-(Q171=Q170)</f>
        <v>0</v>
      </c>
      <c r="S171" s="33">
        <f>N171+T171/1000+U171/10000+V171/100000+W171/1000000+X171/10000000+Y171/100000000</f>
        <v>925.24733300000003</v>
      </c>
      <c r="T171" s="27">
        <v>238</v>
      </c>
      <c r="U171" s="27">
        <v>233</v>
      </c>
      <c r="V171" s="27">
        <v>231</v>
      </c>
      <c r="W171" s="29">
        <v>223</v>
      </c>
      <c r="X171" s="27"/>
      <c r="Y171" s="27"/>
    </row>
    <row r="172" spans="1:25" ht="15">
      <c r="A172" s="1">
        <v>7</v>
      </c>
      <c r="B172" s="1">
        <v>7</v>
      </c>
      <c r="C172" s="50" t="s">
        <v>195</v>
      </c>
      <c r="D172" s="29" t="s">
        <v>62</v>
      </c>
      <c r="E172" s="29">
        <v>215</v>
      </c>
      <c r="F172" s="27">
        <v>216</v>
      </c>
      <c r="G172" s="27"/>
      <c r="H172" s="27">
        <v>211</v>
      </c>
      <c r="I172" s="27">
        <v>220</v>
      </c>
      <c r="J172" s="27"/>
      <c r="K172" s="31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862</v>
      </c>
      <c r="L172" s="31" t="s">
        <v>1054</v>
      </c>
      <c r="M172" s="31"/>
      <c r="N172" s="31">
        <f>K172-(ROW(K172)-ROW(K$6))/10000</f>
        <v>861.98339999999996</v>
      </c>
      <c r="O172" s="31">
        <f>COUNT(E172:J172)</f>
        <v>4</v>
      </c>
      <c r="P172" s="31">
        <f ca="1">IF(AND(O172=1,OFFSET(D172,0,P$3)&gt;0),"Y",0)</f>
        <v>0</v>
      </c>
      <c r="Q172" s="32" t="s">
        <v>74</v>
      </c>
      <c r="R172" s="47">
        <f>1-(Q172=Q171)</f>
        <v>0</v>
      </c>
      <c r="S172" s="33">
        <f>N172+T172/1000+U172/10000+V172/100000+W172/1000000+X172/10000000+Y172/100000000</f>
        <v>862.22736100000009</v>
      </c>
      <c r="T172" s="27">
        <v>220</v>
      </c>
      <c r="U172" s="27">
        <v>216</v>
      </c>
      <c r="V172" s="29">
        <v>215</v>
      </c>
      <c r="W172" s="27">
        <v>211</v>
      </c>
      <c r="X172" s="27"/>
      <c r="Y172" s="27"/>
    </row>
    <row r="173" spans="1:25" ht="15">
      <c r="A173" s="1">
        <v>8</v>
      </c>
      <c r="B173" s="1">
        <v>8</v>
      </c>
      <c r="C173" s="50" t="s">
        <v>177</v>
      </c>
      <c r="D173" s="29" t="s">
        <v>102</v>
      </c>
      <c r="E173" s="29"/>
      <c r="F173" s="27">
        <v>202</v>
      </c>
      <c r="G173" s="27">
        <v>216</v>
      </c>
      <c r="H173" s="27">
        <v>206</v>
      </c>
      <c r="I173" s="27">
        <v>230</v>
      </c>
      <c r="J173" s="27"/>
      <c r="K173" s="31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854</v>
      </c>
      <c r="L173" s="31" t="s">
        <v>1054</v>
      </c>
      <c r="M173" s="31"/>
      <c r="N173" s="31">
        <f>K173-(ROW(K173)-ROW(K$6))/10000</f>
        <v>853.98329999999999</v>
      </c>
      <c r="O173" s="31">
        <f>COUNT(E173:J173)</f>
        <v>4</v>
      </c>
      <c r="P173" s="31">
        <f ca="1">IF(AND(O173=1,OFFSET(D173,0,P$3)&gt;0),"Y",0)</f>
        <v>0</v>
      </c>
      <c r="Q173" s="32" t="s">
        <v>74</v>
      </c>
      <c r="R173" s="33">
        <f>1-(Q173=Q172)</f>
        <v>0</v>
      </c>
      <c r="S173" s="33">
        <f>N173+T173/1000+U173/10000+V173/100000+W173/1000000+X173/10000000+Y173/100000000</f>
        <v>854.23716200000001</v>
      </c>
      <c r="T173" s="27">
        <v>230</v>
      </c>
      <c r="U173" s="27">
        <v>216</v>
      </c>
      <c r="V173" s="27">
        <v>206</v>
      </c>
      <c r="W173" s="27">
        <v>202</v>
      </c>
      <c r="X173" s="29"/>
      <c r="Y173" s="27"/>
    </row>
    <row r="174" spans="1:25" ht="15">
      <c r="A174" s="1">
        <v>9</v>
      </c>
      <c r="B174" s="1">
        <v>9</v>
      </c>
      <c r="C174" s="50" t="s">
        <v>211</v>
      </c>
      <c r="D174" s="29" t="s">
        <v>116</v>
      </c>
      <c r="E174" s="29">
        <v>219</v>
      </c>
      <c r="F174" s="27">
        <v>196</v>
      </c>
      <c r="G174" s="27">
        <v>217</v>
      </c>
      <c r="H174" s="27">
        <v>184</v>
      </c>
      <c r="I174" s="27">
        <v>210</v>
      </c>
      <c r="J174" s="27"/>
      <c r="K174" s="31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842</v>
      </c>
      <c r="L174" s="31" t="s">
        <v>1054</v>
      </c>
      <c r="M174" s="31"/>
      <c r="N174" s="31">
        <f>K174-(ROW(K174)-ROW(K$6))/10000</f>
        <v>841.98320000000001</v>
      </c>
      <c r="O174" s="31">
        <f>COUNT(E174:J174)</f>
        <v>5</v>
      </c>
      <c r="P174" s="31">
        <f ca="1">IF(AND(O174=1,OFFSET(D174,0,P$3)&gt;0),"Y",0)</f>
        <v>0</v>
      </c>
      <c r="Q174" s="32" t="s">
        <v>74</v>
      </c>
      <c r="R174" s="47">
        <f>1-(Q174=Q173)</f>
        <v>0</v>
      </c>
      <c r="S174" s="33">
        <f>N174+T174/1000+U174/10000+V174/100000+W174/1000000+X174/10000000+Y174/100000000</f>
        <v>842.22621440000012</v>
      </c>
      <c r="T174" s="29">
        <v>219</v>
      </c>
      <c r="U174" s="27">
        <v>217</v>
      </c>
      <c r="V174" s="27">
        <v>210</v>
      </c>
      <c r="W174" s="27">
        <v>196</v>
      </c>
      <c r="X174" s="27">
        <v>184</v>
      </c>
      <c r="Y174" s="27"/>
    </row>
    <row r="175" spans="1:25" ht="15">
      <c r="A175" s="1">
        <v>10</v>
      </c>
      <c r="B175" s="1">
        <v>10</v>
      </c>
      <c r="C175" s="50" t="s">
        <v>73</v>
      </c>
      <c r="D175" s="29" t="s">
        <v>39</v>
      </c>
      <c r="E175" s="29"/>
      <c r="F175" s="27">
        <v>277</v>
      </c>
      <c r="G175" s="27">
        <v>279</v>
      </c>
      <c r="H175" s="27"/>
      <c r="I175" s="27">
        <v>285</v>
      </c>
      <c r="J175" s="27"/>
      <c r="K175" s="31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841</v>
      </c>
      <c r="L175" s="31" t="s">
        <v>1054</v>
      </c>
      <c r="M175" s="31"/>
      <c r="N175" s="31">
        <f>K175-(ROW(K175)-ROW(K$6))/10000</f>
        <v>840.98310000000004</v>
      </c>
      <c r="O175" s="31">
        <f>COUNT(E175:J175)</f>
        <v>3</v>
      </c>
      <c r="P175" s="31">
        <f ca="1">IF(AND(O175=1,OFFSET(D175,0,P$3)&gt;0),"Y",0)</f>
        <v>0</v>
      </c>
      <c r="Q175" s="32" t="s">
        <v>74</v>
      </c>
      <c r="R175" s="33">
        <f>1-(Q175=Q174)</f>
        <v>0</v>
      </c>
      <c r="S175" s="33">
        <f>N175+T175/1000+U175/10000+V175/100000+W175/1000000+X175/10000000+Y175/100000000</f>
        <v>841.2987700000001</v>
      </c>
      <c r="T175" s="27">
        <v>285</v>
      </c>
      <c r="U175" s="27">
        <v>279</v>
      </c>
      <c r="V175" s="27">
        <v>277</v>
      </c>
      <c r="W175" s="29"/>
      <c r="X175" s="27"/>
      <c r="Y175" s="27"/>
    </row>
    <row r="176" spans="1:25" ht="15">
      <c r="A176" s="1">
        <v>11</v>
      </c>
      <c r="B176" s="1">
        <v>11</v>
      </c>
      <c r="C176" s="50" t="s">
        <v>191</v>
      </c>
      <c r="D176" s="29" t="s">
        <v>145</v>
      </c>
      <c r="E176" s="29">
        <v>190</v>
      </c>
      <c r="F176" s="27">
        <v>205</v>
      </c>
      <c r="G176" s="27"/>
      <c r="H176" s="27">
        <v>220</v>
      </c>
      <c r="I176" s="27">
        <v>222</v>
      </c>
      <c r="J176" s="27"/>
      <c r="K176" s="31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837</v>
      </c>
      <c r="L176" s="31" t="s">
        <v>1054</v>
      </c>
      <c r="M176" s="31"/>
      <c r="N176" s="31">
        <f>K176-(ROW(K176)-ROW(K$6))/10000</f>
        <v>836.98299999999995</v>
      </c>
      <c r="O176" s="31">
        <f>COUNT(E176:J176)</f>
        <v>4</v>
      </c>
      <c r="P176" s="31">
        <f ca="1">IF(AND(O176=1,OFFSET(D176,0,P$3)&gt;0),"Y",0)</f>
        <v>0</v>
      </c>
      <c r="Q176" s="32" t="s">
        <v>74</v>
      </c>
      <c r="R176" s="47">
        <f>1-(Q176=Q175)</f>
        <v>0</v>
      </c>
      <c r="S176" s="33">
        <f>N176+T176/1000+U176/10000+V176/100000+W176/1000000+X176/10000000+Y176/100000000</f>
        <v>837.22924</v>
      </c>
      <c r="T176" s="27">
        <v>222</v>
      </c>
      <c r="U176" s="27">
        <v>220</v>
      </c>
      <c r="V176" s="27">
        <v>205</v>
      </c>
      <c r="W176" s="29">
        <v>190</v>
      </c>
      <c r="X176" s="27"/>
      <c r="Y176" s="27"/>
    </row>
    <row r="177" spans="1:25" ht="15">
      <c r="A177" s="1">
        <v>12</v>
      </c>
      <c r="B177" s="1">
        <v>12</v>
      </c>
      <c r="C177" s="50" t="s">
        <v>113</v>
      </c>
      <c r="D177" s="29" t="s">
        <v>34</v>
      </c>
      <c r="E177" s="29"/>
      <c r="F177" s="27"/>
      <c r="G177" s="27">
        <v>240</v>
      </c>
      <c r="H177" s="27">
        <v>254</v>
      </c>
      <c r="I177" s="27">
        <v>266</v>
      </c>
      <c r="J177" s="27"/>
      <c r="K177" s="31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760</v>
      </c>
      <c r="L177" s="31" t="s">
        <v>1054</v>
      </c>
      <c r="M177" s="31"/>
      <c r="N177" s="31">
        <f>K177-(ROW(K177)-ROW(K$6))/10000</f>
        <v>759.98289999999997</v>
      </c>
      <c r="O177" s="31">
        <f>COUNT(E177:J177)</f>
        <v>3</v>
      </c>
      <c r="P177" s="31">
        <f ca="1">IF(AND(O177=1,OFFSET(D177,0,P$3)&gt;0),"Y",0)</f>
        <v>0</v>
      </c>
      <c r="Q177" s="32" t="s">
        <v>74</v>
      </c>
      <c r="R177" s="33">
        <f>1-(Q177=Q176)</f>
        <v>0</v>
      </c>
      <c r="S177" s="33">
        <f>N177+T177/1000+U177/10000+V177/100000+W177/1000000+X177/10000000+Y177/100000000</f>
        <v>760.27669999999989</v>
      </c>
      <c r="T177" s="27">
        <v>266</v>
      </c>
      <c r="U177" s="27">
        <v>254</v>
      </c>
      <c r="V177" s="27">
        <v>240</v>
      </c>
      <c r="W177" s="29"/>
      <c r="X177" s="27"/>
      <c r="Y177" s="27"/>
    </row>
    <row r="178" spans="1:25" ht="15">
      <c r="A178" s="1">
        <v>13</v>
      </c>
      <c r="B178" s="1" t="s">
        <v>111</v>
      </c>
      <c r="C178" s="50" t="s">
        <v>573</v>
      </c>
      <c r="D178" s="29" t="s">
        <v>66</v>
      </c>
      <c r="E178" s="29">
        <v>193</v>
      </c>
      <c r="F178" s="27">
        <v>199</v>
      </c>
      <c r="G178" s="27">
        <v>184</v>
      </c>
      <c r="H178" s="27">
        <v>182</v>
      </c>
      <c r="I178" s="27"/>
      <c r="J178" s="27"/>
      <c r="K178" s="31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758</v>
      </c>
      <c r="L178" s="31" t="s">
        <v>1055</v>
      </c>
      <c r="M178" s="31"/>
      <c r="N178" s="31">
        <f>K178-(ROW(K178)-ROW(K$6))/10000</f>
        <v>757.9828</v>
      </c>
      <c r="O178" s="31">
        <f>COUNT(E178:J178)</f>
        <v>4</v>
      </c>
      <c r="P178" s="31">
        <f ca="1">IF(AND(O178=1,OFFSET(D178,0,P$3)&gt;0),"Y",0)</f>
        <v>0</v>
      </c>
      <c r="Q178" s="32" t="s">
        <v>74</v>
      </c>
      <c r="R178" s="47">
        <f>1-(Q178=Q177)</f>
        <v>0</v>
      </c>
      <c r="S178" s="33">
        <f>N178+T178/1000+U178/10000+V178/100000+W178/1000000+X178/10000000+Y178/100000000</f>
        <v>758.20312200000001</v>
      </c>
      <c r="T178" s="27">
        <v>199</v>
      </c>
      <c r="U178" s="29">
        <v>193</v>
      </c>
      <c r="V178" s="27">
        <v>184</v>
      </c>
      <c r="W178" s="27">
        <v>182</v>
      </c>
      <c r="X178" s="27"/>
      <c r="Y178" s="27"/>
    </row>
    <row r="179" spans="1:25" ht="15">
      <c r="A179" s="1">
        <v>14</v>
      </c>
      <c r="B179" s="1">
        <v>13</v>
      </c>
      <c r="C179" s="50" t="s">
        <v>230</v>
      </c>
      <c r="D179" s="29" t="s">
        <v>98</v>
      </c>
      <c r="E179" s="29">
        <v>169</v>
      </c>
      <c r="F179" s="27">
        <v>183</v>
      </c>
      <c r="G179" s="27">
        <v>198</v>
      </c>
      <c r="H179" s="27"/>
      <c r="I179" s="27">
        <v>200</v>
      </c>
      <c r="J179" s="27"/>
      <c r="K179" s="31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750</v>
      </c>
      <c r="L179" s="31" t="s">
        <v>1054</v>
      </c>
      <c r="M179" s="31"/>
      <c r="N179" s="31">
        <f>K179-(ROW(K179)-ROW(K$6))/10000</f>
        <v>749.98270000000002</v>
      </c>
      <c r="O179" s="31">
        <f>COUNT(E179:J179)</f>
        <v>4</v>
      </c>
      <c r="P179" s="31">
        <f ca="1">IF(AND(O179=1,OFFSET(D179,0,P$3)&gt;0),"Y",0)</f>
        <v>0</v>
      </c>
      <c r="Q179" s="32" t="s">
        <v>74</v>
      </c>
      <c r="R179" s="47">
        <f>1-(Q179=Q178)</f>
        <v>0</v>
      </c>
      <c r="S179" s="33">
        <f>N179+T179/1000+U179/10000+V179/100000+W179/1000000+X179/10000000+Y179/100000000</f>
        <v>750.20449900000017</v>
      </c>
      <c r="T179" s="27">
        <v>200</v>
      </c>
      <c r="U179" s="27">
        <v>198</v>
      </c>
      <c r="V179" s="27">
        <v>183</v>
      </c>
      <c r="W179" s="29">
        <v>169</v>
      </c>
      <c r="X179" s="27"/>
      <c r="Y179" s="27"/>
    </row>
    <row r="180" spans="1:25" ht="15">
      <c r="A180" s="1">
        <v>15</v>
      </c>
      <c r="B180" s="1">
        <v>14</v>
      </c>
      <c r="C180" s="50" t="s">
        <v>574</v>
      </c>
      <c r="D180" s="29" t="s">
        <v>51</v>
      </c>
      <c r="E180" s="29"/>
      <c r="F180" s="27">
        <v>233</v>
      </c>
      <c r="G180" s="27">
        <v>234</v>
      </c>
      <c r="H180" s="27">
        <v>236</v>
      </c>
      <c r="I180" s="27"/>
      <c r="J180" s="27"/>
      <c r="K180" s="31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703</v>
      </c>
      <c r="L180" s="31" t="s">
        <v>1054</v>
      </c>
      <c r="M180" s="31"/>
      <c r="N180" s="31">
        <f>K180-(ROW(K180)-ROW(K$6))/10000</f>
        <v>702.98260000000005</v>
      </c>
      <c r="O180" s="31">
        <f>COUNT(E180:J180)</f>
        <v>3</v>
      </c>
      <c r="P180" s="31">
        <f ca="1">IF(AND(O180=1,OFFSET(D180,0,P$3)&gt;0),"Y",0)</f>
        <v>0</v>
      </c>
      <c r="Q180" s="32" t="s">
        <v>74</v>
      </c>
      <c r="R180" s="33">
        <f>1-(Q180=Q179)</f>
        <v>0</v>
      </c>
      <c r="S180" s="33">
        <f>N180+T180/1000+U180/10000+V180/100000+W180/1000000+X180/10000000+Y180/100000000</f>
        <v>703.2443300000001</v>
      </c>
      <c r="T180" s="27">
        <v>236</v>
      </c>
      <c r="U180" s="27">
        <v>234</v>
      </c>
      <c r="V180" s="27">
        <v>233</v>
      </c>
      <c r="W180" s="29"/>
      <c r="X180" s="27"/>
      <c r="Y180" s="27"/>
    </row>
    <row r="181" spans="1:25" ht="15">
      <c r="A181" s="1">
        <v>16</v>
      </c>
      <c r="B181" s="1">
        <v>15</v>
      </c>
      <c r="C181" s="50" t="s">
        <v>203</v>
      </c>
      <c r="D181" s="29" t="s">
        <v>59</v>
      </c>
      <c r="E181" s="29">
        <v>220</v>
      </c>
      <c r="F181" s="27"/>
      <c r="G181" s="27"/>
      <c r="H181" s="27">
        <v>201</v>
      </c>
      <c r="I181" s="27">
        <v>216</v>
      </c>
      <c r="J181" s="27"/>
      <c r="K181" s="31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637</v>
      </c>
      <c r="L181" s="31" t="s">
        <v>1054</v>
      </c>
      <c r="M181" s="31"/>
      <c r="N181" s="31">
        <f>K181-(ROW(K181)-ROW(K$6))/10000</f>
        <v>636.98249999999996</v>
      </c>
      <c r="O181" s="31">
        <f>COUNT(E181:J181)</f>
        <v>3</v>
      </c>
      <c r="P181" s="31">
        <f ca="1">IF(AND(O181=1,OFFSET(D181,0,P$3)&gt;0),"Y",0)</f>
        <v>0</v>
      </c>
      <c r="Q181" s="32" t="s">
        <v>74</v>
      </c>
      <c r="R181" s="47">
        <f>1-(Q181=Q180)</f>
        <v>0</v>
      </c>
      <c r="S181" s="33">
        <f>N181+T181/1000+U181/10000+V181/100000+W181/1000000+X181/10000000+Y181/100000000</f>
        <v>637.22611000000006</v>
      </c>
      <c r="T181" s="29">
        <v>220</v>
      </c>
      <c r="U181" s="27">
        <v>216</v>
      </c>
      <c r="V181" s="27">
        <v>201</v>
      </c>
      <c r="W181" s="27"/>
      <c r="X181" s="27"/>
      <c r="Y181" s="27"/>
    </row>
    <row r="182" spans="1:25" ht="15">
      <c r="A182" s="1">
        <v>17</v>
      </c>
      <c r="B182" s="1">
        <v>16</v>
      </c>
      <c r="C182" s="50" t="s">
        <v>575</v>
      </c>
      <c r="D182" s="29" t="s">
        <v>42</v>
      </c>
      <c r="E182" s="29">
        <v>166</v>
      </c>
      <c r="F182" s="27">
        <v>229</v>
      </c>
      <c r="G182" s="27">
        <v>230</v>
      </c>
      <c r="H182" s="27"/>
      <c r="I182" s="27"/>
      <c r="J182" s="27"/>
      <c r="K182" s="31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625</v>
      </c>
      <c r="L182" s="31" t="s">
        <v>1054</v>
      </c>
      <c r="M182" s="31"/>
      <c r="N182" s="31">
        <f>K182-(ROW(K182)-ROW(K$6))/10000</f>
        <v>624.98239999999998</v>
      </c>
      <c r="O182" s="31">
        <f>COUNT(E182:J182)</f>
        <v>3</v>
      </c>
      <c r="P182" s="31">
        <f ca="1">IF(AND(O182=1,OFFSET(D182,0,P$3)&gt;0),"Y",0)</f>
        <v>0</v>
      </c>
      <c r="Q182" s="32" t="s">
        <v>74</v>
      </c>
      <c r="R182" s="47">
        <f>1-(Q182=Q181)</f>
        <v>0</v>
      </c>
      <c r="S182" s="33">
        <f>N182+T182/1000+U182/10000+V182/100000+W182/1000000+X182/10000000+Y182/100000000</f>
        <v>625.23696000000007</v>
      </c>
      <c r="T182" s="27">
        <v>230</v>
      </c>
      <c r="U182" s="27">
        <v>229</v>
      </c>
      <c r="V182" s="29">
        <v>166</v>
      </c>
      <c r="W182" s="27"/>
      <c r="X182" s="27"/>
      <c r="Y182" s="27"/>
    </row>
    <row r="183" spans="1:25" ht="15">
      <c r="A183" s="1">
        <v>18</v>
      </c>
      <c r="B183" s="1">
        <v>17</v>
      </c>
      <c r="C183" s="50" t="s">
        <v>286</v>
      </c>
      <c r="D183" s="29" t="s">
        <v>116</v>
      </c>
      <c r="E183" s="29">
        <v>125</v>
      </c>
      <c r="F183" s="27">
        <v>153</v>
      </c>
      <c r="G183" s="27"/>
      <c r="H183" s="27">
        <v>157</v>
      </c>
      <c r="I183" s="27">
        <v>168</v>
      </c>
      <c r="J183" s="27"/>
      <c r="K183" s="31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603</v>
      </c>
      <c r="L183" s="31" t="s">
        <v>1054</v>
      </c>
      <c r="M183" s="31"/>
      <c r="N183" s="31">
        <f>K183-(ROW(K183)-ROW(K$6))/10000</f>
        <v>602.98230000000001</v>
      </c>
      <c r="O183" s="31">
        <f>COUNT(E183:J183)</f>
        <v>4</v>
      </c>
      <c r="P183" s="31">
        <f ca="1">IF(AND(O183=1,OFFSET(D183,0,P$3)&gt;0),"Y",0)</f>
        <v>0</v>
      </c>
      <c r="Q183" s="32" t="s">
        <v>74</v>
      </c>
      <c r="R183" s="47">
        <f>1-(Q183=Q182)</f>
        <v>0</v>
      </c>
      <c r="S183" s="33">
        <f>N183+T183/1000+U183/10000+V183/100000+W183/1000000+X183/10000000+Y183/100000000</f>
        <v>603.16765500000008</v>
      </c>
      <c r="T183" s="27">
        <v>168</v>
      </c>
      <c r="U183" s="27">
        <v>157</v>
      </c>
      <c r="V183" s="27">
        <v>153</v>
      </c>
      <c r="W183" s="29">
        <v>125</v>
      </c>
      <c r="X183" s="27"/>
      <c r="Y183" s="27"/>
    </row>
    <row r="184" spans="1:25" ht="15">
      <c r="A184" s="1">
        <v>19</v>
      </c>
      <c r="B184" s="1">
        <v>18</v>
      </c>
      <c r="C184" s="50" t="s">
        <v>281</v>
      </c>
      <c r="D184" s="29" t="s">
        <v>116</v>
      </c>
      <c r="E184" s="29">
        <v>148</v>
      </c>
      <c r="F184" s="27">
        <v>147</v>
      </c>
      <c r="G184" s="27"/>
      <c r="H184" s="27">
        <v>127</v>
      </c>
      <c r="I184" s="27">
        <v>172</v>
      </c>
      <c r="J184" s="27"/>
      <c r="K184" s="31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594</v>
      </c>
      <c r="L184" s="31" t="s">
        <v>1054</v>
      </c>
      <c r="M184" s="31"/>
      <c r="N184" s="31">
        <f>K184-(ROW(K184)-ROW(K$6))/10000</f>
        <v>593.98220000000003</v>
      </c>
      <c r="O184" s="31">
        <f>COUNT(E184:J184)</f>
        <v>4</v>
      </c>
      <c r="P184" s="31">
        <f ca="1">IF(AND(O184=1,OFFSET(D184,0,P$3)&gt;0),"Y",0)</f>
        <v>0</v>
      </c>
      <c r="Q184" s="32" t="s">
        <v>74</v>
      </c>
      <c r="R184" s="47">
        <f>1-(Q184=Q183)</f>
        <v>0</v>
      </c>
      <c r="S184" s="33">
        <f>N184+T184/1000+U184/10000+V184/100000+W184/1000000+X184/10000000+Y184/100000000</f>
        <v>594.17059700000016</v>
      </c>
      <c r="T184" s="27">
        <v>172</v>
      </c>
      <c r="U184" s="29">
        <v>148</v>
      </c>
      <c r="V184" s="27">
        <v>147</v>
      </c>
      <c r="W184" s="27">
        <v>127</v>
      </c>
      <c r="X184" s="27"/>
      <c r="Y184" s="27"/>
    </row>
    <row r="185" spans="1:25" ht="15">
      <c r="A185" s="1">
        <v>20</v>
      </c>
      <c r="B185" s="1">
        <v>19</v>
      </c>
      <c r="C185" s="50" t="s">
        <v>576</v>
      </c>
      <c r="D185" s="29" t="s">
        <v>59</v>
      </c>
      <c r="E185" s="29"/>
      <c r="F185" s="27"/>
      <c r="G185" s="27">
        <v>272</v>
      </c>
      <c r="H185" s="27">
        <v>276</v>
      </c>
      <c r="I185" s="27"/>
      <c r="J185" s="27"/>
      <c r="K185" s="31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548</v>
      </c>
      <c r="L185" s="31" t="s">
        <v>1054</v>
      </c>
      <c r="M185" s="31"/>
      <c r="N185" s="31">
        <f>K185-(ROW(K185)-ROW(K$6))/10000</f>
        <v>547.98209999999995</v>
      </c>
      <c r="O185" s="31">
        <f>COUNT(E185:J185)</f>
        <v>2</v>
      </c>
      <c r="P185" s="31">
        <f ca="1">IF(AND(O185=1,OFFSET(D185,0,P$3)&gt;0),"Y",0)</f>
        <v>0</v>
      </c>
      <c r="Q185" s="32" t="s">
        <v>74</v>
      </c>
      <c r="R185" s="33">
        <f>1-(Q185=Q184)</f>
        <v>0</v>
      </c>
      <c r="S185" s="33">
        <f>N185+T185/1000+U185/10000+V185/100000+W185/1000000+X185/10000000+Y185/100000000</f>
        <v>548.28529999999989</v>
      </c>
      <c r="T185" s="27">
        <v>276</v>
      </c>
      <c r="U185" s="27">
        <v>272</v>
      </c>
      <c r="V185" s="29"/>
      <c r="W185" s="27"/>
      <c r="X185" s="27"/>
      <c r="Y185" s="27"/>
    </row>
    <row r="186" spans="1:25" ht="15">
      <c r="A186" s="1">
        <v>21</v>
      </c>
      <c r="B186" s="1">
        <v>20</v>
      </c>
      <c r="C186" s="50" t="s">
        <v>577</v>
      </c>
      <c r="D186" s="29" t="s">
        <v>46</v>
      </c>
      <c r="E186" s="29">
        <v>189</v>
      </c>
      <c r="F186" s="27">
        <v>182</v>
      </c>
      <c r="G186" s="27"/>
      <c r="H186" s="27">
        <v>158</v>
      </c>
      <c r="I186" s="27"/>
      <c r="J186" s="27"/>
      <c r="K186" s="31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529</v>
      </c>
      <c r="L186" s="31" t="s">
        <v>1054</v>
      </c>
      <c r="M186" s="31"/>
      <c r="N186" s="31">
        <f>K186-(ROW(K186)-ROW(K$6))/10000</f>
        <v>528.98199999999997</v>
      </c>
      <c r="O186" s="31">
        <f>COUNT(E186:J186)</f>
        <v>3</v>
      </c>
      <c r="P186" s="31">
        <f ca="1">IF(AND(O186=1,OFFSET(D186,0,P$3)&gt;0),"Y",0)</f>
        <v>0</v>
      </c>
      <c r="Q186" s="32" t="s">
        <v>74</v>
      </c>
      <c r="R186" s="47">
        <f>1-(Q186=Q185)</f>
        <v>0</v>
      </c>
      <c r="S186" s="33">
        <f>N186+T186/1000+U186/10000+V186/100000+W186/1000000+X186/10000000+Y186/100000000</f>
        <v>529.1907799999999</v>
      </c>
      <c r="T186" s="29">
        <v>189</v>
      </c>
      <c r="U186" s="27">
        <v>182</v>
      </c>
      <c r="V186" s="27">
        <v>158</v>
      </c>
      <c r="W186" s="27"/>
      <c r="X186" s="27"/>
      <c r="Y186" s="27"/>
    </row>
    <row r="187" spans="1:25" ht="15">
      <c r="A187" s="1">
        <v>22</v>
      </c>
      <c r="B187" s="1">
        <v>21</v>
      </c>
      <c r="C187" s="50" t="s">
        <v>578</v>
      </c>
      <c r="D187" s="29" t="s">
        <v>51</v>
      </c>
      <c r="E187" s="29">
        <v>143</v>
      </c>
      <c r="F187" s="27">
        <v>132</v>
      </c>
      <c r="G187" s="27">
        <v>139</v>
      </c>
      <c r="H187" s="27">
        <v>94</v>
      </c>
      <c r="I187" s="27"/>
      <c r="J187" s="27"/>
      <c r="K187" s="31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508</v>
      </c>
      <c r="L187" s="31" t="s">
        <v>1054</v>
      </c>
      <c r="M187" s="31"/>
      <c r="N187" s="31">
        <f>K187-(ROW(K187)-ROW(K$6))/10000</f>
        <v>507.9819</v>
      </c>
      <c r="O187" s="31">
        <f>COUNT(E187:J187)</f>
        <v>4</v>
      </c>
      <c r="P187" s="31">
        <f ca="1">IF(AND(O187=1,OFFSET(D187,0,P$3)&gt;0),"Y",0)</f>
        <v>0</v>
      </c>
      <c r="Q187" s="32" t="s">
        <v>74</v>
      </c>
      <c r="R187" s="47">
        <f>1-(Q187=Q186)</f>
        <v>0</v>
      </c>
      <c r="S187" s="33">
        <f>N187+T187/1000+U187/10000+V187/100000+W187/1000000+X187/10000000+Y187/100000000</f>
        <v>508.14021399999996</v>
      </c>
      <c r="T187" s="29">
        <v>143</v>
      </c>
      <c r="U187" s="27">
        <v>139</v>
      </c>
      <c r="V187" s="27">
        <v>132</v>
      </c>
      <c r="W187" s="27">
        <v>94</v>
      </c>
      <c r="X187" s="27"/>
      <c r="Y187" s="27"/>
    </row>
    <row r="188" spans="1:25" ht="15">
      <c r="A188" s="1">
        <v>23</v>
      </c>
      <c r="B188" s="1">
        <v>22</v>
      </c>
      <c r="C188" s="50" t="s">
        <v>579</v>
      </c>
      <c r="D188" s="29" t="s">
        <v>116</v>
      </c>
      <c r="E188" s="29">
        <v>109</v>
      </c>
      <c r="F188" s="27">
        <v>127</v>
      </c>
      <c r="G188" s="27">
        <v>143</v>
      </c>
      <c r="H188" s="27">
        <v>109</v>
      </c>
      <c r="I188" s="27"/>
      <c r="J188" s="27"/>
      <c r="K188" s="31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488</v>
      </c>
      <c r="L188" s="31" t="s">
        <v>1054</v>
      </c>
      <c r="M188" s="31"/>
      <c r="N188" s="31">
        <f>K188-(ROW(K188)-ROW(K$6))/10000</f>
        <v>487.98180000000002</v>
      </c>
      <c r="O188" s="31">
        <f>COUNT(E188:J188)</f>
        <v>4</v>
      </c>
      <c r="P188" s="31">
        <f ca="1">IF(AND(O188=1,OFFSET(D188,0,P$3)&gt;0),"Y",0)</f>
        <v>0</v>
      </c>
      <c r="Q188" s="32" t="s">
        <v>74</v>
      </c>
      <c r="R188" s="47">
        <f>1-(Q188=Q187)</f>
        <v>0</v>
      </c>
      <c r="S188" s="33">
        <f>N188+T188/1000+U188/10000+V188/100000+W188/1000000+X188/10000000+Y188/100000000</f>
        <v>488.13869899999997</v>
      </c>
      <c r="T188" s="27">
        <v>143</v>
      </c>
      <c r="U188" s="27">
        <v>127</v>
      </c>
      <c r="V188" s="29">
        <v>109</v>
      </c>
      <c r="W188" s="27">
        <v>109</v>
      </c>
      <c r="X188" s="27"/>
      <c r="Y188" s="27"/>
    </row>
    <row r="189" spans="1:25" ht="15">
      <c r="A189" s="1">
        <v>24</v>
      </c>
      <c r="B189" s="1">
        <v>23</v>
      </c>
      <c r="C189" s="50" t="s">
        <v>580</v>
      </c>
      <c r="D189" s="29" t="s">
        <v>326</v>
      </c>
      <c r="E189" s="29">
        <v>238</v>
      </c>
      <c r="F189" s="27">
        <v>247</v>
      </c>
      <c r="G189" s="27"/>
      <c r="H189" s="27"/>
      <c r="I189" s="27"/>
      <c r="J189" s="27"/>
      <c r="K189" s="31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485</v>
      </c>
      <c r="L189" s="31" t="s">
        <v>1054</v>
      </c>
      <c r="M189" s="31"/>
      <c r="N189" s="31">
        <f>K189-(ROW(K189)-ROW(K$6))/10000</f>
        <v>484.98169999999999</v>
      </c>
      <c r="O189" s="31">
        <f>COUNT(E189:J189)</f>
        <v>2</v>
      </c>
      <c r="P189" s="31">
        <f ca="1">IF(AND(O189=1,OFFSET(D189,0,P$3)&gt;0),"Y",0)</f>
        <v>0</v>
      </c>
      <c r="Q189" s="32" t="s">
        <v>74</v>
      </c>
      <c r="R189" s="47">
        <f>1-(Q189=Q188)</f>
        <v>0</v>
      </c>
      <c r="S189" s="33">
        <f>N189+T189/1000+U189/10000+V189/100000+W189/1000000+X189/10000000+Y189/100000000</f>
        <v>485.2525</v>
      </c>
      <c r="T189" s="27">
        <v>247</v>
      </c>
      <c r="U189" s="29">
        <v>238</v>
      </c>
      <c r="V189" s="27"/>
      <c r="W189" s="27"/>
      <c r="X189" s="27"/>
      <c r="Y189" s="27"/>
    </row>
    <row r="190" spans="1:25" ht="15">
      <c r="A190" s="1">
        <v>25</v>
      </c>
      <c r="B190" s="1">
        <v>24</v>
      </c>
      <c r="C190" s="50" t="s">
        <v>345</v>
      </c>
      <c r="D190" s="29" t="s">
        <v>124</v>
      </c>
      <c r="E190" s="29">
        <v>94</v>
      </c>
      <c r="F190" s="27">
        <v>117</v>
      </c>
      <c r="G190" s="27">
        <v>133</v>
      </c>
      <c r="H190" s="27"/>
      <c r="I190" s="27">
        <v>140</v>
      </c>
      <c r="J190" s="27"/>
      <c r="K190" s="31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484</v>
      </c>
      <c r="L190" s="31" t="s">
        <v>1054</v>
      </c>
      <c r="M190" s="31"/>
      <c r="N190" s="31">
        <f>K190-(ROW(K190)-ROW(K$6))/10000</f>
        <v>483.98160000000001</v>
      </c>
      <c r="O190" s="31">
        <f>COUNT(E190:J190)</f>
        <v>4</v>
      </c>
      <c r="P190" s="31">
        <f ca="1">IF(AND(O190=1,OFFSET(D190,0,P$3)&gt;0),"Y",0)</f>
        <v>0</v>
      </c>
      <c r="Q190" s="32" t="s">
        <v>74</v>
      </c>
      <c r="R190" s="47">
        <f>1-(Q190=Q189)</f>
        <v>0</v>
      </c>
      <c r="S190" s="33">
        <f>N190+T190/1000+U190/10000+V190/100000+W190/1000000+X190/10000000+Y190/100000000</f>
        <v>484.13616400000001</v>
      </c>
      <c r="T190" s="27">
        <v>140</v>
      </c>
      <c r="U190" s="27">
        <v>133</v>
      </c>
      <c r="V190" s="27">
        <v>117</v>
      </c>
      <c r="W190" s="29">
        <v>94</v>
      </c>
      <c r="X190" s="27"/>
      <c r="Y190" s="27"/>
    </row>
    <row r="191" spans="1:25" ht="15">
      <c r="A191" s="1">
        <v>26</v>
      </c>
      <c r="B191" s="1">
        <v>25</v>
      </c>
      <c r="C191" s="50" t="s">
        <v>358</v>
      </c>
      <c r="D191" s="29" t="s">
        <v>51</v>
      </c>
      <c r="E191" s="29">
        <v>103</v>
      </c>
      <c r="F191" s="27">
        <v>119</v>
      </c>
      <c r="G191" s="27"/>
      <c r="H191" s="27">
        <v>98</v>
      </c>
      <c r="I191" s="27">
        <v>137</v>
      </c>
      <c r="J191" s="27"/>
      <c r="K191" s="31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457</v>
      </c>
      <c r="L191" s="31" t="s">
        <v>1054</v>
      </c>
      <c r="M191" s="31"/>
      <c r="N191" s="31">
        <f>K191-(ROW(K191)-ROW(K$6))/10000</f>
        <v>456.98149999999998</v>
      </c>
      <c r="O191" s="31">
        <f>COUNT(E191:J191)</f>
        <v>4</v>
      </c>
      <c r="P191" s="31">
        <f ca="1">IF(AND(O191=1,OFFSET(D191,0,P$3)&gt;0),"Y",0)</f>
        <v>0</v>
      </c>
      <c r="Q191" s="32" t="s">
        <v>74</v>
      </c>
      <c r="R191" s="47">
        <f>1-(Q191=Q190)</f>
        <v>0</v>
      </c>
      <c r="S191" s="33">
        <f>N191+T191/1000+U191/10000+V191/100000+W191/1000000+X191/10000000+Y191/100000000</f>
        <v>457.131528</v>
      </c>
      <c r="T191" s="27">
        <v>137</v>
      </c>
      <c r="U191" s="27">
        <v>119</v>
      </c>
      <c r="V191" s="29">
        <v>103</v>
      </c>
      <c r="W191" s="27">
        <v>98</v>
      </c>
      <c r="X191" s="27"/>
      <c r="Y191" s="27"/>
    </row>
    <row r="192" spans="1:25" ht="15">
      <c r="A192" s="1">
        <v>27</v>
      </c>
      <c r="B192" s="1">
        <v>26</v>
      </c>
      <c r="C192" s="50" t="s">
        <v>581</v>
      </c>
      <c r="D192" s="29" t="s">
        <v>84</v>
      </c>
      <c r="E192" s="29"/>
      <c r="F192" s="27">
        <v>226</v>
      </c>
      <c r="G192" s="27"/>
      <c r="H192" s="27">
        <v>228</v>
      </c>
      <c r="I192" s="27"/>
      <c r="J192" s="27"/>
      <c r="K192" s="31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454</v>
      </c>
      <c r="L192" s="31" t="s">
        <v>1054</v>
      </c>
      <c r="M192" s="31"/>
      <c r="N192" s="31">
        <f>K192-(ROW(K192)-ROW(K$6))/10000</f>
        <v>453.98140000000001</v>
      </c>
      <c r="O192" s="31">
        <f>COUNT(E192:J192)</f>
        <v>2</v>
      </c>
      <c r="P192" s="31">
        <f ca="1">IF(AND(O192=1,OFFSET(D192,0,P$3)&gt;0),"Y",0)</f>
        <v>0</v>
      </c>
      <c r="Q192" s="32" t="s">
        <v>74</v>
      </c>
      <c r="R192" s="33">
        <f>1-(Q192=Q191)</f>
        <v>0</v>
      </c>
      <c r="S192" s="33">
        <f>N192+T192/1000+U192/10000+V192/100000+W192/1000000+X192/10000000+Y192/100000000</f>
        <v>454.23200000000003</v>
      </c>
      <c r="T192" s="27">
        <v>228</v>
      </c>
      <c r="U192" s="27">
        <v>226</v>
      </c>
      <c r="V192" s="29"/>
      <c r="W192" s="27"/>
      <c r="X192" s="27"/>
      <c r="Y192" s="27"/>
    </row>
    <row r="193" spans="1:25" ht="15">
      <c r="A193" s="1">
        <v>28</v>
      </c>
      <c r="B193" s="1">
        <v>27</v>
      </c>
      <c r="C193" s="50" t="s">
        <v>582</v>
      </c>
      <c r="D193" s="29" t="s">
        <v>87</v>
      </c>
      <c r="E193" s="29"/>
      <c r="F193" s="27">
        <v>140</v>
      </c>
      <c r="G193" s="27">
        <v>160</v>
      </c>
      <c r="H193" s="27">
        <v>129</v>
      </c>
      <c r="I193" s="27"/>
      <c r="J193" s="27"/>
      <c r="K193" s="31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429</v>
      </c>
      <c r="L193" s="31" t="s">
        <v>1054</v>
      </c>
      <c r="M193" s="31"/>
      <c r="N193" s="31">
        <f>K193-(ROW(K193)-ROW(K$6))/10000</f>
        <v>428.98129999999998</v>
      </c>
      <c r="O193" s="31">
        <f>COUNT(E193:J193)</f>
        <v>3</v>
      </c>
      <c r="P193" s="31">
        <f ca="1">IF(AND(O193=1,OFFSET(D193,0,P$3)&gt;0),"Y",0)</f>
        <v>0</v>
      </c>
      <c r="Q193" s="32" t="s">
        <v>74</v>
      </c>
      <c r="R193" s="33">
        <f>1-(Q193=Q192)</f>
        <v>0</v>
      </c>
      <c r="S193" s="33">
        <f>N193+T193/1000+U193/10000+V193/100000+W193/1000000+X193/10000000+Y193/100000000</f>
        <v>429.15658999999999</v>
      </c>
      <c r="T193" s="27">
        <v>160</v>
      </c>
      <c r="U193" s="27">
        <v>140</v>
      </c>
      <c r="V193" s="27">
        <v>129</v>
      </c>
      <c r="W193" s="29"/>
      <c r="X193" s="27"/>
      <c r="Y193" s="27"/>
    </row>
    <row r="194" spans="1:25" ht="15">
      <c r="A194" s="1">
        <v>29</v>
      </c>
      <c r="B194" s="1">
        <v>28</v>
      </c>
      <c r="C194" s="50" t="s">
        <v>215</v>
      </c>
      <c r="D194" s="29" t="s">
        <v>98</v>
      </c>
      <c r="E194" s="29"/>
      <c r="F194" s="27"/>
      <c r="G194" s="27">
        <v>197</v>
      </c>
      <c r="H194" s="27"/>
      <c r="I194" s="27">
        <v>209</v>
      </c>
      <c r="J194" s="27"/>
      <c r="K194" s="31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406</v>
      </c>
      <c r="L194" s="31" t="s">
        <v>1054</v>
      </c>
      <c r="M194" s="31"/>
      <c r="N194" s="31">
        <f>K194-(ROW(K194)-ROW(K$6))/10000</f>
        <v>405.9812</v>
      </c>
      <c r="O194" s="31">
        <f>COUNT(E194:J194)</f>
        <v>2</v>
      </c>
      <c r="P194" s="31">
        <f ca="1">IF(AND(O194=1,OFFSET(D194,0,P$3)&gt;0),"Y",0)</f>
        <v>0</v>
      </c>
      <c r="Q194" s="32" t="s">
        <v>74</v>
      </c>
      <c r="R194" s="33">
        <f>1-(Q194=Q193)</f>
        <v>0</v>
      </c>
      <c r="S194" s="33">
        <f>N194+T194/1000+U194/10000+V194/100000+W194/1000000+X194/10000000+Y194/100000000</f>
        <v>406.2099</v>
      </c>
      <c r="T194" s="27">
        <v>209</v>
      </c>
      <c r="U194" s="27">
        <v>197</v>
      </c>
      <c r="V194" s="29"/>
      <c r="W194" s="27"/>
      <c r="X194" s="27"/>
      <c r="Y194" s="27"/>
    </row>
    <row r="195" spans="1:25" ht="15">
      <c r="A195" s="1">
        <v>30</v>
      </c>
      <c r="B195" s="1">
        <v>29</v>
      </c>
      <c r="C195" s="50" t="s">
        <v>583</v>
      </c>
      <c r="D195" s="29" t="s">
        <v>84</v>
      </c>
      <c r="E195" s="29">
        <v>197</v>
      </c>
      <c r="F195" s="27">
        <v>180</v>
      </c>
      <c r="G195" s="27"/>
      <c r="H195" s="27"/>
      <c r="I195" s="27"/>
      <c r="J195" s="27"/>
      <c r="K195" s="31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377</v>
      </c>
      <c r="L195" s="31" t="s">
        <v>1054</v>
      </c>
      <c r="M195" s="31"/>
      <c r="N195" s="31">
        <f>K195-(ROW(K195)-ROW(K$6))/10000</f>
        <v>376.98110000000003</v>
      </c>
      <c r="O195" s="31">
        <f>COUNT(E195:J195)</f>
        <v>2</v>
      </c>
      <c r="P195" s="31">
        <f ca="1">IF(AND(O195=1,OFFSET(D195,0,P$3)&gt;0),"Y",0)</f>
        <v>0</v>
      </c>
      <c r="Q195" s="32" t="s">
        <v>74</v>
      </c>
      <c r="R195" s="47">
        <f>1-(Q195=Q194)</f>
        <v>0</v>
      </c>
      <c r="S195" s="33">
        <f>N195+T195/1000+U195/10000+V195/100000+W195/1000000+X195/10000000+Y195/100000000</f>
        <v>377.1961</v>
      </c>
      <c r="T195" s="29">
        <v>197</v>
      </c>
      <c r="U195" s="27">
        <v>180</v>
      </c>
      <c r="V195" s="27"/>
      <c r="W195" s="27"/>
      <c r="X195" s="27"/>
      <c r="Y195" s="27"/>
    </row>
    <row r="196" spans="1:25" ht="15">
      <c r="A196" s="1">
        <v>31</v>
      </c>
      <c r="B196" s="1">
        <v>30</v>
      </c>
      <c r="C196" s="50" t="s">
        <v>584</v>
      </c>
      <c r="D196" s="29" t="s">
        <v>81</v>
      </c>
      <c r="E196" s="29"/>
      <c r="F196" s="27">
        <v>175</v>
      </c>
      <c r="G196" s="27">
        <v>187</v>
      </c>
      <c r="H196" s="27"/>
      <c r="I196" s="27"/>
      <c r="J196" s="27"/>
      <c r="K196" s="31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362</v>
      </c>
      <c r="L196" s="31" t="s">
        <v>1054</v>
      </c>
      <c r="M196" s="31"/>
      <c r="N196" s="31">
        <f>K196-(ROW(K196)-ROW(K$6))/10000</f>
        <v>361.98099999999999</v>
      </c>
      <c r="O196" s="31">
        <f>COUNT(E196:J196)</f>
        <v>2</v>
      </c>
      <c r="P196" s="31">
        <f ca="1">IF(AND(O196=1,OFFSET(D196,0,P$3)&gt;0),"Y",0)</f>
        <v>0</v>
      </c>
      <c r="Q196" s="32" t="s">
        <v>74</v>
      </c>
      <c r="R196" s="33">
        <f>1-(Q196=Q195)</f>
        <v>0</v>
      </c>
      <c r="S196" s="33">
        <f>N196+T196/1000+U196/10000+V196/100000+W196/1000000+X196/10000000+Y196/100000000</f>
        <v>362.18549999999999</v>
      </c>
      <c r="T196" s="27">
        <v>187</v>
      </c>
      <c r="U196" s="27">
        <v>175</v>
      </c>
      <c r="V196" s="29"/>
      <c r="W196" s="27"/>
      <c r="X196" s="27"/>
      <c r="Y196" s="27"/>
    </row>
    <row r="197" spans="1:25" ht="15">
      <c r="A197" s="1">
        <v>32</v>
      </c>
      <c r="B197" s="1">
        <v>31</v>
      </c>
      <c r="C197" s="50" t="s">
        <v>291</v>
      </c>
      <c r="D197" s="29" t="s">
        <v>116</v>
      </c>
      <c r="E197" s="29">
        <v>123</v>
      </c>
      <c r="F197" s="27"/>
      <c r="G197" s="27"/>
      <c r="H197" s="27"/>
      <c r="I197" s="27">
        <v>165</v>
      </c>
      <c r="J197" s="27"/>
      <c r="K197" s="31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288</v>
      </c>
      <c r="L197" s="31" t="s">
        <v>1054</v>
      </c>
      <c r="M197" s="31"/>
      <c r="N197" s="31">
        <f>K197-(ROW(K197)-ROW(K$6))/10000</f>
        <v>287.98090000000002</v>
      </c>
      <c r="O197" s="31">
        <f>COUNT(E197:J197)</f>
        <v>2</v>
      </c>
      <c r="P197" s="31">
        <f ca="1">IF(AND(O197=1,OFFSET(D197,0,P$3)&gt;0),"Y",0)</f>
        <v>0</v>
      </c>
      <c r="Q197" s="32" t="s">
        <v>74</v>
      </c>
      <c r="R197" s="47">
        <f>1-(Q197=Q196)</f>
        <v>0</v>
      </c>
      <c r="S197" s="33">
        <f>N197+T197/1000+U197/10000+V197/100000+W197/1000000+X197/10000000+Y197/100000000</f>
        <v>288.15820000000002</v>
      </c>
      <c r="T197" s="27">
        <v>165</v>
      </c>
      <c r="U197" s="29">
        <v>123</v>
      </c>
      <c r="V197" s="27"/>
      <c r="W197" s="27"/>
      <c r="X197" s="27"/>
      <c r="Y197" s="27"/>
    </row>
    <row r="198" spans="1:25" ht="15">
      <c r="A198" s="1">
        <v>33</v>
      </c>
      <c r="B198" s="1">
        <v>32</v>
      </c>
      <c r="C198" s="50" t="s">
        <v>389</v>
      </c>
      <c r="D198" s="29" t="s">
        <v>59</v>
      </c>
      <c r="E198" s="29"/>
      <c r="F198" s="27">
        <v>88</v>
      </c>
      <c r="G198" s="27"/>
      <c r="H198" s="27">
        <v>69</v>
      </c>
      <c r="I198" s="27">
        <v>121</v>
      </c>
      <c r="J198" s="27"/>
      <c r="K198" s="31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278</v>
      </c>
      <c r="L198" s="31" t="s">
        <v>1054</v>
      </c>
      <c r="M198" s="31"/>
      <c r="N198" s="31">
        <f>K198-(ROW(K198)-ROW(K$6))/10000</f>
        <v>277.98079999999999</v>
      </c>
      <c r="O198" s="31">
        <f>COUNT(E198:J198)</f>
        <v>3</v>
      </c>
      <c r="P198" s="31">
        <f ca="1">IF(AND(O198=1,OFFSET(D198,0,P$3)&gt;0),"Y",0)</f>
        <v>0</v>
      </c>
      <c r="Q198" s="32" t="s">
        <v>74</v>
      </c>
      <c r="R198" s="33">
        <f>1-(Q198=Q197)</f>
        <v>0</v>
      </c>
      <c r="S198" s="33">
        <f>N198+T198/1000+U198/10000+V198/100000+W198/1000000+X198/10000000+Y198/100000000</f>
        <v>278.11129</v>
      </c>
      <c r="T198" s="27">
        <v>121</v>
      </c>
      <c r="U198" s="27">
        <v>88</v>
      </c>
      <c r="V198" s="27">
        <v>69</v>
      </c>
      <c r="W198" s="29"/>
      <c r="X198" s="27"/>
      <c r="Y198" s="27"/>
    </row>
    <row r="199" spans="1:25" ht="15">
      <c r="A199" s="1">
        <v>34</v>
      </c>
      <c r="B199" s="1">
        <v>33</v>
      </c>
      <c r="C199" s="50" t="s">
        <v>585</v>
      </c>
      <c r="D199" s="29" t="s">
        <v>87</v>
      </c>
      <c r="E199" s="29">
        <v>261</v>
      </c>
      <c r="F199" s="27"/>
      <c r="G199" s="27"/>
      <c r="H199" s="27"/>
      <c r="I199" s="27"/>
      <c r="J199" s="27"/>
      <c r="K199" s="31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261</v>
      </c>
      <c r="L199" s="31" t="s">
        <v>1054</v>
      </c>
      <c r="M199" s="31"/>
      <c r="N199" s="31">
        <f>K199-(ROW(K199)-ROW(K$6))/10000</f>
        <v>260.98070000000001</v>
      </c>
      <c r="O199" s="31">
        <f>COUNT(E199:J199)</f>
        <v>1</v>
      </c>
      <c r="P199" s="31">
        <f ca="1">IF(AND(O199=1,OFFSET(D199,0,P$3)&gt;0),"Y",0)</f>
        <v>0</v>
      </c>
      <c r="Q199" s="32" t="s">
        <v>74</v>
      </c>
      <c r="R199" s="47">
        <f>1-(Q199=Q198)</f>
        <v>0</v>
      </c>
      <c r="S199" s="33">
        <f>N199+T199/1000+U199/10000+V199/100000+W199/1000000+X199/10000000+Y199/100000000</f>
        <v>261.24170000000004</v>
      </c>
      <c r="T199" s="29">
        <v>261</v>
      </c>
      <c r="U199" s="27"/>
      <c r="V199" s="27"/>
      <c r="W199" s="27"/>
      <c r="X199" s="27"/>
      <c r="Y199" s="27"/>
    </row>
    <row r="200" spans="1:25" ht="15">
      <c r="A200" s="1">
        <v>35</v>
      </c>
      <c r="B200" s="1">
        <v>34</v>
      </c>
      <c r="C200" s="50" t="s">
        <v>586</v>
      </c>
      <c r="D200" s="29" t="s">
        <v>326</v>
      </c>
      <c r="E200" s="29"/>
      <c r="F200" s="27">
        <v>258</v>
      </c>
      <c r="G200" s="27"/>
      <c r="H200" s="27"/>
      <c r="I200" s="27"/>
      <c r="J200" s="27"/>
      <c r="K200" s="31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258</v>
      </c>
      <c r="L200" s="31" t="s">
        <v>1054</v>
      </c>
      <c r="M200" s="31"/>
      <c r="N200" s="31">
        <f>K200-(ROW(K200)-ROW(K$6))/10000</f>
        <v>257.98059999999998</v>
      </c>
      <c r="O200" s="31">
        <f>COUNT(E200:J200)</f>
        <v>1</v>
      </c>
      <c r="P200" s="31">
        <f ca="1">IF(AND(O200=1,OFFSET(D200,0,P$3)&gt;0),"Y",0)</f>
        <v>0</v>
      </c>
      <c r="Q200" s="32" t="s">
        <v>74</v>
      </c>
      <c r="R200" s="33">
        <f>1-(Q200=Q199)</f>
        <v>0</v>
      </c>
      <c r="S200" s="33">
        <f>N200+T200/1000+U200/10000+V200/100000+W200/1000000+X200/10000000+Y200/100000000</f>
        <v>258.23859999999996</v>
      </c>
      <c r="T200" s="27">
        <v>258</v>
      </c>
      <c r="U200" s="29"/>
      <c r="V200" s="27"/>
      <c r="W200" s="27"/>
      <c r="X200" s="27"/>
      <c r="Y200" s="27"/>
    </row>
    <row r="201" spans="1:25" ht="15">
      <c r="A201" s="1">
        <v>36</v>
      </c>
      <c r="B201" s="1">
        <v>35</v>
      </c>
      <c r="C201" s="50" t="s">
        <v>587</v>
      </c>
      <c r="D201" s="29" t="s">
        <v>326</v>
      </c>
      <c r="E201" s="29"/>
      <c r="F201" s="27"/>
      <c r="G201" s="27">
        <v>254</v>
      </c>
      <c r="H201" s="27"/>
      <c r="I201" s="27"/>
      <c r="J201" s="27"/>
      <c r="K201" s="31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254</v>
      </c>
      <c r="L201" s="31" t="s">
        <v>1054</v>
      </c>
      <c r="M201" s="31"/>
      <c r="N201" s="31">
        <f>K201-(ROW(K201)-ROW(K$6))/10000</f>
        <v>253.98050000000001</v>
      </c>
      <c r="O201" s="31">
        <f>COUNT(E201:J201)</f>
        <v>1</v>
      </c>
      <c r="P201" s="31">
        <f ca="1">IF(AND(O201=1,OFFSET(D201,0,P$3)&gt;0),"Y",0)</f>
        <v>0</v>
      </c>
      <c r="Q201" s="32" t="s">
        <v>74</v>
      </c>
      <c r="R201" s="33">
        <f>1-(Q201=Q200)</f>
        <v>0</v>
      </c>
      <c r="S201" s="33">
        <f>N201+T201/1000+U201/10000+V201/100000+W201/1000000+X201/10000000+Y201/100000000</f>
        <v>254.2345</v>
      </c>
      <c r="T201" s="27">
        <v>254</v>
      </c>
      <c r="U201" s="29"/>
      <c r="V201" s="27"/>
      <c r="W201" s="27"/>
      <c r="X201" s="27"/>
      <c r="Y201" s="27"/>
    </row>
    <row r="202" spans="1:25" ht="15">
      <c r="A202" s="1">
        <v>37</v>
      </c>
      <c r="B202" s="1">
        <v>36</v>
      </c>
      <c r="C202" s="50" t="s">
        <v>588</v>
      </c>
      <c r="D202" s="29" t="s">
        <v>56</v>
      </c>
      <c r="E202" s="29">
        <v>136</v>
      </c>
      <c r="F202" s="27"/>
      <c r="G202" s="27"/>
      <c r="H202" s="27">
        <v>111</v>
      </c>
      <c r="I202" s="27"/>
      <c r="J202" s="27"/>
      <c r="K202" s="31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247</v>
      </c>
      <c r="L202" s="31" t="s">
        <v>1054</v>
      </c>
      <c r="M202" s="31"/>
      <c r="N202" s="31">
        <f>K202-(ROW(K202)-ROW(K$6))/10000</f>
        <v>246.9804</v>
      </c>
      <c r="O202" s="31">
        <f>COUNT(E202:J202)</f>
        <v>2</v>
      </c>
      <c r="P202" s="31">
        <f ca="1">IF(AND(O202=1,OFFSET(D202,0,P$3)&gt;0),"Y",0)</f>
        <v>0</v>
      </c>
      <c r="Q202" s="32" t="s">
        <v>74</v>
      </c>
      <c r="R202" s="47">
        <f>1-(Q202=Q201)</f>
        <v>0</v>
      </c>
      <c r="S202" s="33">
        <f>N202+T202/1000+U202/10000+V202/100000+W202/1000000+X202/10000000+Y202/100000000</f>
        <v>247.1275</v>
      </c>
      <c r="T202" s="29">
        <v>136</v>
      </c>
      <c r="U202" s="27">
        <v>111</v>
      </c>
      <c r="V202" s="27"/>
      <c r="W202" s="27"/>
      <c r="X202" s="27"/>
      <c r="Y202" s="27"/>
    </row>
    <row r="203" spans="1:25" ht="15">
      <c r="A203" s="1">
        <v>38</v>
      </c>
      <c r="B203" s="1">
        <v>37</v>
      </c>
      <c r="C203" s="50" t="s">
        <v>149</v>
      </c>
      <c r="D203" s="29" t="s">
        <v>39</v>
      </c>
      <c r="E203" s="29"/>
      <c r="F203" s="27"/>
      <c r="G203" s="27"/>
      <c r="H203" s="27"/>
      <c r="I203" s="27">
        <v>245</v>
      </c>
      <c r="J203" s="27"/>
      <c r="K203" s="31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245</v>
      </c>
      <c r="L203" s="31" t="s">
        <v>1054</v>
      </c>
      <c r="M203" s="31"/>
      <c r="N203" s="31">
        <f>K203-(ROW(K203)-ROW(K$6))/10000</f>
        <v>244.9803</v>
      </c>
      <c r="O203" s="31">
        <f>COUNT(E203:J203)</f>
        <v>1</v>
      </c>
      <c r="P203" s="31" t="str">
        <f ca="1">IF(AND(O203=1,OFFSET(D203,0,P$3)&gt;0),"Y",0)</f>
        <v>Y</v>
      </c>
      <c r="Q203" s="32" t="s">
        <v>74</v>
      </c>
      <c r="R203" s="33">
        <f>1-(Q203=Q202)</f>
        <v>0</v>
      </c>
      <c r="S203" s="33">
        <f>N203+T203/1000+U203/10000+V203/100000+W203/1000000+X203/10000000+Y203/100000000</f>
        <v>245.2253</v>
      </c>
      <c r="T203" s="27">
        <v>245</v>
      </c>
      <c r="U203" s="29"/>
      <c r="V203" s="27"/>
      <c r="W203" s="27"/>
      <c r="X203" s="27"/>
      <c r="Y203" s="27"/>
    </row>
    <row r="204" spans="1:25" ht="15">
      <c r="A204" s="1">
        <v>39</v>
      </c>
      <c r="B204" s="1">
        <v>38</v>
      </c>
      <c r="C204" s="50" t="s">
        <v>589</v>
      </c>
      <c r="D204" s="29" t="s">
        <v>62</v>
      </c>
      <c r="E204" s="29"/>
      <c r="F204" s="27">
        <v>240</v>
      </c>
      <c r="G204" s="27"/>
      <c r="H204" s="27"/>
      <c r="I204" s="27"/>
      <c r="J204" s="27"/>
      <c r="K204" s="31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240</v>
      </c>
      <c r="L204" s="31" t="s">
        <v>1054</v>
      </c>
      <c r="M204" s="31"/>
      <c r="N204" s="31">
        <f>K204-(ROW(K204)-ROW(K$6))/10000</f>
        <v>239.9802</v>
      </c>
      <c r="O204" s="31">
        <f>COUNT(E204:J204)</f>
        <v>1</v>
      </c>
      <c r="P204" s="31">
        <f ca="1">IF(AND(O204=1,OFFSET(D204,0,P$3)&gt;0),"Y",0)</f>
        <v>0</v>
      </c>
      <c r="Q204" s="32" t="s">
        <v>74</v>
      </c>
      <c r="R204" s="33">
        <f>1-(Q204=Q203)</f>
        <v>0</v>
      </c>
      <c r="S204" s="33">
        <f>N204+T204/1000+U204/10000+V204/100000+W204/1000000+X204/10000000+Y204/100000000</f>
        <v>240.22020000000001</v>
      </c>
      <c r="T204" s="27">
        <v>240</v>
      </c>
      <c r="U204" s="29"/>
      <c r="V204" s="27"/>
      <c r="W204" s="27"/>
      <c r="X204" s="27"/>
      <c r="Y204" s="27"/>
    </row>
    <row r="205" spans="1:25" ht="15">
      <c r="A205" s="1">
        <v>40</v>
      </c>
      <c r="B205" s="1" t="s">
        <v>111</v>
      </c>
      <c r="C205" s="50" t="s">
        <v>590</v>
      </c>
      <c r="D205" s="29" t="s">
        <v>66</v>
      </c>
      <c r="E205" s="29">
        <v>110</v>
      </c>
      <c r="F205" s="27">
        <v>129</v>
      </c>
      <c r="G205" s="27"/>
      <c r="H205" s="27"/>
      <c r="I205" s="27"/>
      <c r="J205" s="27"/>
      <c r="K205" s="31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239</v>
      </c>
      <c r="L205" s="31" t="s">
        <v>1055</v>
      </c>
      <c r="M205" s="31"/>
      <c r="N205" s="31">
        <f>K205-(ROW(K205)-ROW(K$6))/10000</f>
        <v>238.98009999999999</v>
      </c>
      <c r="O205" s="31">
        <f>COUNT(E205:J205)</f>
        <v>2</v>
      </c>
      <c r="P205" s="31">
        <f ca="1">IF(AND(O205=1,OFFSET(D205,0,P$3)&gt;0),"Y",0)</f>
        <v>0</v>
      </c>
      <c r="Q205" s="32" t="s">
        <v>74</v>
      </c>
      <c r="R205" s="47">
        <f>1-(Q205=Q204)</f>
        <v>0</v>
      </c>
      <c r="S205" s="33">
        <f>N205+T205/1000+U205/10000+V205/100000+W205/1000000+X205/10000000+Y205/100000000</f>
        <v>239.12009999999998</v>
      </c>
      <c r="T205" s="27">
        <v>129</v>
      </c>
      <c r="U205" s="29">
        <v>110</v>
      </c>
      <c r="V205" s="27"/>
      <c r="W205" s="27"/>
      <c r="X205" s="27"/>
      <c r="Y205" s="27"/>
    </row>
    <row r="206" spans="1:25" ht="15">
      <c r="A206" s="1">
        <v>41</v>
      </c>
      <c r="B206" s="1">
        <v>39</v>
      </c>
      <c r="C206" s="50" t="s">
        <v>169</v>
      </c>
      <c r="D206" s="29" t="s">
        <v>84</v>
      </c>
      <c r="E206" s="29"/>
      <c r="F206" s="27"/>
      <c r="G206" s="27"/>
      <c r="H206" s="27"/>
      <c r="I206" s="27">
        <v>237</v>
      </c>
      <c r="J206" s="27"/>
      <c r="K206" s="31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237</v>
      </c>
      <c r="L206" s="31" t="s">
        <v>1054</v>
      </c>
      <c r="M206" s="31"/>
      <c r="N206" s="31">
        <f>K206-(ROW(K206)-ROW(K$6))/10000</f>
        <v>236.98</v>
      </c>
      <c r="O206" s="31">
        <f>COUNT(E206:J206)</f>
        <v>1</v>
      </c>
      <c r="P206" s="31" t="str">
        <f ca="1">IF(AND(O206=1,OFFSET(D206,0,P$3)&gt;0),"Y",0)</f>
        <v>Y</v>
      </c>
      <c r="Q206" s="32" t="s">
        <v>74</v>
      </c>
      <c r="R206" s="33">
        <f>1-(Q206=Q205)</f>
        <v>0</v>
      </c>
      <c r="S206" s="33">
        <f>N206+T206/1000+U206/10000+V206/100000+W206/1000000+X206/10000000+Y206/100000000</f>
        <v>237.21699999999998</v>
      </c>
      <c r="T206" s="27">
        <v>237</v>
      </c>
      <c r="U206" s="29"/>
      <c r="V206" s="27"/>
      <c r="W206" s="27"/>
      <c r="X206" s="27"/>
      <c r="Y206" s="27"/>
    </row>
    <row r="207" spans="1:25" ht="15">
      <c r="A207" s="1">
        <v>42</v>
      </c>
      <c r="B207" s="1">
        <v>40</v>
      </c>
      <c r="C207" s="50" t="s">
        <v>591</v>
      </c>
      <c r="D207" s="29" t="s">
        <v>30</v>
      </c>
      <c r="E207" s="29"/>
      <c r="F207" s="27">
        <v>74</v>
      </c>
      <c r="G207" s="27">
        <v>96</v>
      </c>
      <c r="H207" s="27">
        <v>57</v>
      </c>
      <c r="I207" s="27"/>
      <c r="J207" s="27"/>
      <c r="K207" s="31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227</v>
      </c>
      <c r="L207" s="31" t="s">
        <v>1054</v>
      </c>
      <c r="M207" s="31"/>
      <c r="N207" s="31">
        <f>K207-(ROW(K207)-ROW(K$6))/10000</f>
        <v>226.97989999999999</v>
      </c>
      <c r="O207" s="31">
        <f>COUNT(E207:J207)</f>
        <v>3</v>
      </c>
      <c r="P207" s="31">
        <f ca="1">IF(AND(O207=1,OFFSET(D207,0,P$3)&gt;0),"Y",0)</f>
        <v>0</v>
      </c>
      <c r="Q207" s="32" t="s">
        <v>74</v>
      </c>
      <c r="R207" s="33">
        <f>1-(Q207=Q206)</f>
        <v>0</v>
      </c>
      <c r="S207" s="33">
        <f>N207+T207/1000+U207/10000+V207/100000+W207/1000000+X207/10000000+Y207/100000000</f>
        <v>227.08386999999999</v>
      </c>
      <c r="T207" s="27">
        <v>96</v>
      </c>
      <c r="U207" s="27">
        <v>74</v>
      </c>
      <c r="V207" s="27">
        <v>57</v>
      </c>
      <c r="W207" s="29"/>
      <c r="X207" s="27"/>
      <c r="Y207" s="27"/>
    </row>
    <row r="208" spans="1:25" ht="15">
      <c r="A208" s="1">
        <v>43</v>
      </c>
      <c r="B208" s="1">
        <v>41</v>
      </c>
      <c r="C208" s="50" t="s">
        <v>592</v>
      </c>
      <c r="D208" s="29" t="s">
        <v>145</v>
      </c>
      <c r="E208" s="29"/>
      <c r="F208" s="27">
        <v>195</v>
      </c>
      <c r="G208" s="27"/>
      <c r="H208" s="27"/>
      <c r="I208" s="27"/>
      <c r="J208" s="27"/>
      <c r="K208" s="31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195</v>
      </c>
      <c r="L208" s="31" t="s">
        <v>1054</v>
      </c>
      <c r="M208" s="31"/>
      <c r="N208" s="31">
        <f>K208-(ROW(K208)-ROW(K$6))/10000</f>
        <v>194.97980000000001</v>
      </c>
      <c r="O208" s="31">
        <f>COUNT(E208:J208)</f>
        <v>1</v>
      </c>
      <c r="P208" s="31">
        <f ca="1">IF(AND(O208=1,OFFSET(D208,0,P$3)&gt;0),"Y",0)</f>
        <v>0</v>
      </c>
      <c r="Q208" s="32" t="s">
        <v>74</v>
      </c>
      <c r="R208" s="33">
        <f>1-(Q208=Q207)</f>
        <v>0</v>
      </c>
      <c r="S208" s="33">
        <f>N208+T208/1000+U208/10000+V208/100000+W208/1000000+X208/10000000+Y208/100000000</f>
        <v>195.1748</v>
      </c>
      <c r="T208" s="27">
        <v>195</v>
      </c>
      <c r="U208" s="29"/>
      <c r="V208" s="27"/>
      <c r="W208" s="27"/>
      <c r="X208" s="27"/>
      <c r="Y208" s="27"/>
    </row>
    <row r="209" spans="1:25" ht="15">
      <c r="A209" s="1">
        <v>44</v>
      </c>
      <c r="B209" s="1">
        <v>42</v>
      </c>
      <c r="C209" s="50" t="s">
        <v>593</v>
      </c>
      <c r="D209" s="29" t="s">
        <v>62</v>
      </c>
      <c r="E209" s="29">
        <v>194</v>
      </c>
      <c r="F209" s="27"/>
      <c r="G209" s="27"/>
      <c r="H209" s="27"/>
      <c r="I209" s="27"/>
      <c r="J209" s="27"/>
      <c r="K209" s="31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194</v>
      </c>
      <c r="L209" s="31" t="s">
        <v>1054</v>
      </c>
      <c r="M209" s="31"/>
      <c r="N209" s="31">
        <f>K209-(ROW(K209)-ROW(K$6))/10000</f>
        <v>193.97970000000001</v>
      </c>
      <c r="O209" s="31">
        <f>COUNT(E209:J209)</f>
        <v>1</v>
      </c>
      <c r="P209" s="31">
        <f ca="1">IF(AND(O209=1,OFFSET(D209,0,P$3)&gt;0),"Y",0)</f>
        <v>0</v>
      </c>
      <c r="Q209" s="32" t="s">
        <v>74</v>
      </c>
      <c r="R209" s="47">
        <f>1-(Q209=Q208)</f>
        <v>0</v>
      </c>
      <c r="S209" s="33">
        <f>N209+T209/1000+U209/10000+V209/100000+W209/1000000+X209/10000000+Y209/100000000</f>
        <v>194.1737</v>
      </c>
      <c r="T209" s="29">
        <v>194</v>
      </c>
      <c r="U209" s="27"/>
      <c r="V209" s="27"/>
      <c r="W209" s="27"/>
      <c r="X209" s="27"/>
      <c r="Y209" s="27"/>
    </row>
    <row r="210" spans="1:25" ht="15">
      <c r="A210" s="1">
        <v>45</v>
      </c>
      <c r="B210" s="1">
        <v>43</v>
      </c>
      <c r="C210" s="50" t="s">
        <v>425</v>
      </c>
      <c r="D210" s="29" t="s">
        <v>51</v>
      </c>
      <c r="E210" s="29">
        <v>67</v>
      </c>
      <c r="F210" s="27"/>
      <c r="G210" s="27"/>
      <c r="H210" s="27"/>
      <c r="I210" s="27">
        <v>105</v>
      </c>
      <c r="J210" s="27"/>
      <c r="K210" s="31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172</v>
      </c>
      <c r="L210" s="31" t="s">
        <v>1054</v>
      </c>
      <c r="M210" s="31"/>
      <c r="N210" s="31">
        <f>K210-(ROW(K210)-ROW(K$6))/10000</f>
        <v>171.9796</v>
      </c>
      <c r="O210" s="31">
        <f>COUNT(E210:J210)</f>
        <v>2</v>
      </c>
      <c r="P210" s="31">
        <f ca="1">IF(AND(O210=1,OFFSET(D210,0,P$3)&gt;0),"Y",0)</f>
        <v>0</v>
      </c>
      <c r="Q210" s="32" t="s">
        <v>74</v>
      </c>
      <c r="R210" s="47">
        <f>1-(Q210=Q209)</f>
        <v>0</v>
      </c>
      <c r="S210" s="33">
        <f>N210+T210/1000+U210/10000+V210/100000+W210/1000000+X210/10000000+Y210/100000000</f>
        <v>172.09129999999999</v>
      </c>
      <c r="T210" s="27">
        <v>105</v>
      </c>
      <c r="U210" s="29">
        <v>67</v>
      </c>
      <c r="V210" s="27"/>
      <c r="W210" s="27"/>
      <c r="X210" s="27"/>
      <c r="Y210" s="27"/>
    </row>
    <row r="211" spans="1:25" ht="15">
      <c r="A211" s="1">
        <v>46</v>
      </c>
      <c r="B211" s="1" t="s">
        <v>111</v>
      </c>
      <c r="C211" s="50" t="s">
        <v>594</v>
      </c>
      <c r="D211" s="29" t="s">
        <v>66</v>
      </c>
      <c r="E211" s="29"/>
      <c r="F211" s="27"/>
      <c r="G211" s="27">
        <v>156</v>
      </c>
      <c r="H211" s="27"/>
      <c r="I211" s="27"/>
      <c r="J211" s="27"/>
      <c r="K211" s="31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156</v>
      </c>
      <c r="L211" s="31" t="s">
        <v>1055</v>
      </c>
      <c r="M211" s="31"/>
      <c r="N211" s="31">
        <f>K211-(ROW(K211)-ROW(K$6))/10000</f>
        <v>155.9795</v>
      </c>
      <c r="O211" s="31">
        <f>COUNT(E211:J211)</f>
        <v>1</v>
      </c>
      <c r="P211" s="31">
        <f ca="1">IF(AND(O211=1,OFFSET(D211,0,P$3)&gt;0),"Y",0)</f>
        <v>0</v>
      </c>
      <c r="Q211" s="32" t="s">
        <v>74</v>
      </c>
      <c r="R211" s="33">
        <f>1-(Q211=Q210)</f>
        <v>0</v>
      </c>
      <c r="S211" s="33">
        <f>N211+T211/1000+U211/10000+V211/100000+W211/1000000+X211/10000000+Y211/100000000</f>
        <v>156.13550000000001</v>
      </c>
      <c r="T211" s="27">
        <v>156</v>
      </c>
      <c r="U211" s="29"/>
      <c r="V211" s="27"/>
      <c r="W211" s="27"/>
      <c r="X211" s="27"/>
      <c r="Y211" s="27"/>
    </row>
    <row r="212" spans="1:25" ht="15">
      <c r="A212" s="1">
        <v>47</v>
      </c>
      <c r="B212" s="1">
        <v>44</v>
      </c>
      <c r="C212" s="50" t="s">
        <v>595</v>
      </c>
      <c r="D212" s="29" t="s">
        <v>145</v>
      </c>
      <c r="E212" s="29">
        <v>129</v>
      </c>
      <c r="F212" s="27"/>
      <c r="G212" s="27"/>
      <c r="H212" s="27"/>
      <c r="I212" s="27"/>
      <c r="J212" s="27"/>
      <c r="K212" s="31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129</v>
      </c>
      <c r="L212" s="31" t="s">
        <v>1054</v>
      </c>
      <c r="M212" s="31"/>
      <c r="N212" s="31">
        <f>K212-(ROW(K212)-ROW(K$6))/10000</f>
        <v>128.9794</v>
      </c>
      <c r="O212" s="31">
        <f>COUNT(E212:J212)</f>
        <v>1</v>
      </c>
      <c r="P212" s="31">
        <f ca="1">IF(AND(O212=1,OFFSET(D212,0,P$3)&gt;0),"Y",0)</f>
        <v>0</v>
      </c>
      <c r="Q212" s="32" t="s">
        <v>74</v>
      </c>
      <c r="R212" s="47">
        <f>1-(Q212=Q211)</f>
        <v>0</v>
      </c>
      <c r="S212" s="33">
        <f>N212+T212/1000+U212/10000+V212/100000+W212/1000000+X212/10000000+Y212/100000000</f>
        <v>129.10839999999999</v>
      </c>
      <c r="T212" s="29">
        <v>129</v>
      </c>
      <c r="U212" s="27"/>
      <c r="V212" s="27"/>
      <c r="W212" s="27"/>
      <c r="X212" s="27"/>
      <c r="Y212" s="27"/>
    </row>
    <row r="213" spans="1:25" ht="15">
      <c r="A213" s="1">
        <v>48</v>
      </c>
      <c r="B213" s="1">
        <v>45</v>
      </c>
      <c r="C213" s="50" t="s">
        <v>596</v>
      </c>
      <c r="D213" s="29" t="s">
        <v>84</v>
      </c>
      <c r="E213" s="29">
        <v>128</v>
      </c>
      <c r="F213" s="27"/>
      <c r="G213" s="27"/>
      <c r="H213" s="27"/>
      <c r="I213" s="27"/>
      <c r="J213" s="27"/>
      <c r="K213" s="31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128</v>
      </c>
      <c r="L213" s="31" t="s">
        <v>1054</v>
      </c>
      <c r="M213" s="31"/>
      <c r="N213" s="31">
        <f>K213-(ROW(K213)-ROW(K$6))/10000</f>
        <v>127.97929999999999</v>
      </c>
      <c r="O213" s="31">
        <f>COUNT(E213:J213)</f>
        <v>1</v>
      </c>
      <c r="P213" s="31">
        <f ca="1">IF(AND(O213=1,OFFSET(D213,0,P$3)&gt;0),"Y",0)</f>
        <v>0</v>
      </c>
      <c r="Q213" s="32" t="s">
        <v>74</v>
      </c>
      <c r="R213" s="47">
        <f>1-(Q213=Q212)</f>
        <v>0</v>
      </c>
      <c r="S213" s="33">
        <f>N213+T213/1000+U213/10000+V213/100000+W213/1000000+X213/10000000+Y213/100000000</f>
        <v>128.10729999999998</v>
      </c>
      <c r="T213" s="29">
        <v>128</v>
      </c>
      <c r="U213" s="27"/>
      <c r="V213" s="27"/>
      <c r="W213" s="27"/>
      <c r="X213" s="27"/>
      <c r="Y213" s="27"/>
    </row>
    <row r="214" spans="1:25" ht="15">
      <c r="A214" s="1">
        <v>49</v>
      </c>
      <c r="B214" s="1">
        <v>46</v>
      </c>
      <c r="C214" s="50" t="s">
        <v>394</v>
      </c>
      <c r="D214" s="29" t="s">
        <v>19</v>
      </c>
      <c r="E214" s="29"/>
      <c r="F214" s="27"/>
      <c r="G214" s="27"/>
      <c r="H214" s="27"/>
      <c r="I214" s="27">
        <v>118</v>
      </c>
      <c r="J214" s="27"/>
      <c r="K214" s="31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118</v>
      </c>
      <c r="L214" s="31" t="s">
        <v>1054</v>
      </c>
      <c r="M214" s="31"/>
      <c r="N214" s="31">
        <f>K214-(ROW(K214)-ROW(K$6))/10000</f>
        <v>117.97920000000001</v>
      </c>
      <c r="O214" s="31">
        <f>COUNT(E214:J214)</f>
        <v>1</v>
      </c>
      <c r="P214" s="31" t="str">
        <f ca="1">IF(AND(O214=1,OFFSET(D214,0,P$3)&gt;0),"Y",0)</f>
        <v>Y</v>
      </c>
      <c r="Q214" s="32" t="s">
        <v>74</v>
      </c>
      <c r="R214" s="33">
        <f>1-(Q214=Q213)</f>
        <v>0</v>
      </c>
      <c r="S214" s="33">
        <f>N214+T214/1000+U214/10000+V214/100000+W214/1000000+X214/10000000+Y214/100000000</f>
        <v>118.0972</v>
      </c>
      <c r="T214" s="27">
        <v>118</v>
      </c>
      <c r="U214" s="29"/>
      <c r="V214" s="27"/>
      <c r="W214" s="27"/>
      <c r="X214" s="27"/>
      <c r="Y214" s="27"/>
    </row>
    <row r="215" spans="1:25" ht="15">
      <c r="A215" s="1">
        <v>50</v>
      </c>
      <c r="B215" s="1">
        <v>47</v>
      </c>
      <c r="C215" s="50" t="s">
        <v>400</v>
      </c>
      <c r="D215" s="29" t="s">
        <v>34</v>
      </c>
      <c r="E215" s="29"/>
      <c r="F215" s="27"/>
      <c r="G215" s="27"/>
      <c r="H215" s="27"/>
      <c r="I215" s="27">
        <v>114</v>
      </c>
      <c r="J215" s="27"/>
      <c r="K215" s="31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114</v>
      </c>
      <c r="L215" s="31" t="s">
        <v>1054</v>
      </c>
      <c r="M215" s="31"/>
      <c r="N215" s="31">
        <f>K215-(ROW(K215)-ROW(K$6))/10000</f>
        <v>113.9791</v>
      </c>
      <c r="O215" s="31">
        <f>COUNT(E215:J215)</f>
        <v>1</v>
      </c>
      <c r="P215" s="31" t="str">
        <f ca="1">IF(AND(O215=1,OFFSET(D215,0,P$3)&gt;0),"Y",0)</f>
        <v>Y</v>
      </c>
      <c r="Q215" s="32" t="s">
        <v>74</v>
      </c>
      <c r="R215" s="33">
        <f>1-(Q215=Q214)</f>
        <v>0</v>
      </c>
      <c r="S215" s="33">
        <f>N215+T215/1000+U215/10000+V215/100000+W215/1000000+X215/10000000+Y215/100000000</f>
        <v>114.09310000000001</v>
      </c>
      <c r="T215" s="27">
        <v>114</v>
      </c>
      <c r="U215" s="29"/>
      <c r="V215" s="27"/>
      <c r="W215" s="27"/>
      <c r="X215" s="27"/>
      <c r="Y215" s="27"/>
    </row>
    <row r="216" spans="1:25" ht="3" customHeight="1">
      <c r="A216" s="50"/>
      <c r="B216" s="1"/>
      <c r="C216" s="50"/>
      <c r="D216" s="29"/>
      <c r="E216" s="29"/>
      <c r="F216" s="27"/>
      <c r="G216" s="27"/>
      <c r="H216" s="27"/>
      <c r="I216" s="27"/>
      <c r="J216" s="27"/>
      <c r="K216" s="31"/>
      <c r="L216" s="27"/>
      <c r="M216" s="27"/>
      <c r="N216" s="31"/>
      <c r="O216" s="27"/>
      <c r="P216" s="27"/>
      <c r="R216" s="51"/>
      <c r="S216" s="33"/>
      <c r="T216" s="29"/>
      <c r="U216" s="29"/>
      <c r="V216" s="27"/>
      <c r="W216" s="27"/>
      <c r="X216" s="27"/>
      <c r="Y216" s="27"/>
    </row>
    <row r="217" spans="1:25" s="26" customFormat="1">
      <c r="A217" s="2"/>
      <c r="B217" s="2"/>
      <c r="C217" s="2"/>
      <c r="D217" s="27"/>
      <c r="E217" s="27"/>
      <c r="F217" s="27"/>
      <c r="G217" s="27"/>
      <c r="H217" s="27"/>
      <c r="I217" s="27"/>
      <c r="J217" s="27"/>
      <c r="K217" s="31"/>
      <c r="L217" s="27"/>
      <c r="M217" s="27"/>
      <c r="N217" s="31"/>
      <c r="O217" s="27"/>
      <c r="P217" s="27"/>
      <c r="R217" s="51"/>
      <c r="S217" s="33"/>
      <c r="T217" s="29"/>
      <c r="U217" s="29"/>
      <c r="V217" s="27"/>
      <c r="W217" s="27"/>
      <c r="X217" s="27"/>
      <c r="Y217" s="27"/>
    </row>
    <row r="218" spans="1:25" s="26" customFormat="1" ht="15">
      <c r="A218" s="49"/>
      <c r="B218" s="49"/>
      <c r="C218" s="49" t="s">
        <v>47</v>
      </c>
      <c r="D218" s="27"/>
      <c r="E218" s="27"/>
      <c r="F218" s="27"/>
      <c r="G218" s="27"/>
      <c r="H218" s="27"/>
      <c r="I218" s="27"/>
      <c r="J218" s="27"/>
      <c r="K218" s="31"/>
      <c r="L218" s="27"/>
      <c r="M218" s="27"/>
      <c r="N218" s="31"/>
      <c r="O218" s="27"/>
      <c r="P218" s="27"/>
      <c r="Q218" s="43" t="str">
        <f>C218</f>
        <v>M50</v>
      </c>
      <c r="R218" s="51"/>
      <c r="S218" s="33"/>
      <c r="T218" s="29"/>
      <c r="U218" s="29"/>
      <c r="V218" s="27"/>
      <c r="W218" s="27"/>
      <c r="X218" s="27"/>
      <c r="Y218" s="27"/>
    </row>
    <row r="219" spans="1:25" s="26" customFormat="1" ht="15">
      <c r="A219" s="50">
        <v>1</v>
      </c>
      <c r="B219" s="50">
        <v>1</v>
      </c>
      <c r="C219" s="50" t="s">
        <v>44</v>
      </c>
      <c r="D219" s="29" t="s">
        <v>46</v>
      </c>
      <c r="E219" s="29">
        <v>293</v>
      </c>
      <c r="F219" s="27"/>
      <c r="G219" s="27">
        <v>292</v>
      </c>
      <c r="H219" s="27">
        <v>284</v>
      </c>
      <c r="I219" s="27">
        <v>294</v>
      </c>
      <c r="J219" s="27"/>
      <c r="K219" s="31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1163</v>
      </c>
      <c r="L219" s="31" t="s">
        <v>1054</v>
      </c>
      <c r="M219" s="31" t="s">
        <v>48</v>
      </c>
      <c r="N219" s="31">
        <f>K219-(ROW(K219)-ROW(K$6))/10000</f>
        <v>1162.9786999999999</v>
      </c>
      <c r="O219" s="31">
        <f>COUNT(E219:J219)</f>
        <v>4</v>
      </c>
      <c r="P219" s="31">
        <f ca="1">IF(AND(O219=1,OFFSET(D219,0,P$3)&gt;0),"Y",0)</f>
        <v>0</v>
      </c>
      <c r="Q219" s="32" t="s">
        <v>47</v>
      </c>
      <c r="R219" s="47">
        <f>1-(Q219=Q218)</f>
        <v>0</v>
      </c>
      <c r="S219" s="33">
        <f>N219+T219/1000+U219/10000+V219/100000+W219/1000000+X219/10000000+Y219/100000000</f>
        <v>1163.3052039999998</v>
      </c>
      <c r="T219" s="27">
        <v>294</v>
      </c>
      <c r="U219" s="29">
        <v>293</v>
      </c>
      <c r="V219" s="27">
        <v>292</v>
      </c>
      <c r="W219" s="27">
        <v>284</v>
      </c>
      <c r="X219" s="27"/>
      <c r="Y219" s="27"/>
    </row>
    <row r="220" spans="1:25" s="26" customFormat="1" ht="15">
      <c r="A220" s="50">
        <v>2</v>
      </c>
      <c r="B220" s="50">
        <v>2</v>
      </c>
      <c r="C220" s="50" t="s">
        <v>597</v>
      </c>
      <c r="D220" s="29" t="s">
        <v>93</v>
      </c>
      <c r="E220" s="29">
        <v>284</v>
      </c>
      <c r="F220" s="27">
        <v>287</v>
      </c>
      <c r="G220" s="27">
        <v>283</v>
      </c>
      <c r="H220" s="27">
        <v>291</v>
      </c>
      <c r="I220" s="27"/>
      <c r="J220" s="27"/>
      <c r="K220" s="31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1145</v>
      </c>
      <c r="L220" s="31" t="s">
        <v>1054</v>
      </c>
      <c r="M220" s="31" t="s">
        <v>78</v>
      </c>
      <c r="N220" s="31">
        <f>K220-(ROW(K220)-ROW(K$6))/10000</f>
        <v>1144.9785999999999</v>
      </c>
      <c r="O220" s="31">
        <f>COUNT(E220:J220)</f>
        <v>4</v>
      </c>
      <c r="P220" s="31">
        <f ca="1">IF(AND(O220=1,OFFSET(D220,0,P$3)&gt;0),"Y",0)</f>
        <v>0</v>
      </c>
      <c r="Q220" s="32" t="s">
        <v>47</v>
      </c>
      <c r="R220" s="47">
        <f>1-(Q220=Q219)</f>
        <v>0</v>
      </c>
      <c r="S220" s="33">
        <f>N220+T220/1000+U220/10000+V220/100000+W220/1000000+X220/10000000+Y220/100000000</f>
        <v>1145.3014230000001</v>
      </c>
      <c r="T220" s="27">
        <v>291</v>
      </c>
      <c r="U220" s="27">
        <v>287</v>
      </c>
      <c r="V220" s="29">
        <v>284</v>
      </c>
      <c r="W220" s="27">
        <v>283</v>
      </c>
      <c r="X220" s="27"/>
      <c r="Y220" s="27"/>
    </row>
    <row r="221" spans="1:25" s="26" customFormat="1" ht="15">
      <c r="A221" s="50">
        <v>3</v>
      </c>
      <c r="B221" s="50">
        <v>3</v>
      </c>
      <c r="C221" s="50" t="s">
        <v>60</v>
      </c>
      <c r="D221" s="29" t="s">
        <v>62</v>
      </c>
      <c r="E221" s="29">
        <v>277</v>
      </c>
      <c r="F221" s="27">
        <v>281</v>
      </c>
      <c r="G221" s="27"/>
      <c r="H221" s="27">
        <v>282</v>
      </c>
      <c r="I221" s="27">
        <v>289</v>
      </c>
      <c r="J221" s="27"/>
      <c r="K221" s="31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1129</v>
      </c>
      <c r="L221" s="31" t="s">
        <v>1054</v>
      </c>
      <c r="M221" s="31" t="s">
        <v>127</v>
      </c>
      <c r="N221" s="31">
        <f>K221-(ROW(K221)-ROW(K$6))/10000</f>
        <v>1128.9784999999999</v>
      </c>
      <c r="O221" s="31">
        <f>COUNT(E221:J221)</f>
        <v>4</v>
      </c>
      <c r="P221" s="31">
        <f ca="1">IF(AND(O221=1,OFFSET(D221,0,P$3)&gt;0),"Y",0)</f>
        <v>0</v>
      </c>
      <c r="Q221" s="32" t="s">
        <v>47</v>
      </c>
      <c r="R221" s="47">
        <f>1-(Q221=Q220)</f>
        <v>0</v>
      </c>
      <c r="S221" s="33">
        <f>N221+T221/1000+U221/10000+V221/100000+W221/1000000+X221/10000000+Y221/100000000</f>
        <v>1129.2987869999999</v>
      </c>
      <c r="T221" s="27">
        <v>289</v>
      </c>
      <c r="U221" s="27">
        <v>282</v>
      </c>
      <c r="V221" s="27">
        <v>281</v>
      </c>
      <c r="W221" s="29">
        <v>277</v>
      </c>
      <c r="X221" s="27"/>
      <c r="Y221" s="27"/>
    </row>
    <row r="222" spans="1:25" s="26" customFormat="1" ht="15">
      <c r="A222" s="50">
        <v>4</v>
      </c>
      <c r="B222" s="50">
        <v>4</v>
      </c>
      <c r="C222" s="50" t="s">
        <v>96</v>
      </c>
      <c r="D222" s="29" t="s">
        <v>98</v>
      </c>
      <c r="E222" s="29"/>
      <c r="F222" s="27">
        <v>268</v>
      </c>
      <c r="G222" s="27">
        <v>266</v>
      </c>
      <c r="H222" s="27">
        <v>263</v>
      </c>
      <c r="I222" s="27">
        <v>275</v>
      </c>
      <c r="J222" s="27"/>
      <c r="K222" s="31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1072</v>
      </c>
      <c r="L222" s="31" t="s">
        <v>1054</v>
      </c>
      <c r="M222" s="31"/>
      <c r="N222" s="31">
        <f>K222-(ROW(K222)-ROW(K$6))/10000</f>
        <v>1071.9784</v>
      </c>
      <c r="O222" s="31">
        <f>COUNT(E222:J222)</f>
        <v>4</v>
      </c>
      <c r="P222" s="31">
        <f ca="1">IF(AND(O222=1,OFFSET(D222,0,P$3)&gt;0),"Y",0)</f>
        <v>0</v>
      </c>
      <c r="Q222" s="32" t="s">
        <v>47</v>
      </c>
      <c r="R222" s="33">
        <f>1-(Q222=Q221)</f>
        <v>0</v>
      </c>
      <c r="S222" s="33">
        <f>N222+T222/1000+U222/10000+V222/100000+W222/1000000+X222/10000000+Y222/100000000</f>
        <v>1072.2831230000002</v>
      </c>
      <c r="T222" s="27">
        <v>275</v>
      </c>
      <c r="U222" s="27">
        <v>268</v>
      </c>
      <c r="V222" s="27">
        <v>266</v>
      </c>
      <c r="W222" s="27">
        <v>263</v>
      </c>
      <c r="X222" s="29"/>
      <c r="Y222" s="27"/>
    </row>
    <row r="223" spans="1:25" s="26" customFormat="1" ht="15">
      <c r="A223" s="50">
        <v>5</v>
      </c>
      <c r="B223" s="50">
        <v>5</v>
      </c>
      <c r="C223" s="50" t="s">
        <v>598</v>
      </c>
      <c r="D223" s="29" t="s">
        <v>93</v>
      </c>
      <c r="E223" s="29">
        <v>246</v>
      </c>
      <c r="F223" s="27">
        <v>255</v>
      </c>
      <c r="G223" s="27">
        <v>241</v>
      </c>
      <c r="H223" s="27">
        <v>257</v>
      </c>
      <c r="I223" s="27"/>
      <c r="J223" s="27"/>
      <c r="K223" s="31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999</v>
      </c>
      <c r="L223" s="31" t="s">
        <v>1054</v>
      </c>
      <c r="M223" s="31"/>
      <c r="N223" s="31">
        <f>K223-(ROW(K223)-ROW(K$6))/10000</f>
        <v>998.97829999999999</v>
      </c>
      <c r="O223" s="31">
        <f>COUNT(E223:J223)</f>
        <v>4</v>
      </c>
      <c r="P223" s="31">
        <f ca="1">IF(AND(O223=1,OFFSET(D223,0,P$3)&gt;0),"Y",0)</f>
        <v>0</v>
      </c>
      <c r="Q223" s="32" t="s">
        <v>47</v>
      </c>
      <c r="R223" s="47">
        <f>1-(Q223=Q222)</f>
        <v>0</v>
      </c>
      <c r="S223" s="33">
        <f>N223+T223/1000+U223/10000+V223/100000+W223/1000000+X223/10000000+Y223/100000000</f>
        <v>999.26350099999991</v>
      </c>
      <c r="T223" s="27">
        <v>257</v>
      </c>
      <c r="U223" s="27">
        <v>255</v>
      </c>
      <c r="V223" s="29">
        <v>246</v>
      </c>
      <c r="W223" s="27">
        <v>241</v>
      </c>
      <c r="X223" s="27"/>
      <c r="Y223" s="27"/>
    </row>
    <row r="224" spans="1:25" s="26" customFormat="1" ht="15">
      <c r="A224" s="50">
        <v>6</v>
      </c>
      <c r="B224" s="50">
        <v>6</v>
      </c>
      <c r="C224" s="50" t="s">
        <v>117</v>
      </c>
      <c r="D224" s="29" t="s">
        <v>84</v>
      </c>
      <c r="E224" s="29">
        <v>247</v>
      </c>
      <c r="F224" s="27">
        <v>225</v>
      </c>
      <c r="G224" s="27">
        <v>221</v>
      </c>
      <c r="H224" s="27">
        <v>240</v>
      </c>
      <c r="I224" s="27">
        <v>264</v>
      </c>
      <c r="J224" s="27"/>
      <c r="K224" s="31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976</v>
      </c>
      <c r="L224" s="31" t="s">
        <v>1054</v>
      </c>
      <c r="M224" s="31"/>
      <c r="N224" s="31">
        <f>K224-(ROW(K224)-ROW(K$6))/10000</f>
        <v>975.97820000000002</v>
      </c>
      <c r="O224" s="31">
        <f>COUNT(E224:J224)</f>
        <v>5</v>
      </c>
      <c r="P224" s="31">
        <f ca="1">IF(AND(O224=1,OFFSET(D224,0,P$3)&gt;0),"Y",0)</f>
        <v>0</v>
      </c>
      <c r="Q224" s="32" t="s">
        <v>47</v>
      </c>
      <c r="R224" s="47">
        <f>1-(Q224=Q223)</f>
        <v>0</v>
      </c>
      <c r="S224" s="33">
        <f>N224+T224/1000+U224/10000+V224/100000+W224/1000000+X224/10000000+Y224/100000000</f>
        <v>976.26954710000007</v>
      </c>
      <c r="T224" s="27">
        <v>264</v>
      </c>
      <c r="U224" s="29">
        <v>247</v>
      </c>
      <c r="V224" s="27">
        <v>240</v>
      </c>
      <c r="W224" s="27">
        <v>225</v>
      </c>
      <c r="X224" s="27">
        <v>221</v>
      </c>
      <c r="Y224" s="27"/>
    </row>
    <row r="225" spans="1:25" s="26" customFormat="1" ht="15">
      <c r="A225" s="50">
        <v>7</v>
      </c>
      <c r="B225" s="50">
        <v>7</v>
      </c>
      <c r="C225" s="50" t="s">
        <v>187</v>
      </c>
      <c r="D225" s="29" t="s">
        <v>39</v>
      </c>
      <c r="E225" s="29">
        <v>208</v>
      </c>
      <c r="F225" s="27">
        <v>242</v>
      </c>
      <c r="G225" s="27">
        <v>245</v>
      </c>
      <c r="H225" s="27">
        <v>261</v>
      </c>
      <c r="I225" s="27">
        <v>224</v>
      </c>
      <c r="J225" s="27"/>
      <c r="K225" s="31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972</v>
      </c>
      <c r="L225" s="31" t="s">
        <v>1054</v>
      </c>
      <c r="M225" s="31"/>
      <c r="N225" s="31">
        <f>K225-(ROW(K225)-ROW(K$6))/10000</f>
        <v>971.97810000000004</v>
      </c>
      <c r="O225" s="31">
        <f>COUNT(E225:J225)</f>
        <v>5</v>
      </c>
      <c r="P225" s="31">
        <f ca="1">IF(AND(O225=1,OFFSET(D225,0,P$3)&gt;0),"Y",0)</f>
        <v>0</v>
      </c>
      <c r="Q225" s="32" t="s">
        <v>47</v>
      </c>
      <c r="R225" s="47">
        <f>1-(Q225=Q224)</f>
        <v>0</v>
      </c>
      <c r="S225" s="33">
        <f>N225+T225/1000+U225/10000+V225/100000+W225/1000000+X225/10000000+Y225/100000000</f>
        <v>972.26626480000004</v>
      </c>
      <c r="T225" s="27">
        <v>261</v>
      </c>
      <c r="U225" s="27">
        <v>245</v>
      </c>
      <c r="V225" s="27">
        <v>242</v>
      </c>
      <c r="W225" s="27">
        <v>224</v>
      </c>
      <c r="X225" s="29">
        <v>208</v>
      </c>
      <c r="Y225" s="27"/>
    </row>
    <row r="226" spans="1:25" s="26" customFormat="1" ht="15">
      <c r="A226" s="50">
        <v>8</v>
      </c>
      <c r="B226" s="50">
        <v>8</v>
      </c>
      <c r="C226" s="50" t="s">
        <v>599</v>
      </c>
      <c r="D226" s="29" t="s">
        <v>46</v>
      </c>
      <c r="E226" s="29">
        <v>243</v>
      </c>
      <c r="F226" s="27">
        <v>236</v>
      </c>
      <c r="G226" s="27">
        <v>229</v>
      </c>
      <c r="H226" s="27">
        <v>219</v>
      </c>
      <c r="I226" s="27"/>
      <c r="J226" s="27"/>
      <c r="K226" s="31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927</v>
      </c>
      <c r="L226" s="31" t="s">
        <v>1054</v>
      </c>
      <c r="M226" s="31"/>
      <c r="N226" s="31">
        <f>K226-(ROW(K226)-ROW(K$6))/10000</f>
        <v>926.97799999999995</v>
      </c>
      <c r="O226" s="31">
        <f>COUNT(E226:J226)</f>
        <v>4</v>
      </c>
      <c r="P226" s="31">
        <f ca="1">IF(AND(O226=1,OFFSET(D226,0,P$3)&gt;0),"Y",0)</f>
        <v>0</v>
      </c>
      <c r="Q226" s="32" t="s">
        <v>47</v>
      </c>
      <c r="R226" s="47">
        <f>1-(Q226=Q225)</f>
        <v>0</v>
      </c>
      <c r="S226" s="33">
        <f>N226+T226/1000+U226/10000+V226/100000+W226/1000000+X226/10000000+Y226/100000000</f>
        <v>927.24710900000002</v>
      </c>
      <c r="T226" s="29">
        <v>243</v>
      </c>
      <c r="U226" s="27">
        <v>236</v>
      </c>
      <c r="V226" s="27">
        <v>229</v>
      </c>
      <c r="W226" s="27">
        <v>219</v>
      </c>
      <c r="X226" s="27"/>
      <c r="Y226" s="27"/>
    </row>
    <row r="227" spans="1:25" s="26" customFormat="1" ht="15">
      <c r="A227" s="50">
        <v>9</v>
      </c>
      <c r="B227" s="50">
        <v>9</v>
      </c>
      <c r="C227" s="50" t="s">
        <v>210</v>
      </c>
      <c r="D227" s="29" t="s">
        <v>84</v>
      </c>
      <c r="E227" s="29">
        <v>196</v>
      </c>
      <c r="F227" s="27">
        <v>213</v>
      </c>
      <c r="G227" s="27"/>
      <c r="H227" s="27">
        <v>205</v>
      </c>
      <c r="I227" s="27">
        <v>211</v>
      </c>
      <c r="J227" s="27"/>
      <c r="K227" s="31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825</v>
      </c>
      <c r="L227" s="31" t="s">
        <v>1054</v>
      </c>
      <c r="M227" s="31"/>
      <c r="N227" s="31">
        <f>K227-(ROW(K227)-ROW(K$6))/10000</f>
        <v>824.97789999999998</v>
      </c>
      <c r="O227" s="31">
        <f>COUNT(E227:J227)</f>
        <v>4</v>
      </c>
      <c r="P227" s="31">
        <f ca="1">IF(AND(O227=1,OFFSET(D227,0,P$3)&gt;0),"Y",0)</f>
        <v>0</v>
      </c>
      <c r="Q227" s="32" t="s">
        <v>47</v>
      </c>
      <c r="R227" s="47">
        <f>1-(Q227=Q226)</f>
        <v>0</v>
      </c>
      <c r="S227" s="33">
        <f>N227+T227/1000+U227/10000+V227/100000+W227/1000000+X227/10000000+Y227/100000000</f>
        <v>825.214246</v>
      </c>
      <c r="T227" s="27">
        <v>213</v>
      </c>
      <c r="U227" s="27">
        <v>211</v>
      </c>
      <c r="V227" s="27">
        <v>205</v>
      </c>
      <c r="W227" s="29">
        <v>196</v>
      </c>
      <c r="X227" s="27"/>
      <c r="Y227" s="27"/>
    </row>
    <row r="228" spans="1:25" s="26" customFormat="1" ht="15">
      <c r="A228" s="50">
        <v>10</v>
      </c>
      <c r="B228" s="50">
        <v>10</v>
      </c>
      <c r="C228" s="50" t="s">
        <v>448</v>
      </c>
      <c r="D228" s="29" t="s">
        <v>42</v>
      </c>
      <c r="E228" s="29">
        <v>195</v>
      </c>
      <c r="F228" s="27">
        <v>227</v>
      </c>
      <c r="G228" s="27">
        <v>210</v>
      </c>
      <c r="H228" s="27">
        <v>185</v>
      </c>
      <c r="I228" s="27"/>
      <c r="J228" s="27"/>
      <c r="K228" s="31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817</v>
      </c>
      <c r="L228" s="31" t="s">
        <v>1054</v>
      </c>
      <c r="M228" s="31"/>
      <c r="N228" s="31">
        <f>K228-(ROW(K228)-ROW(K$6))/10000</f>
        <v>816.9778</v>
      </c>
      <c r="O228" s="31">
        <f>COUNT(E228:J228)</f>
        <v>4</v>
      </c>
      <c r="P228" s="31">
        <f ca="1">IF(AND(O228=1,OFFSET(D228,0,P$3)&gt;0),"Y",0)</f>
        <v>0</v>
      </c>
      <c r="Q228" s="32" t="s">
        <v>47</v>
      </c>
      <c r="R228" s="47">
        <f>1-(Q228=Q227)</f>
        <v>0</v>
      </c>
      <c r="S228" s="33">
        <f>N228+T228/1000+U228/10000+V228/100000+W228/1000000+X228/10000000+Y228/100000000</f>
        <v>817.22793499999989</v>
      </c>
      <c r="T228" s="27">
        <v>227</v>
      </c>
      <c r="U228" s="27">
        <v>210</v>
      </c>
      <c r="V228" s="29">
        <v>195</v>
      </c>
      <c r="W228" s="27">
        <v>185</v>
      </c>
      <c r="X228" s="27"/>
      <c r="Y228" s="27"/>
    </row>
    <row r="229" spans="1:25" s="26" customFormat="1" ht="15">
      <c r="A229" s="50">
        <v>11</v>
      </c>
      <c r="B229" s="50">
        <v>11</v>
      </c>
      <c r="C229" s="50" t="s">
        <v>91</v>
      </c>
      <c r="D229" s="29" t="s">
        <v>93</v>
      </c>
      <c r="E229" s="29"/>
      <c r="F229" s="27">
        <v>263</v>
      </c>
      <c r="G229" s="27"/>
      <c r="H229" s="27">
        <v>267</v>
      </c>
      <c r="I229" s="27">
        <v>277</v>
      </c>
      <c r="J229" s="27"/>
      <c r="K229" s="31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807</v>
      </c>
      <c r="L229" s="31" t="s">
        <v>1054</v>
      </c>
      <c r="M229" s="31"/>
      <c r="N229" s="31">
        <f>K229-(ROW(K229)-ROW(K$6))/10000</f>
        <v>806.97770000000003</v>
      </c>
      <c r="O229" s="31">
        <f>COUNT(E229:J229)</f>
        <v>3</v>
      </c>
      <c r="P229" s="31">
        <f ca="1">IF(AND(O229=1,OFFSET(D229,0,P$3)&gt;0),"Y",0)</f>
        <v>0</v>
      </c>
      <c r="Q229" s="32" t="s">
        <v>47</v>
      </c>
      <c r="R229" s="33">
        <f>1-(Q229=Q228)</f>
        <v>0</v>
      </c>
      <c r="S229" s="33">
        <f>N229+T229/1000+U229/10000+V229/100000+W229/1000000+X229/10000000+Y229/100000000</f>
        <v>807.28403000000003</v>
      </c>
      <c r="T229" s="27">
        <v>277</v>
      </c>
      <c r="U229" s="27">
        <v>267</v>
      </c>
      <c r="V229" s="27">
        <v>263</v>
      </c>
      <c r="W229" s="29"/>
      <c r="X229" s="27"/>
      <c r="Y229" s="27"/>
    </row>
    <row r="230" spans="1:25" s="26" customFormat="1" ht="15">
      <c r="A230" s="50">
        <v>12</v>
      </c>
      <c r="B230" s="50">
        <v>12</v>
      </c>
      <c r="C230" s="50" t="s">
        <v>600</v>
      </c>
      <c r="D230" s="29" t="s">
        <v>145</v>
      </c>
      <c r="E230" s="29">
        <v>264</v>
      </c>
      <c r="F230" s="27">
        <v>274</v>
      </c>
      <c r="G230" s="27">
        <v>268</v>
      </c>
      <c r="H230" s="27"/>
      <c r="I230" s="27"/>
      <c r="J230" s="27"/>
      <c r="K230" s="31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806</v>
      </c>
      <c r="L230" s="31" t="s">
        <v>1054</v>
      </c>
      <c r="M230" s="31"/>
      <c r="N230" s="31">
        <f>K230-(ROW(K230)-ROW(K$6))/10000</f>
        <v>805.97760000000005</v>
      </c>
      <c r="O230" s="31">
        <f>COUNT(E230:J230)</f>
        <v>3</v>
      </c>
      <c r="P230" s="31">
        <f ca="1">IF(AND(O230=1,OFFSET(D230,0,P$3)&gt;0),"Y",0)</f>
        <v>0</v>
      </c>
      <c r="Q230" s="32" t="s">
        <v>47</v>
      </c>
      <c r="R230" s="47">
        <f>1-(Q230=Q229)</f>
        <v>0</v>
      </c>
      <c r="S230" s="33">
        <f>N230+T230/1000+U230/10000+V230/100000+W230/1000000+X230/10000000+Y230/100000000</f>
        <v>806.28104000000008</v>
      </c>
      <c r="T230" s="27">
        <v>274</v>
      </c>
      <c r="U230" s="27">
        <v>268</v>
      </c>
      <c r="V230" s="29">
        <v>264</v>
      </c>
      <c r="W230" s="27"/>
      <c r="X230" s="27"/>
      <c r="Y230" s="27"/>
    </row>
    <row r="231" spans="1:25" s="26" customFormat="1" ht="15">
      <c r="A231" s="50">
        <v>13</v>
      </c>
      <c r="B231" s="50">
        <v>13</v>
      </c>
      <c r="C231" s="50" t="s">
        <v>242</v>
      </c>
      <c r="D231" s="29" t="s">
        <v>98</v>
      </c>
      <c r="E231" s="29">
        <v>139</v>
      </c>
      <c r="F231" s="27">
        <v>198</v>
      </c>
      <c r="G231" s="27">
        <v>209</v>
      </c>
      <c r="H231" s="27">
        <v>196</v>
      </c>
      <c r="I231" s="27">
        <v>192</v>
      </c>
      <c r="J231" s="27"/>
      <c r="K231" s="31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795</v>
      </c>
      <c r="L231" s="31" t="s">
        <v>1054</v>
      </c>
      <c r="M231" s="31"/>
      <c r="N231" s="31">
        <f>K231-(ROW(K231)-ROW(K$6))/10000</f>
        <v>794.97749999999996</v>
      </c>
      <c r="O231" s="31">
        <f>COUNT(E231:J231)</f>
        <v>5</v>
      </c>
      <c r="P231" s="31">
        <f ca="1">IF(AND(O231=1,OFFSET(D231,0,P$3)&gt;0),"Y",0)</f>
        <v>0</v>
      </c>
      <c r="Q231" s="32" t="s">
        <v>47</v>
      </c>
      <c r="R231" s="47">
        <f>1-(Q231=Q230)</f>
        <v>0</v>
      </c>
      <c r="S231" s="33">
        <f>N231+T231/1000+U231/10000+V231/100000+W231/1000000+X231/10000000+Y231/100000000</f>
        <v>795.20846589999996</v>
      </c>
      <c r="T231" s="27">
        <v>209</v>
      </c>
      <c r="U231" s="27">
        <v>198</v>
      </c>
      <c r="V231" s="27">
        <v>196</v>
      </c>
      <c r="W231" s="27">
        <v>192</v>
      </c>
      <c r="X231" s="29">
        <v>139</v>
      </c>
      <c r="Y231" s="27"/>
    </row>
    <row r="232" spans="1:25" s="26" customFormat="1" ht="15">
      <c r="A232" s="50">
        <v>14</v>
      </c>
      <c r="B232" s="50">
        <v>14</v>
      </c>
      <c r="C232" s="50" t="s">
        <v>231</v>
      </c>
      <c r="D232" s="29" t="s">
        <v>116</v>
      </c>
      <c r="E232" s="29">
        <v>191</v>
      </c>
      <c r="F232" s="27">
        <v>192</v>
      </c>
      <c r="G232" s="27"/>
      <c r="H232" s="27">
        <v>209</v>
      </c>
      <c r="I232" s="27">
        <v>199</v>
      </c>
      <c r="J232" s="27"/>
      <c r="K232" s="31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791</v>
      </c>
      <c r="L232" s="31" t="s">
        <v>1054</v>
      </c>
      <c r="M232" s="31"/>
      <c r="N232" s="31">
        <f>K232-(ROW(K232)-ROW(K$6))/10000</f>
        <v>790.97739999999999</v>
      </c>
      <c r="O232" s="31">
        <f>COUNT(E232:J232)</f>
        <v>4</v>
      </c>
      <c r="P232" s="31">
        <f ca="1">IF(AND(O232=1,OFFSET(D232,0,P$3)&gt;0),"Y",0)</f>
        <v>0</v>
      </c>
      <c r="Q232" s="32" t="s">
        <v>47</v>
      </c>
      <c r="R232" s="47">
        <f>1-(Q232=Q231)</f>
        <v>0</v>
      </c>
      <c r="S232" s="33">
        <f>N232+T232/1000+U232/10000+V232/100000+W232/1000000+X232/10000000+Y232/100000000</f>
        <v>791.20841099999996</v>
      </c>
      <c r="T232" s="27">
        <v>209</v>
      </c>
      <c r="U232" s="27">
        <v>199</v>
      </c>
      <c r="V232" s="27">
        <v>192</v>
      </c>
      <c r="W232" s="29">
        <v>191</v>
      </c>
      <c r="X232" s="27"/>
      <c r="Y232" s="27"/>
    </row>
    <row r="233" spans="1:25" s="26" customFormat="1" ht="15">
      <c r="A233" s="50">
        <v>15</v>
      </c>
      <c r="B233" s="50">
        <v>15</v>
      </c>
      <c r="C233" s="50" t="s">
        <v>601</v>
      </c>
      <c r="D233" s="29" t="s">
        <v>124</v>
      </c>
      <c r="E233" s="29">
        <v>210</v>
      </c>
      <c r="F233" s="27">
        <v>187</v>
      </c>
      <c r="G233" s="27">
        <v>186</v>
      </c>
      <c r="H233" s="27">
        <v>172</v>
      </c>
      <c r="I233" s="27"/>
      <c r="J233" s="27"/>
      <c r="K233" s="31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755</v>
      </c>
      <c r="L233" s="31" t="s">
        <v>1054</v>
      </c>
      <c r="M233" s="31"/>
      <c r="N233" s="31">
        <f>K233-(ROW(K233)-ROW(K$6))/10000</f>
        <v>754.97730000000001</v>
      </c>
      <c r="O233" s="31">
        <f>COUNT(E233:J233)</f>
        <v>4</v>
      </c>
      <c r="P233" s="31">
        <f ca="1">IF(AND(O233=1,OFFSET(D233,0,P$3)&gt;0),"Y",0)</f>
        <v>0</v>
      </c>
      <c r="Q233" s="32" t="s">
        <v>47</v>
      </c>
      <c r="R233" s="47">
        <f>1-(Q233=Q232)</f>
        <v>0</v>
      </c>
      <c r="S233" s="33">
        <f>N233+T233/1000+U233/10000+V233/100000+W233/1000000+X233/10000000+Y233/100000000</f>
        <v>755.208032</v>
      </c>
      <c r="T233" s="29">
        <v>210</v>
      </c>
      <c r="U233" s="27">
        <v>187</v>
      </c>
      <c r="V233" s="27">
        <v>186</v>
      </c>
      <c r="W233" s="27">
        <v>172</v>
      </c>
      <c r="X233" s="27"/>
      <c r="Y233" s="27"/>
    </row>
    <row r="234" spans="1:25" s="26" customFormat="1" ht="15">
      <c r="A234" s="50">
        <v>16</v>
      </c>
      <c r="B234" s="50">
        <v>16</v>
      </c>
      <c r="C234" s="50" t="s">
        <v>258</v>
      </c>
      <c r="D234" s="29" t="s">
        <v>62</v>
      </c>
      <c r="E234" s="29">
        <v>198</v>
      </c>
      <c r="F234" s="27">
        <v>186</v>
      </c>
      <c r="G234" s="27">
        <v>185</v>
      </c>
      <c r="H234" s="27">
        <v>171</v>
      </c>
      <c r="I234" s="27">
        <v>182</v>
      </c>
      <c r="J234" s="27"/>
      <c r="K234" s="31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751</v>
      </c>
      <c r="L234" s="31" t="s">
        <v>1054</v>
      </c>
      <c r="M234" s="31"/>
      <c r="N234" s="31">
        <f>K234-(ROW(K234)-ROW(K$6))/10000</f>
        <v>750.97720000000004</v>
      </c>
      <c r="O234" s="31">
        <f>COUNT(E234:J234)</f>
        <v>5</v>
      </c>
      <c r="P234" s="31">
        <f ca="1">IF(AND(O234=1,OFFSET(D234,0,P$3)&gt;0),"Y",0)</f>
        <v>0</v>
      </c>
      <c r="Q234" s="32" t="s">
        <v>47</v>
      </c>
      <c r="R234" s="47">
        <f>1-(Q234=Q233)</f>
        <v>0</v>
      </c>
      <c r="S234" s="33">
        <f>N234+T234/1000+U234/10000+V234/100000+W234/1000000+X234/10000000+Y234/100000000</f>
        <v>751.19584910000003</v>
      </c>
      <c r="T234" s="29">
        <v>198</v>
      </c>
      <c r="U234" s="27">
        <v>186</v>
      </c>
      <c r="V234" s="27">
        <v>185</v>
      </c>
      <c r="W234" s="27">
        <v>182</v>
      </c>
      <c r="X234" s="27">
        <v>171</v>
      </c>
      <c r="Y234" s="27"/>
    </row>
    <row r="235" spans="1:25" s="26" customFormat="1" ht="15">
      <c r="A235" s="50">
        <v>17</v>
      </c>
      <c r="B235" s="50">
        <v>17</v>
      </c>
      <c r="C235" s="50" t="s">
        <v>161</v>
      </c>
      <c r="D235" s="29" t="s">
        <v>25</v>
      </c>
      <c r="E235" s="29">
        <v>271</v>
      </c>
      <c r="F235" s="27"/>
      <c r="G235" s="27">
        <v>239</v>
      </c>
      <c r="H235" s="27"/>
      <c r="I235" s="27">
        <v>240</v>
      </c>
      <c r="J235" s="27"/>
      <c r="K235" s="31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750</v>
      </c>
      <c r="L235" s="31" t="s">
        <v>1054</v>
      </c>
      <c r="M235" s="31"/>
      <c r="N235" s="31">
        <f>K235-(ROW(K235)-ROW(K$6))/10000</f>
        <v>749.97709999999995</v>
      </c>
      <c r="O235" s="31">
        <f>COUNT(E235:J235)</f>
        <v>3</v>
      </c>
      <c r="P235" s="31">
        <f ca="1">IF(AND(O235=1,OFFSET(D235,0,P$3)&gt;0),"Y",0)</f>
        <v>0</v>
      </c>
      <c r="Q235" s="32" t="s">
        <v>47</v>
      </c>
      <c r="R235" s="47">
        <f>1-(Q235=Q234)</f>
        <v>0</v>
      </c>
      <c r="S235" s="33">
        <f>N235+T235/1000+U235/10000+V235/100000+W235/1000000+X235/10000000+Y235/100000000</f>
        <v>750.2744899999999</v>
      </c>
      <c r="T235" s="29">
        <v>271</v>
      </c>
      <c r="U235" s="27">
        <v>240</v>
      </c>
      <c r="V235" s="27">
        <v>239</v>
      </c>
      <c r="W235" s="27"/>
      <c r="X235" s="27"/>
      <c r="Y235" s="27"/>
    </row>
    <row r="236" spans="1:25" s="26" customFormat="1" ht="15">
      <c r="A236" s="50">
        <v>18</v>
      </c>
      <c r="B236" s="50">
        <v>18</v>
      </c>
      <c r="C236" s="50" t="s">
        <v>114</v>
      </c>
      <c r="D236" s="29" t="s">
        <v>116</v>
      </c>
      <c r="E236" s="29"/>
      <c r="F236" s="27">
        <v>243</v>
      </c>
      <c r="G236" s="27">
        <v>236</v>
      </c>
      <c r="H236" s="27"/>
      <c r="I236" s="27">
        <v>265</v>
      </c>
      <c r="J236" s="27"/>
      <c r="K236" s="31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744</v>
      </c>
      <c r="L236" s="31" t="s">
        <v>1054</v>
      </c>
      <c r="M236" s="31"/>
      <c r="N236" s="31">
        <f>K236-(ROW(K236)-ROW(K$6))/10000</f>
        <v>743.97699999999998</v>
      </c>
      <c r="O236" s="31">
        <f>COUNT(E236:J236)</f>
        <v>3</v>
      </c>
      <c r="P236" s="31">
        <f ca="1">IF(AND(O236=1,OFFSET(D236,0,P$3)&gt;0),"Y",0)</f>
        <v>0</v>
      </c>
      <c r="Q236" s="32" t="s">
        <v>47</v>
      </c>
      <c r="R236" s="33">
        <f>1-(Q236=Q235)</f>
        <v>0</v>
      </c>
      <c r="S236" s="33">
        <f>N236+T236/1000+U236/10000+V236/100000+W236/1000000+X236/10000000+Y236/100000000</f>
        <v>744.26865999999995</v>
      </c>
      <c r="T236" s="27">
        <v>265</v>
      </c>
      <c r="U236" s="27">
        <v>243</v>
      </c>
      <c r="V236" s="27">
        <v>236</v>
      </c>
      <c r="W236" s="29"/>
      <c r="X236" s="27"/>
      <c r="Y236" s="27"/>
    </row>
    <row r="237" spans="1:25" s="26" customFormat="1" ht="15">
      <c r="A237" s="50">
        <v>19</v>
      </c>
      <c r="B237" s="50">
        <v>19</v>
      </c>
      <c r="C237" s="50" t="s">
        <v>185</v>
      </c>
      <c r="D237" s="29" t="s">
        <v>116</v>
      </c>
      <c r="E237" s="29">
        <v>167</v>
      </c>
      <c r="F237" s="27">
        <v>144</v>
      </c>
      <c r="G237" s="27">
        <v>178</v>
      </c>
      <c r="H237" s="27">
        <v>170</v>
      </c>
      <c r="I237" s="27">
        <v>225</v>
      </c>
      <c r="J237" s="27"/>
      <c r="K237" s="31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740</v>
      </c>
      <c r="L237" s="31" t="s">
        <v>1054</v>
      </c>
      <c r="M237" s="31"/>
      <c r="N237" s="31">
        <f>K237-(ROW(K237)-ROW(K$6))/10000</f>
        <v>739.9769</v>
      </c>
      <c r="O237" s="31">
        <f>COUNT(E237:J237)</f>
        <v>5</v>
      </c>
      <c r="P237" s="31">
        <f ca="1">IF(AND(O237=1,OFFSET(D237,0,P$3)&gt;0),"Y",0)</f>
        <v>0</v>
      </c>
      <c r="Q237" s="32" t="s">
        <v>47</v>
      </c>
      <c r="R237" s="47">
        <f>1-(Q237=Q236)</f>
        <v>0</v>
      </c>
      <c r="S237" s="33">
        <f>N237+T237/1000+U237/10000+V237/100000+W237/1000000+X237/10000000+Y237/100000000</f>
        <v>740.2215814000001</v>
      </c>
      <c r="T237" s="27">
        <v>225</v>
      </c>
      <c r="U237" s="27">
        <v>178</v>
      </c>
      <c r="V237" s="27">
        <v>170</v>
      </c>
      <c r="W237" s="29">
        <v>167</v>
      </c>
      <c r="X237" s="27">
        <v>144</v>
      </c>
      <c r="Y237" s="27"/>
    </row>
    <row r="238" spans="1:25" s="26" customFormat="1" ht="15">
      <c r="A238" s="50">
        <v>20</v>
      </c>
      <c r="B238" s="50">
        <v>20</v>
      </c>
      <c r="C238" s="50" t="s">
        <v>243</v>
      </c>
      <c r="D238" s="29" t="s">
        <v>30</v>
      </c>
      <c r="E238" s="29">
        <v>188</v>
      </c>
      <c r="F238" s="27"/>
      <c r="G238" s="27">
        <v>181</v>
      </c>
      <c r="H238" s="27">
        <v>174</v>
      </c>
      <c r="I238" s="27">
        <v>191</v>
      </c>
      <c r="J238" s="27"/>
      <c r="K238" s="31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734</v>
      </c>
      <c r="L238" s="31" t="s">
        <v>1054</v>
      </c>
      <c r="M238" s="31"/>
      <c r="N238" s="31">
        <f>K238-(ROW(K238)-ROW(K$6))/10000</f>
        <v>733.97680000000003</v>
      </c>
      <c r="O238" s="31">
        <f>COUNT(E238:J238)</f>
        <v>4</v>
      </c>
      <c r="P238" s="31">
        <f ca="1">IF(AND(O238=1,OFFSET(D238,0,P$3)&gt;0),"Y",0)</f>
        <v>0</v>
      </c>
      <c r="Q238" s="32" t="s">
        <v>47</v>
      </c>
      <c r="R238" s="47">
        <f>1-(Q238=Q237)</f>
        <v>0</v>
      </c>
      <c r="S238" s="33">
        <f>N238+T238/1000+U238/10000+V238/100000+W238/1000000+X238/10000000+Y238/100000000</f>
        <v>734.18858400000011</v>
      </c>
      <c r="T238" s="27">
        <v>191</v>
      </c>
      <c r="U238" s="29">
        <v>188</v>
      </c>
      <c r="V238" s="27">
        <v>181</v>
      </c>
      <c r="W238" s="27">
        <v>174</v>
      </c>
      <c r="X238" s="27"/>
      <c r="Y238" s="27"/>
    </row>
    <row r="239" spans="1:25" s="26" customFormat="1" ht="15">
      <c r="A239" s="50">
        <v>21</v>
      </c>
      <c r="B239" s="50">
        <v>21</v>
      </c>
      <c r="C239" s="50" t="s">
        <v>162</v>
      </c>
      <c r="D239" s="29" t="s">
        <v>98</v>
      </c>
      <c r="E239" s="29"/>
      <c r="F239" s="27"/>
      <c r="G239" s="27">
        <v>235</v>
      </c>
      <c r="H239" s="27">
        <v>241</v>
      </c>
      <c r="I239" s="27">
        <v>239</v>
      </c>
      <c r="J239" s="27"/>
      <c r="K239" s="31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715</v>
      </c>
      <c r="L239" s="31" t="s">
        <v>1054</v>
      </c>
      <c r="M239" s="31"/>
      <c r="N239" s="31">
        <f>K239-(ROW(K239)-ROW(K$6))/10000</f>
        <v>714.97670000000005</v>
      </c>
      <c r="O239" s="31">
        <f>COUNT(E239:J239)</f>
        <v>3</v>
      </c>
      <c r="P239" s="31">
        <f ca="1">IF(AND(O239=1,OFFSET(D239,0,P$3)&gt;0),"Y",0)</f>
        <v>0</v>
      </c>
      <c r="Q239" s="32" t="s">
        <v>47</v>
      </c>
      <c r="R239" s="33">
        <f>1-(Q239=Q238)</f>
        <v>0</v>
      </c>
      <c r="S239" s="33">
        <f>N239+T239/1000+U239/10000+V239/100000+W239/1000000+X239/10000000+Y239/100000000</f>
        <v>715.24395000000004</v>
      </c>
      <c r="T239" s="27">
        <v>241</v>
      </c>
      <c r="U239" s="27">
        <v>239</v>
      </c>
      <c r="V239" s="27">
        <v>235</v>
      </c>
      <c r="W239" s="29"/>
      <c r="X239" s="27"/>
      <c r="Y239" s="27"/>
    </row>
    <row r="240" spans="1:25" s="26" customFormat="1" ht="15">
      <c r="A240" s="50">
        <v>22</v>
      </c>
      <c r="B240" s="50">
        <v>22</v>
      </c>
      <c r="C240" s="50" t="s">
        <v>284</v>
      </c>
      <c r="D240" s="29" t="s">
        <v>145</v>
      </c>
      <c r="E240" s="29">
        <v>156</v>
      </c>
      <c r="F240" s="27"/>
      <c r="G240" s="27">
        <v>169</v>
      </c>
      <c r="H240" s="27">
        <v>180</v>
      </c>
      <c r="I240" s="27">
        <v>170</v>
      </c>
      <c r="J240" s="27"/>
      <c r="K240" s="31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675</v>
      </c>
      <c r="L240" s="31" t="s">
        <v>1054</v>
      </c>
      <c r="M240" s="31"/>
      <c r="N240" s="31">
        <f>K240-(ROW(K240)-ROW(K$6))/10000</f>
        <v>674.97659999999996</v>
      </c>
      <c r="O240" s="31">
        <f>COUNT(E240:J240)</f>
        <v>4</v>
      </c>
      <c r="P240" s="31">
        <f ca="1">IF(AND(O240=1,OFFSET(D240,0,P$3)&gt;0),"Y",0)</f>
        <v>0</v>
      </c>
      <c r="Q240" s="32" t="s">
        <v>47</v>
      </c>
      <c r="R240" s="47">
        <f>1-(Q240=Q239)</f>
        <v>0</v>
      </c>
      <c r="S240" s="33">
        <f>N240+T240/1000+U240/10000+V240/100000+W240/1000000+X240/10000000+Y240/100000000</f>
        <v>675.17544599999997</v>
      </c>
      <c r="T240" s="27">
        <v>180</v>
      </c>
      <c r="U240" s="27">
        <v>170</v>
      </c>
      <c r="V240" s="27">
        <v>169</v>
      </c>
      <c r="W240" s="29">
        <v>156</v>
      </c>
      <c r="X240" s="27"/>
      <c r="Y240" s="27"/>
    </row>
    <row r="241" spans="1:25" s="26" customFormat="1" ht="15">
      <c r="A241" s="50">
        <v>23</v>
      </c>
      <c r="B241" s="50">
        <v>23</v>
      </c>
      <c r="C241" s="50" t="s">
        <v>235</v>
      </c>
      <c r="D241" s="29" t="s">
        <v>42</v>
      </c>
      <c r="E241" s="29">
        <v>141</v>
      </c>
      <c r="F241" s="27"/>
      <c r="G241" s="27">
        <v>176</v>
      </c>
      <c r="H241" s="27">
        <v>154</v>
      </c>
      <c r="I241" s="27">
        <v>196</v>
      </c>
      <c r="J241" s="27"/>
      <c r="K241" s="31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667</v>
      </c>
      <c r="L241" s="31" t="s">
        <v>1054</v>
      </c>
      <c r="M241" s="31"/>
      <c r="N241" s="31">
        <f>K241-(ROW(K241)-ROW(K$6))/10000</f>
        <v>666.97649999999999</v>
      </c>
      <c r="O241" s="31">
        <f>COUNT(E241:J241)</f>
        <v>4</v>
      </c>
      <c r="P241" s="31">
        <f ca="1">IF(AND(O241=1,OFFSET(D241,0,P$3)&gt;0),"Y",0)</f>
        <v>0</v>
      </c>
      <c r="Q241" s="32" t="s">
        <v>47</v>
      </c>
      <c r="R241" s="47">
        <f>1-(Q241=Q240)</f>
        <v>0</v>
      </c>
      <c r="S241" s="33">
        <f>N241+T241/1000+U241/10000+V241/100000+W241/1000000+X241/10000000+Y241/100000000</f>
        <v>667.19178099999999</v>
      </c>
      <c r="T241" s="27">
        <v>196</v>
      </c>
      <c r="U241" s="27">
        <v>176</v>
      </c>
      <c r="V241" s="27">
        <v>154</v>
      </c>
      <c r="W241" s="29">
        <v>141</v>
      </c>
      <c r="X241" s="27"/>
      <c r="Y241" s="27"/>
    </row>
    <row r="242" spans="1:25" s="26" customFormat="1" ht="15">
      <c r="A242" s="50">
        <v>24</v>
      </c>
      <c r="B242" s="50">
        <v>24</v>
      </c>
      <c r="C242" s="50" t="s">
        <v>268</v>
      </c>
      <c r="D242" s="29" t="s">
        <v>39</v>
      </c>
      <c r="E242" s="29">
        <v>168</v>
      </c>
      <c r="F242" s="27">
        <v>154</v>
      </c>
      <c r="G242" s="27"/>
      <c r="H242" s="27">
        <v>165</v>
      </c>
      <c r="I242" s="27">
        <v>177</v>
      </c>
      <c r="J242" s="27"/>
      <c r="K242" s="31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664</v>
      </c>
      <c r="L242" s="31" t="s">
        <v>1054</v>
      </c>
      <c r="M242" s="31"/>
      <c r="N242" s="31">
        <f>K242-(ROW(K242)-ROW(K$6))/10000</f>
        <v>663.97640000000001</v>
      </c>
      <c r="O242" s="31">
        <f>COUNT(E242:J242)</f>
        <v>4</v>
      </c>
      <c r="P242" s="31">
        <f ca="1">IF(AND(O242=1,OFFSET(D242,0,P$3)&gt;0),"Y",0)</f>
        <v>0</v>
      </c>
      <c r="Q242" s="32" t="s">
        <v>47</v>
      </c>
      <c r="R242" s="47">
        <f>1-(Q242=Q241)</f>
        <v>0</v>
      </c>
      <c r="S242" s="33">
        <f>N242+T242/1000+U242/10000+V242/100000+W242/1000000+X242/10000000+Y242/100000000</f>
        <v>664.17200400000002</v>
      </c>
      <c r="T242" s="27">
        <v>177</v>
      </c>
      <c r="U242" s="29">
        <v>168</v>
      </c>
      <c r="V242" s="27">
        <v>165</v>
      </c>
      <c r="W242" s="27">
        <v>154</v>
      </c>
      <c r="X242" s="27"/>
      <c r="Y242" s="27"/>
    </row>
    <row r="243" spans="1:25" s="26" customFormat="1" ht="15">
      <c r="A243" s="50">
        <v>25</v>
      </c>
      <c r="B243" s="50">
        <v>25</v>
      </c>
      <c r="C243" s="50" t="s">
        <v>602</v>
      </c>
      <c r="D243" s="29" t="s">
        <v>39</v>
      </c>
      <c r="E243" s="29">
        <v>225</v>
      </c>
      <c r="F243" s="27"/>
      <c r="G243" s="27">
        <v>218</v>
      </c>
      <c r="H243" s="27">
        <v>212</v>
      </c>
      <c r="I243" s="27"/>
      <c r="J243" s="27"/>
      <c r="K243" s="31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655</v>
      </c>
      <c r="L243" s="31" t="s">
        <v>1054</v>
      </c>
      <c r="M243" s="31"/>
      <c r="N243" s="31">
        <f>K243-(ROW(K243)-ROW(K$6))/10000</f>
        <v>654.97630000000004</v>
      </c>
      <c r="O243" s="31">
        <f>COUNT(E243:J243)</f>
        <v>3</v>
      </c>
      <c r="P243" s="31">
        <f ca="1">IF(AND(O243=1,OFFSET(D243,0,P$3)&gt;0),"Y",0)</f>
        <v>0</v>
      </c>
      <c r="Q243" s="32" t="s">
        <v>47</v>
      </c>
      <c r="R243" s="47">
        <f>1-(Q243=Q242)</f>
        <v>0</v>
      </c>
      <c r="S243" s="33">
        <f>N243+T243/1000+U243/10000+V243/100000+W243/1000000+X243/10000000+Y243/100000000</f>
        <v>655.22522000000004</v>
      </c>
      <c r="T243" s="29">
        <v>225</v>
      </c>
      <c r="U243" s="27">
        <v>218</v>
      </c>
      <c r="V243" s="27">
        <v>212</v>
      </c>
      <c r="W243" s="27"/>
      <c r="X243" s="27"/>
      <c r="Y243" s="27"/>
    </row>
    <row r="244" spans="1:25" s="26" customFormat="1" ht="15">
      <c r="A244" s="50">
        <v>26</v>
      </c>
      <c r="B244" s="50">
        <v>26</v>
      </c>
      <c r="C244" s="50" t="s">
        <v>299</v>
      </c>
      <c r="D244" s="29" t="s">
        <v>46</v>
      </c>
      <c r="E244" s="29">
        <v>165</v>
      </c>
      <c r="F244" s="27">
        <v>146</v>
      </c>
      <c r="G244" s="27">
        <v>166</v>
      </c>
      <c r="H244" s="27"/>
      <c r="I244" s="27">
        <v>159</v>
      </c>
      <c r="J244" s="27"/>
      <c r="K244" s="31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636</v>
      </c>
      <c r="L244" s="31" t="s">
        <v>1054</v>
      </c>
      <c r="M244" s="31"/>
      <c r="N244" s="31">
        <f>K244-(ROW(K244)-ROW(K$6))/10000</f>
        <v>635.97619999999995</v>
      </c>
      <c r="O244" s="31">
        <f>COUNT(E244:J244)</f>
        <v>4</v>
      </c>
      <c r="P244" s="31">
        <f ca="1">IF(AND(O244=1,OFFSET(D244,0,P$3)&gt;0),"Y",0)</f>
        <v>0</v>
      </c>
      <c r="Q244" s="32" t="s">
        <v>47</v>
      </c>
      <c r="R244" s="47">
        <f>1-(Q244=Q243)</f>
        <v>0</v>
      </c>
      <c r="S244" s="33">
        <f>N244+T244/1000+U244/10000+V244/100000+W244/1000000+X244/10000000+Y244/100000000</f>
        <v>636.16043599999989</v>
      </c>
      <c r="T244" s="27">
        <v>166</v>
      </c>
      <c r="U244" s="29">
        <v>165</v>
      </c>
      <c r="V244" s="27">
        <v>159</v>
      </c>
      <c r="W244" s="27">
        <v>146</v>
      </c>
      <c r="X244" s="27"/>
      <c r="Y244" s="27"/>
    </row>
    <row r="245" spans="1:25" s="26" customFormat="1" ht="15">
      <c r="A245" s="50">
        <v>27</v>
      </c>
      <c r="B245" s="50">
        <v>27</v>
      </c>
      <c r="C245" s="50" t="s">
        <v>238</v>
      </c>
      <c r="D245" s="29" t="s">
        <v>39</v>
      </c>
      <c r="E245" s="29">
        <v>214</v>
      </c>
      <c r="F245" s="27"/>
      <c r="G245" s="27">
        <v>208</v>
      </c>
      <c r="H245" s="27"/>
      <c r="I245" s="27">
        <v>194</v>
      </c>
      <c r="J245" s="27"/>
      <c r="K245" s="31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616</v>
      </c>
      <c r="L245" s="31" t="s">
        <v>1054</v>
      </c>
      <c r="M245" s="31"/>
      <c r="N245" s="31">
        <f>K245-(ROW(K245)-ROW(K$6))/10000</f>
        <v>615.97609999999997</v>
      </c>
      <c r="O245" s="31">
        <f>COUNT(E245:J245)</f>
        <v>3</v>
      </c>
      <c r="P245" s="31">
        <f ca="1">IF(AND(O245=1,OFFSET(D245,0,P$3)&gt;0),"Y",0)</f>
        <v>0</v>
      </c>
      <c r="Q245" s="32" t="s">
        <v>47</v>
      </c>
      <c r="R245" s="47">
        <f>1-(Q245=Q244)</f>
        <v>0</v>
      </c>
      <c r="S245" s="33">
        <f>N245+T245/1000+U245/10000+V245/100000+W245/1000000+X245/10000000+Y245/100000000</f>
        <v>616.21284000000003</v>
      </c>
      <c r="T245" s="29">
        <v>214</v>
      </c>
      <c r="U245" s="27">
        <v>208</v>
      </c>
      <c r="V245" s="27">
        <v>194</v>
      </c>
      <c r="W245" s="27"/>
      <c r="X245" s="27"/>
      <c r="Y245" s="27"/>
    </row>
    <row r="246" spans="1:25" s="26" customFormat="1" ht="15">
      <c r="A246" s="50">
        <v>28</v>
      </c>
      <c r="B246" s="50">
        <v>28</v>
      </c>
      <c r="C246" s="50" t="s">
        <v>219</v>
      </c>
      <c r="D246" s="29" t="s">
        <v>34</v>
      </c>
      <c r="E246" s="29">
        <v>209</v>
      </c>
      <c r="F246" s="27">
        <v>201</v>
      </c>
      <c r="G246" s="27"/>
      <c r="H246" s="27"/>
      <c r="I246" s="27">
        <v>206</v>
      </c>
      <c r="J246" s="27"/>
      <c r="K246" s="31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616</v>
      </c>
      <c r="L246" s="31" t="s">
        <v>1054</v>
      </c>
      <c r="M246" s="31"/>
      <c r="N246" s="31">
        <f>K246-(ROW(K246)-ROW(K$6))/10000</f>
        <v>615.976</v>
      </c>
      <c r="O246" s="31">
        <f>COUNT(E246:J246)</f>
        <v>3</v>
      </c>
      <c r="P246" s="31">
        <f ca="1">IF(AND(O246=1,OFFSET(D246,0,P$3)&gt;0),"Y",0)</f>
        <v>0</v>
      </c>
      <c r="Q246" s="32" t="s">
        <v>47</v>
      </c>
      <c r="R246" s="47">
        <f>1-(Q246=Q245)</f>
        <v>0</v>
      </c>
      <c r="S246" s="33">
        <f>N246+T246/1000+U246/10000+V246/100000+W246/1000000+X246/10000000+Y246/100000000</f>
        <v>616.20760999999993</v>
      </c>
      <c r="T246" s="29">
        <v>209</v>
      </c>
      <c r="U246" s="27">
        <v>206</v>
      </c>
      <c r="V246" s="27">
        <v>201</v>
      </c>
      <c r="W246" s="27"/>
      <c r="X246" s="27"/>
      <c r="Y246" s="27"/>
    </row>
    <row r="247" spans="1:25" s="26" customFormat="1" ht="15">
      <c r="A247" s="50">
        <v>29</v>
      </c>
      <c r="B247" s="50">
        <v>29</v>
      </c>
      <c r="C247" s="50" t="s">
        <v>311</v>
      </c>
      <c r="D247" s="29" t="s">
        <v>42</v>
      </c>
      <c r="E247" s="29">
        <v>119</v>
      </c>
      <c r="F247" s="27">
        <v>137</v>
      </c>
      <c r="G247" s="27">
        <v>159</v>
      </c>
      <c r="H247" s="27">
        <v>139</v>
      </c>
      <c r="I247" s="27">
        <v>153</v>
      </c>
      <c r="J247" s="27"/>
      <c r="K247" s="31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588</v>
      </c>
      <c r="L247" s="31" t="s">
        <v>1054</v>
      </c>
      <c r="M247" s="31"/>
      <c r="N247" s="31">
        <f>K247-(ROW(K247)-ROW(K$6))/10000</f>
        <v>587.97590000000002</v>
      </c>
      <c r="O247" s="31">
        <f>COUNT(E247:J247)</f>
        <v>5</v>
      </c>
      <c r="P247" s="31">
        <f ca="1">IF(AND(O247=1,OFFSET(D247,0,P$3)&gt;0),"Y",0)</f>
        <v>0</v>
      </c>
      <c r="Q247" s="32" t="s">
        <v>47</v>
      </c>
      <c r="R247" s="47">
        <f>1-(Q247=Q246)</f>
        <v>0</v>
      </c>
      <c r="S247" s="33">
        <f>N247+T247/1000+U247/10000+V247/100000+W247/1000000+X247/10000000+Y247/100000000</f>
        <v>588.15173890000005</v>
      </c>
      <c r="T247" s="27">
        <v>159</v>
      </c>
      <c r="U247" s="27">
        <v>153</v>
      </c>
      <c r="V247" s="27">
        <v>139</v>
      </c>
      <c r="W247" s="27">
        <v>137</v>
      </c>
      <c r="X247" s="29">
        <v>119</v>
      </c>
      <c r="Y247" s="27"/>
    </row>
    <row r="248" spans="1:25" s="26" customFormat="1" ht="15">
      <c r="A248" s="50">
        <v>30</v>
      </c>
      <c r="B248" s="50">
        <v>30</v>
      </c>
      <c r="C248" s="50" t="s">
        <v>228</v>
      </c>
      <c r="D248" s="29" t="s">
        <v>30</v>
      </c>
      <c r="E248" s="29">
        <v>183</v>
      </c>
      <c r="F248" s="27"/>
      <c r="G248" s="27"/>
      <c r="H248" s="27">
        <v>178</v>
      </c>
      <c r="I248" s="27">
        <v>202</v>
      </c>
      <c r="J248" s="27"/>
      <c r="K248" s="31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563</v>
      </c>
      <c r="L248" s="31" t="s">
        <v>1054</v>
      </c>
      <c r="M248" s="31"/>
      <c r="N248" s="31">
        <f>K248-(ROW(K248)-ROW(K$6))/10000</f>
        <v>562.97580000000005</v>
      </c>
      <c r="O248" s="31">
        <f>COUNT(E248:J248)</f>
        <v>3</v>
      </c>
      <c r="P248" s="31">
        <f ca="1">IF(AND(O248=1,OFFSET(D248,0,P$3)&gt;0),"Y",0)</f>
        <v>0</v>
      </c>
      <c r="Q248" s="32" t="s">
        <v>47</v>
      </c>
      <c r="R248" s="47">
        <f>1-(Q248=Q247)</f>
        <v>0</v>
      </c>
      <c r="S248" s="33">
        <f>N248+T248/1000+U248/10000+V248/100000+W248/1000000+X248/10000000+Y248/100000000</f>
        <v>563.19788000000005</v>
      </c>
      <c r="T248" s="27">
        <v>202</v>
      </c>
      <c r="U248" s="29">
        <v>183</v>
      </c>
      <c r="V248" s="27">
        <v>178</v>
      </c>
      <c r="W248" s="27"/>
      <c r="X248" s="27"/>
      <c r="Y248" s="27"/>
    </row>
    <row r="249" spans="1:25" s="26" customFormat="1" ht="15">
      <c r="A249" s="50">
        <v>31</v>
      </c>
      <c r="B249" s="50">
        <v>31</v>
      </c>
      <c r="C249" s="50" t="s">
        <v>120</v>
      </c>
      <c r="D249" s="29" t="s">
        <v>25</v>
      </c>
      <c r="E249" s="29">
        <v>251</v>
      </c>
      <c r="F249" s="27"/>
      <c r="G249" s="27"/>
      <c r="H249" s="27"/>
      <c r="I249" s="27">
        <v>261</v>
      </c>
      <c r="J249" s="27"/>
      <c r="K249" s="31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512</v>
      </c>
      <c r="L249" s="31" t="s">
        <v>1054</v>
      </c>
      <c r="M249" s="31"/>
      <c r="N249" s="31">
        <f>K249-(ROW(K249)-ROW(K$6))/10000</f>
        <v>511.97570000000002</v>
      </c>
      <c r="O249" s="31">
        <f>COUNT(E249:J249)</f>
        <v>2</v>
      </c>
      <c r="P249" s="31">
        <f ca="1">IF(AND(O249=1,OFFSET(D249,0,P$3)&gt;0),"Y",0)</f>
        <v>0</v>
      </c>
      <c r="Q249" s="32" t="s">
        <v>47</v>
      </c>
      <c r="R249" s="47">
        <f>1-(Q249=Q248)</f>
        <v>0</v>
      </c>
      <c r="S249" s="33">
        <f>N249+T249/1000+U249/10000+V249/100000+W249/1000000+X249/10000000+Y249/100000000</f>
        <v>512.26179999999999</v>
      </c>
      <c r="T249" s="27">
        <v>261</v>
      </c>
      <c r="U249" s="29">
        <v>251</v>
      </c>
      <c r="V249" s="27"/>
      <c r="W249" s="27"/>
      <c r="X249" s="27"/>
      <c r="Y249" s="27"/>
    </row>
    <row r="250" spans="1:25" s="26" customFormat="1" ht="15">
      <c r="A250" s="50">
        <v>32</v>
      </c>
      <c r="B250" s="50">
        <v>32</v>
      </c>
      <c r="C250" s="50" t="s">
        <v>236</v>
      </c>
      <c r="D250" s="29" t="s">
        <v>51</v>
      </c>
      <c r="E250" s="29"/>
      <c r="F250" s="27"/>
      <c r="G250" s="27">
        <v>153</v>
      </c>
      <c r="H250" s="27">
        <v>161</v>
      </c>
      <c r="I250" s="27">
        <v>195</v>
      </c>
      <c r="J250" s="27"/>
      <c r="K250" s="31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509</v>
      </c>
      <c r="L250" s="31" t="s">
        <v>1054</v>
      </c>
      <c r="M250" s="31"/>
      <c r="N250" s="31">
        <f>K250-(ROW(K250)-ROW(K$6))/10000</f>
        <v>508.97559999999999</v>
      </c>
      <c r="O250" s="31">
        <f>COUNT(E250:J250)</f>
        <v>3</v>
      </c>
      <c r="P250" s="31">
        <f ca="1">IF(AND(O250=1,OFFSET(D250,0,P$3)&gt;0),"Y",0)</f>
        <v>0</v>
      </c>
      <c r="Q250" s="32" t="s">
        <v>47</v>
      </c>
      <c r="R250" s="33">
        <f>1-(Q250=Q249)</f>
        <v>0</v>
      </c>
      <c r="S250" s="33">
        <f>N250+T250/1000+U250/10000+V250/100000+W250/1000000+X250/10000000+Y250/100000000</f>
        <v>509.18822999999998</v>
      </c>
      <c r="T250" s="27">
        <v>195</v>
      </c>
      <c r="U250" s="27">
        <v>161</v>
      </c>
      <c r="V250" s="27">
        <v>153</v>
      </c>
      <c r="W250" s="29"/>
      <c r="X250" s="27"/>
      <c r="Y250" s="27"/>
    </row>
    <row r="251" spans="1:25" s="26" customFormat="1" ht="15">
      <c r="A251" s="50">
        <v>33</v>
      </c>
      <c r="B251" s="50">
        <v>33</v>
      </c>
      <c r="C251" s="50" t="s">
        <v>603</v>
      </c>
      <c r="D251" s="29" t="s">
        <v>93</v>
      </c>
      <c r="E251" s="29">
        <v>227</v>
      </c>
      <c r="F251" s="27"/>
      <c r="G251" s="27">
        <v>228</v>
      </c>
      <c r="H251" s="27"/>
      <c r="I251" s="27"/>
      <c r="J251" s="27"/>
      <c r="K251" s="31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455</v>
      </c>
      <c r="L251" s="31" t="s">
        <v>1054</v>
      </c>
      <c r="M251" s="31"/>
      <c r="N251" s="31">
        <f>K251-(ROW(K251)-ROW(K$6))/10000</f>
        <v>454.97550000000001</v>
      </c>
      <c r="O251" s="31">
        <f>COUNT(E251:J251)</f>
        <v>2</v>
      </c>
      <c r="P251" s="31">
        <f ca="1">IF(AND(O251=1,OFFSET(D251,0,P$3)&gt;0),"Y",0)</f>
        <v>0</v>
      </c>
      <c r="Q251" s="32" t="s">
        <v>47</v>
      </c>
      <c r="R251" s="47">
        <f>1-(Q251=Q250)</f>
        <v>0</v>
      </c>
      <c r="S251" s="33">
        <f>N251+T251/1000+U251/10000+V251/100000+W251/1000000+X251/10000000+Y251/100000000</f>
        <v>455.22620000000001</v>
      </c>
      <c r="T251" s="27">
        <v>228</v>
      </c>
      <c r="U251" s="29">
        <v>227</v>
      </c>
      <c r="V251" s="27"/>
      <c r="W251" s="27"/>
      <c r="X251" s="27"/>
      <c r="Y251" s="27"/>
    </row>
    <row r="252" spans="1:25" s="26" customFormat="1" ht="15">
      <c r="A252" s="50">
        <v>34</v>
      </c>
      <c r="B252" s="50">
        <v>34</v>
      </c>
      <c r="C252" s="50" t="s">
        <v>282</v>
      </c>
      <c r="D252" s="29" t="s">
        <v>102</v>
      </c>
      <c r="E252" s="29"/>
      <c r="F252" s="27"/>
      <c r="G252" s="27">
        <v>148</v>
      </c>
      <c r="H252" s="27">
        <v>123</v>
      </c>
      <c r="I252" s="27">
        <v>171</v>
      </c>
      <c r="J252" s="27"/>
      <c r="K252" s="31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442</v>
      </c>
      <c r="L252" s="31" t="s">
        <v>1054</v>
      </c>
      <c r="M252" s="31"/>
      <c r="N252" s="31">
        <f>K252-(ROW(K252)-ROW(K$6))/10000</f>
        <v>441.97539999999998</v>
      </c>
      <c r="O252" s="31">
        <f>COUNT(E252:J252)</f>
        <v>3</v>
      </c>
      <c r="P252" s="31">
        <f ca="1">IF(AND(O252=1,OFFSET(D252,0,P$3)&gt;0),"Y",0)</f>
        <v>0</v>
      </c>
      <c r="Q252" s="32" t="s">
        <v>47</v>
      </c>
      <c r="R252" s="33">
        <f>1-(Q252=Q251)</f>
        <v>0</v>
      </c>
      <c r="S252" s="33">
        <f>N252+T252/1000+U252/10000+V252/100000+W252/1000000+X252/10000000+Y252/100000000</f>
        <v>442.16242999999997</v>
      </c>
      <c r="T252" s="27">
        <v>171</v>
      </c>
      <c r="U252" s="27">
        <v>148</v>
      </c>
      <c r="V252" s="27">
        <v>123</v>
      </c>
      <c r="W252" s="29"/>
      <c r="X252" s="27"/>
      <c r="Y252" s="27"/>
    </row>
    <row r="253" spans="1:25" s="26" customFormat="1" ht="15">
      <c r="A253" s="50">
        <v>35</v>
      </c>
      <c r="B253" s="50">
        <v>35</v>
      </c>
      <c r="C253" s="50" t="s">
        <v>382</v>
      </c>
      <c r="D253" s="29" t="s">
        <v>341</v>
      </c>
      <c r="E253" s="29">
        <v>106</v>
      </c>
      <c r="F253" s="27">
        <v>82</v>
      </c>
      <c r="G253" s="27">
        <v>119</v>
      </c>
      <c r="H253" s="27">
        <v>67</v>
      </c>
      <c r="I253" s="27">
        <v>126</v>
      </c>
      <c r="J253" s="27"/>
      <c r="K253" s="31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433</v>
      </c>
      <c r="L253" s="31" t="s">
        <v>1054</v>
      </c>
      <c r="M253" s="31"/>
      <c r="N253" s="31">
        <f>K253-(ROW(K253)-ROW(K$6))/10000</f>
        <v>432.9753</v>
      </c>
      <c r="O253" s="31">
        <f>COUNT(E253:J253)</f>
        <v>5</v>
      </c>
      <c r="P253" s="31">
        <f ca="1">IF(AND(O253=1,OFFSET(D253,0,P$3)&gt;0),"Y",0)</f>
        <v>0</v>
      </c>
      <c r="Q253" s="32" t="s">
        <v>47</v>
      </c>
      <c r="R253" s="47">
        <f>1-(Q253=Q252)</f>
        <v>0</v>
      </c>
      <c r="S253" s="33">
        <f>N253+T253/1000+U253/10000+V253/100000+W253/1000000+X253/10000000+Y253/100000000</f>
        <v>433.11434869999999</v>
      </c>
      <c r="T253" s="27">
        <v>126</v>
      </c>
      <c r="U253" s="27">
        <v>119</v>
      </c>
      <c r="V253" s="29">
        <v>106</v>
      </c>
      <c r="W253" s="27">
        <v>82</v>
      </c>
      <c r="X253" s="27">
        <v>67</v>
      </c>
      <c r="Y253" s="27"/>
    </row>
    <row r="254" spans="1:25" s="26" customFormat="1" ht="15">
      <c r="A254" s="50">
        <v>36</v>
      </c>
      <c r="B254" s="50">
        <v>36</v>
      </c>
      <c r="C254" s="50" t="s">
        <v>604</v>
      </c>
      <c r="D254" s="29" t="s">
        <v>87</v>
      </c>
      <c r="E254" s="29"/>
      <c r="F254" s="27">
        <v>208</v>
      </c>
      <c r="G254" s="27"/>
      <c r="H254" s="27">
        <v>198</v>
      </c>
      <c r="I254" s="27"/>
      <c r="J254" s="27"/>
      <c r="K254" s="31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406</v>
      </c>
      <c r="L254" s="31" t="s">
        <v>1054</v>
      </c>
      <c r="M254" s="31"/>
      <c r="N254" s="31">
        <f>K254-(ROW(K254)-ROW(K$6))/10000</f>
        <v>405.97519999999997</v>
      </c>
      <c r="O254" s="31">
        <f>COUNT(E254:J254)</f>
        <v>2</v>
      </c>
      <c r="P254" s="31">
        <f ca="1">IF(AND(O254=1,OFFSET(D254,0,P$3)&gt;0),"Y",0)</f>
        <v>0</v>
      </c>
      <c r="Q254" s="32" t="s">
        <v>47</v>
      </c>
      <c r="R254" s="33">
        <f>1-(Q254=Q253)</f>
        <v>0</v>
      </c>
      <c r="S254" s="33">
        <f>N254+T254/1000+U254/10000+V254/100000+W254/1000000+X254/10000000+Y254/100000000</f>
        <v>406.20299999999997</v>
      </c>
      <c r="T254" s="27">
        <v>208</v>
      </c>
      <c r="U254" s="27">
        <v>198</v>
      </c>
      <c r="V254" s="29"/>
      <c r="W254" s="27"/>
      <c r="X254" s="27"/>
      <c r="Y254" s="27"/>
    </row>
    <row r="255" spans="1:25" s="26" customFormat="1" ht="15">
      <c r="A255" s="50">
        <v>37</v>
      </c>
      <c r="B255" s="50">
        <v>37</v>
      </c>
      <c r="C255" s="50" t="s">
        <v>605</v>
      </c>
      <c r="D255" s="29" t="s">
        <v>116</v>
      </c>
      <c r="E255" s="29">
        <v>118</v>
      </c>
      <c r="F255" s="27">
        <v>131</v>
      </c>
      <c r="G255" s="27"/>
      <c r="H255" s="27">
        <v>128</v>
      </c>
      <c r="I255" s="27"/>
      <c r="J255" s="27"/>
      <c r="K255" s="31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377</v>
      </c>
      <c r="L255" s="31" t="s">
        <v>1054</v>
      </c>
      <c r="M255" s="31"/>
      <c r="N255" s="31">
        <f>K255-(ROW(K255)-ROW(K$6))/10000</f>
        <v>376.9751</v>
      </c>
      <c r="O255" s="31">
        <f>COUNT(E255:J255)</f>
        <v>3</v>
      </c>
      <c r="P255" s="31">
        <f ca="1">IF(AND(O255=1,OFFSET(D255,0,P$3)&gt;0),"Y",0)</f>
        <v>0</v>
      </c>
      <c r="Q255" s="32" t="s">
        <v>47</v>
      </c>
      <c r="R255" s="47">
        <f>1-(Q255=Q254)</f>
        <v>0</v>
      </c>
      <c r="S255" s="33">
        <f>N255+T255/1000+U255/10000+V255/100000+W255/1000000+X255/10000000+Y255/100000000</f>
        <v>377.12007999999997</v>
      </c>
      <c r="T255" s="27">
        <v>131</v>
      </c>
      <c r="U255" s="27">
        <v>128</v>
      </c>
      <c r="V255" s="29">
        <v>118</v>
      </c>
      <c r="W255" s="27"/>
      <c r="X255" s="27"/>
      <c r="Y255" s="27"/>
    </row>
    <row r="256" spans="1:25" s="26" customFormat="1" ht="15">
      <c r="A256" s="50">
        <v>38</v>
      </c>
      <c r="B256" s="50">
        <v>38</v>
      </c>
      <c r="C256" s="50" t="s">
        <v>398</v>
      </c>
      <c r="D256" s="29" t="s">
        <v>46</v>
      </c>
      <c r="E256" s="29">
        <v>74</v>
      </c>
      <c r="F256" s="27">
        <v>83</v>
      </c>
      <c r="G256" s="27">
        <v>104</v>
      </c>
      <c r="H256" s="27">
        <v>70</v>
      </c>
      <c r="I256" s="27">
        <v>116</v>
      </c>
      <c r="J256" s="27"/>
      <c r="K256" s="31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377</v>
      </c>
      <c r="L256" s="31" t="s">
        <v>1054</v>
      </c>
      <c r="M256" s="31"/>
      <c r="N256" s="31">
        <f>K256-(ROW(K256)-ROW(K$6))/10000</f>
        <v>376.97500000000002</v>
      </c>
      <c r="O256" s="31">
        <f>COUNT(E256:J256)</f>
        <v>5</v>
      </c>
      <c r="P256" s="31">
        <f ca="1">IF(AND(O256=1,OFFSET(D256,0,P$3)&gt;0),"Y",0)</f>
        <v>0</v>
      </c>
      <c r="Q256" s="32" t="s">
        <v>47</v>
      </c>
      <c r="R256" s="47">
        <f>1-(Q256=Q255)</f>
        <v>0</v>
      </c>
      <c r="S256" s="33">
        <f>N256+T256/1000+U256/10000+V256/100000+W256/1000000+X256/10000000+Y256/100000000</f>
        <v>377.10231099999999</v>
      </c>
      <c r="T256" s="27">
        <v>116</v>
      </c>
      <c r="U256" s="27">
        <v>104</v>
      </c>
      <c r="V256" s="27">
        <v>83</v>
      </c>
      <c r="W256" s="29">
        <v>74</v>
      </c>
      <c r="X256" s="27">
        <v>70</v>
      </c>
      <c r="Y256" s="27"/>
    </row>
    <row r="257" spans="1:25" s="26" customFormat="1" ht="15">
      <c r="A257" s="50">
        <v>39</v>
      </c>
      <c r="B257" s="50">
        <v>39</v>
      </c>
      <c r="C257" s="50" t="s">
        <v>413</v>
      </c>
      <c r="D257" s="29" t="s">
        <v>46</v>
      </c>
      <c r="E257" s="29">
        <v>69</v>
      </c>
      <c r="F257" s="27">
        <v>86</v>
      </c>
      <c r="G257" s="27">
        <v>102</v>
      </c>
      <c r="H257" s="27">
        <v>62</v>
      </c>
      <c r="I257" s="27">
        <v>110</v>
      </c>
      <c r="J257" s="27"/>
      <c r="K257" s="31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367</v>
      </c>
      <c r="L257" s="31" t="s">
        <v>1054</v>
      </c>
      <c r="M257" s="31"/>
      <c r="N257" s="31">
        <f>K257-(ROW(K257)-ROW(K$6))/10000</f>
        <v>366.97489999999999</v>
      </c>
      <c r="O257" s="31">
        <f>COUNT(E257:J257)</f>
        <v>5</v>
      </c>
      <c r="P257" s="31">
        <f ca="1">IF(AND(O257=1,OFFSET(D257,0,P$3)&gt;0),"Y",0)</f>
        <v>0</v>
      </c>
      <c r="Q257" s="32" t="s">
        <v>47</v>
      </c>
      <c r="R257" s="47">
        <f>1-(Q257=Q256)</f>
        <v>0</v>
      </c>
      <c r="S257" s="33">
        <f>N257+T257/1000+U257/10000+V257/100000+W257/1000000+X257/10000000+Y257/100000000</f>
        <v>367.09603519999996</v>
      </c>
      <c r="T257" s="27">
        <v>110</v>
      </c>
      <c r="U257" s="27">
        <v>102</v>
      </c>
      <c r="V257" s="27">
        <v>86</v>
      </c>
      <c r="W257" s="29">
        <v>69</v>
      </c>
      <c r="X257" s="27">
        <v>62</v>
      </c>
      <c r="Y257" s="27"/>
    </row>
    <row r="258" spans="1:25" s="26" customFormat="1" ht="15">
      <c r="A258" s="50">
        <v>40</v>
      </c>
      <c r="B258" s="50">
        <v>40</v>
      </c>
      <c r="C258" s="50" t="s">
        <v>606</v>
      </c>
      <c r="D258" s="29" t="s">
        <v>102</v>
      </c>
      <c r="E258" s="29">
        <v>173</v>
      </c>
      <c r="F258" s="27">
        <v>184</v>
      </c>
      <c r="G258" s="27"/>
      <c r="H258" s="27"/>
      <c r="I258" s="27"/>
      <c r="J258" s="27"/>
      <c r="K258" s="31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357</v>
      </c>
      <c r="L258" s="31" t="s">
        <v>1054</v>
      </c>
      <c r="M258" s="31"/>
      <c r="N258" s="31">
        <f>K258-(ROW(K258)-ROW(K$6))/10000</f>
        <v>356.97480000000002</v>
      </c>
      <c r="O258" s="31">
        <f>COUNT(E258:J258)</f>
        <v>2</v>
      </c>
      <c r="P258" s="31">
        <f ca="1">IF(AND(O258=1,OFFSET(D258,0,P$3)&gt;0),"Y",0)</f>
        <v>0</v>
      </c>
      <c r="Q258" s="32" t="s">
        <v>47</v>
      </c>
      <c r="R258" s="47">
        <f>1-(Q258=Q257)</f>
        <v>0</v>
      </c>
      <c r="S258" s="33">
        <f>N258+T258/1000+U258/10000+V258/100000+W258/1000000+X258/10000000+Y258/100000000</f>
        <v>357.17610000000002</v>
      </c>
      <c r="T258" s="27">
        <v>184</v>
      </c>
      <c r="U258" s="29">
        <v>173</v>
      </c>
      <c r="V258" s="27"/>
      <c r="W258" s="27"/>
      <c r="X258" s="27"/>
      <c r="Y258" s="27"/>
    </row>
    <row r="259" spans="1:25" s="26" customFormat="1" ht="15">
      <c r="A259" s="50">
        <v>41</v>
      </c>
      <c r="B259" s="50">
        <v>41</v>
      </c>
      <c r="C259" s="50" t="s">
        <v>607</v>
      </c>
      <c r="D259" s="29" t="s">
        <v>124</v>
      </c>
      <c r="E259" s="29"/>
      <c r="F259" s="27">
        <v>174</v>
      </c>
      <c r="G259" s="27">
        <v>182</v>
      </c>
      <c r="H259" s="27"/>
      <c r="I259" s="27"/>
      <c r="J259" s="27"/>
      <c r="K259" s="31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356</v>
      </c>
      <c r="L259" s="31" t="s">
        <v>1054</v>
      </c>
      <c r="M259" s="31"/>
      <c r="N259" s="31">
        <f>K259-(ROW(K259)-ROW(K$6))/10000</f>
        <v>355.97469999999998</v>
      </c>
      <c r="O259" s="31">
        <f>COUNT(E259:J259)</f>
        <v>2</v>
      </c>
      <c r="P259" s="31">
        <f ca="1">IF(AND(O259=1,OFFSET(D259,0,P$3)&gt;0),"Y",0)</f>
        <v>0</v>
      </c>
      <c r="Q259" s="32" t="s">
        <v>47</v>
      </c>
      <c r="R259" s="33">
        <f>1-(Q259=Q258)</f>
        <v>0</v>
      </c>
      <c r="S259" s="33">
        <f>N259+T259/1000+U259/10000+V259/100000+W259/1000000+X259/10000000+Y259/100000000</f>
        <v>356.17410000000001</v>
      </c>
      <c r="T259" s="27">
        <v>182</v>
      </c>
      <c r="U259" s="27">
        <v>174</v>
      </c>
      <c r="V259" s="29"/>
      <c r="W259" s="27"/>
      <c r="X259" s="27"/>
      <c r="Y259" s="27"/>
    </row>
    <row r="260" spans="1:25" s="26" customFormat="1" ht="15">
      <c r="A260" s="50">
        <v>42</v>
      </c>
      <c r="B260" s="50">
        <v>42</v>
      </c>
      <c r="C260" s="50" t="s">
        <v>289</v>
      </c>
      <c r="D260" s="29" t="s">
        <v>62</v>
      </c>
      <c r="E260" s="29">
        <v>182</v>
      </c>
      <c r="F260" s="27"/>
      <c r="G260" s="27"/>
      <c r="H260" s="27"/>
      <c r="I260" s="27">
        <v>167</v>
      </c>
      <c r="J260" s="27"/>
      <c r="K260" s="31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349</v>
      </c>
      <c r="L260" s="31" t="s">
        <v>1054</v>
      </c>
      <c r="M260" s="31"/>
      <c r="N260" s="31">
        <f>K260-(ROW(K260)-ROW(K$6))/10000</f>
        <v>348.97460000000001</v>
      </c>
      <c r="O260" s="31">
        <f>COUNT(E260:J260)</f>
        <v>2</v>
      </c>
      <c r="P260" s="31">
        <f ca="1">IF(AND(O260=1,OFFSET(D260,0,P$3)&gt;0),"Y",0)</f>
        <v>0</v>
      </c>
      <c r="Q260" s="32" t="s">
        <v>47</v>
      </c>
      <c r="R260" s="47">
        <f>1-(Q260=Q259)</f>
        <v>0</v>
      </c>
      <c r="S260" s="33">
        <f>N260+T260/1000+U260/10000+V260/100000+W260/1000000+X260/10000000+Y260/100000000</f>
        <v>349.17330000000004</v>
      </c>
      <c r="T260" s="29">
        <v>182</v>
      </c>
      <c r="U260" s="27">
        <v>167</v>
      </c>
      <c r="V260" s="27"/>
      <c r="W260" s="27"/>
      <c r="X260" s="27"/>
      <c r="Y260" s="27"/>
    </row>
    <row r="261" spans="1:25" s="26" customFormat="1" ht="15">
      <c r="A261" s="50">
        <v>43</v>
      </c>
      <c r="B261" s="50">
        <v>43</v>
      </c>
      <c r="C261" s="50" t="s">
        <v>377</v>
      </c>
      <c r="D261" s="29" t="s">
        <v>42</v>
      </c>
      <c r="E261" s="29">
        <v>83</v>
      </c>
      <c r="F261" s="27"/>
      <c r="G261" s="27">
        <v>123</v>
      </c>
      <c r="H261" s="27"/>
      <c r="I261" s="27">
        <v>129</v>
      </c>
      <c r="J261" s="27"/>
      <c r="K261" s="31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335</v>
      </c>
      <c r="L261" s="31" t="s">
        <v>1054</v>
      </c>
      <c r="M261" s="31"/>
      <c r="N261" s="31">
        <f>K261-(ROW(K261)-ROW(K$6))/10000</f>
        <v>334.97449999999998</v>
      </c>
      <c r="O261" s="31">
        <f>COUNT(E261:J261)</f>
        <v>3</v>
      </c>
      <c r="P261" s="31">
        <f ca="1">IF(AND(O261=1,OFFSET(D261,0,P$3)&gt;0),"Y",0)</f>
        <v>0</v>
      </c>
      <c r="Q261" s="32" t="s">
        <v>47</v>
      </c>
      <c r="R261" s="47">
        <f>1-(Q261=Q260)</f>
        <v>0</v>
      </c>
      <c r="S261" s="33">
        <f>N261+T261/1000+U261/10000+V261/100000+W261/1000000+X261/10000000+Y261/100000000</f>
        <v>335.11662999999999</v>
      </c>
      <c r="T261" s="27">
        <v>129</v>
      </c>
      <c r="U261" s="27">
        <v>123</v>
      </c>
      <c r="V261" s="29">
        <v>83</v>
      </c>
      <c r="W261" s="27"/>
      <c r="X261" s="27"/>
      <c r="Y261" s="27"/>
    </row>
    <row r="262" spans="1:25" s="26" customFormat="1" ht="15">
      <c r="A262" s="50">
        <v>44</v>
      </c>
      <c r="B262" s="50">
        <v>44</v>
      </c>
      <c r="C262" s="50" t="s">
        <v>608</v>
      </c>
      <c r="D262" s="29" t="s">
        <v>46</v>
      </c>
      <c r="E262" s="29">
        <v>72</v>
      </c>
      <c r="F262" s="27">
        <v>77</v>
      </c>
      <c r="G262" s="27">
        <v>106</v>
      </c>
      <c r="H262" s="27">
        <v>68</v>
      </c>
      <c r="I262" s="27"/>
      <c r="J262" s="27"/>
      <c r="K262" s="31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323</v>
      </c>
      <c r="L262" s="31" t="s">
        <v>1054</v>
      </c>
      <c r="M262" s="31"/>
      <c r="N262" s="31">
        <f>K262-(ROW(K262)-ROW(K$6))/10000</f>
        <v>322.9744</v>
      </c>
      <c r="O262" s="31">
        <f>COUNT(E262:J262)</f>
        <v>4</v>
      </c>
      <c r="P262" s="31">
        <f ca="1">IF(AND(O262=1,OFFSET(D262,0,P$3)&gt;0),"Y",0)</f>
        <v>0</v>
      </c>
      <c r="Q262" s="32" t="s">
        <v>47</v>
      </c>
      <c r="R262" s="47">
        <f>1-(Q262=Q261)</f>
        <v>0</v>
      </c>
      <c r="S262" s="33">
        <f>N262+T262/1000+U262/10000+V262/100000+W262/1000000+X262/10000000+Y262/100000000</f>
        <v>323.088888</v>
      </c>
      <c r="T262" s="27">
        <v>106</v>
      </c>
      <c r="U262" s="27">
        <v>77</v>
      </c>
      <c r="V262" s="29">
        <v>72</v>
      </c>
      <c r="W262" s="27">
        <v>68</v>
      </c>
      <c r="X262" s="27"/>
      <c r="Y262" s="27"/>
    </row>
    <row r="263" spans="1:25" s="26" customFormat="1" ht="15">
      <c r="A263" s="50">
        <v>45</v>
      </c>
      <c r="B263" s="50">
        <v>45</v>
      </c>
      <c r="C263" s="50" t="s">
        <v>609</v>
      </c>
      <c r="D263" s="29" t="s">
        <v>30</v>
      </c>
      <c r="E263" s="29"/>
      <c r="F263" s="27">
        <v>171</v>
      </c>
      <c r="G263" s="27"/>
      <c r="H263" s="27">
        <v>141</v>
      </c>
      <c r="I263" s="27"/>
      <c r="J263" s="27"/>
      <c r="K263" s="31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312</v>
      </c>
      <c r="L263" s="31" t="s">
        <v>1054</v>
      </c>
      <c r="M263" s="31"/>
      <c r="N263" s="31">
        <f>K263-(ROW(K263)-ROW(K$6))/10000</f>
        <v>311.97430000000003</v>
      </c>
      <c r="O263" s="31">
        <f>COUNT(E263:J263)</f>
        <v>2</v>
      </c>
      <c r="P263" s="31">
        <f ca="1">IF(AND(O263=1,OFFSET(D263,0,P$3)&gt;0),"Y",0)</f>
        <v>0</v>
      </c>
      <c r="Q263" s="32" t="s">
        <v>47</v>
      </c>
      <c r="R263" s="33">
        <f>1-(Q263=Q262)</f>
        <v>0</v>
      </c>
      <c r="S263" s="33">
        <f>N263+T263/1000+U263/10000+V263/100000+W263/1000000+X263/10000000+Y263/100000000</f>
        <v>312.15940000000001</v>
      </c>
      <c r="T263" s="27">
        <v>171</v>
      </c>
      <c r="U263" s="27">
        <v>141</v>
      </c>
      <c r="V263" s="29"/>
      <c r="W263" s="27"/>
      <c r="X263" s="27"/>
      <c r="Y263" s="27"/>
    </row>
    <row r="264" spans="1:25" s="26" customFormat="1" ht="15">
      <c r="A264" s="50">
        <v>46</v>
      </c>
      <c r="B264" s="50">
        <v>46</v>
      </c>
      <c r="C264" s="50" t="s">
        <v>449</v>
      </c>
      <c r="D264" s="29" t="s">
        <v>42</v>
      </c>
      <c r="E264" s="29">
        <v>70</v>
      </c>
      <c r="F264" s="27">
        <v>73</v>
      </c>
      <c r="G264" s="27">
        <v>93</v>
      </c>
      <c r="H264" s="27">
        <v>64</v>
      </c>
      <c r="I264" s="27"/>
      <c r="J264" s="27"/>
      <c r="K264" s="31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300</v>
      </c>
      <c r="L264" s="31" t="s">
        <v>1054</v>
      </c>
      <c r="M264" s="31"/>
      <c r="N264" s="31">
        <f>K264-(ROW(K264)-ROW(K$6))/10000</f>
        <v>299.9742</v>
      </c>
      <c r="O264" s="31">
        <f>COUNT(E264:J264)</f>
        <v>4</v>
      </c>
      <c r="P264" s="31">
        <f ca="1">IF(AND(O264=1,OFFSET(D264,0,P$3)&gt;0),"Y",0)</f>
        <v>0</v>
      </c>
      <c r="Q264" s="32" t="s">
        <v>47</v>
      </c>
      <c r="R264" s="47">
        <f>1-(Q264=Q263)</f>
        <v>0</v>
      </c>
      <c r="S264" s="33">
        <f>N264+T264/1000+U264/10000+V264/100000+W264/1000000+X264/10000000+Y264/100000000</f>
        <v>300.075264</v>
      </c>
      <c r="T264" s="27">
        <v>93</v>
      </c>
      <c r="U264" s="27">
        <v>73</v>
      </c>
      <c r="V264" s="29">
        <v>70</v>
      </c>
      <c r="W264" s="27">
        <v>64</v>
      </c>
      <c r="X264" s="27"/>
      <c r="Y264" s="27"/>
    </row>
    <row r="265" spans="1:25" s="26" customFormat="1" ht="15">
      <c r="A265" s="50">
        <v>47</v>
      </c>
      <c r="B265" s="50" t="s">
        <v>111</v>
      </c>
      <c r="C265" s="50" t="s">
        <v>610</v>
      </c>
      <c r="D265" s="29" t="s">
        <v>66</v>
      </c>
      <c r="E265" s="29">
        <v>87</v>
      </c>
      <c r="F265" s="27">
        <v>109</v>
      </c>
      <c r="G265" s="27"/>
      <c r="H265" s="27">
        <v>89</v>
      </c>
      <c r="I265" s="27"/>
      <c r="J265" s="27"/>
      <c r="K265" s="31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285</v>
      </c>
      <c r="L265" s="31" t="s">
        <v>1055</v>
      </c>
      <c r="M265" s="31"/>
      <c r="N265" s="31">
        <f>K265-(ROW(K265)-ROW(K$6))/10000</f>
        <v>284.97410000000002</v>
      </c>
      <c r="O265" s="31">
        <f>COUNT(E265:J265)</f>
        <v>3</v>
      </c>
      <c r="P265" s="31">
        <f ca="1">IF(AND(O265=1,OFFSET(D265,0,P$3)&gt;0),"Y",0)</f>
        <v>0</v>
      </c>
      <c r="Q265" s="32" t="s">
        <v>47</v>
      </c>
      <c r="R265" s="47">
        <f>1-(Q265=Q264)</f>
        <v>0</v>
      </c>
      <c r="S265" s="33">
        <f>N265+T265/1000+U265/10000+V265/100000+W265/1000000+X265/10000000+Y265/100000000</f>
        <v>285.09287</v>
      </c>
      <c r="T265" s="27">
        <v>109</v>
      </c>
      <c r="U265" s="27">
        <v>89</v>
      </c>
      <c r="V265" s="29">
        <v>87</v>
      </c>
      <c r="W265" s="27"/>
      <c r="X265" s="27"/>
      <c r="Y265" s="27"/>
    </row>
    <row r="266" spans="1:25" s="26" customFormat="1" ht="15">
      <c r="A266" s="50">
        <v>48</v>
      </c>
      <c r="B266" s="50">
        <v>47</v>
      </c>
      <c r="C266" s="50" t="s">
        <v>611</v>
      </c>
      <c r="D266" s="29" t="s">
        <v>51</v>
      </c>
      <c r="E266" s="29">
        <v>95</v>
      </c>
      <c r="F266" s="27">
        <v>84</v>
      </c>
      <c r="G266" s="27">
        <v>105</v>
      </c>
      <c r="H266" s="27"/>
      <c r="I266" s="27"/>
      <c r="J266" s="27"/>
      <c r="K266" s="31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284</v>
      </c>
      <c r="L266" s="31" t="s">
        <v>1054</v>
      </c>
      <c r="M266" s="31"/>
      <c r="N266" s="31">
        <f>K266-(ROW(K266)-ROW(K$6))/10000</f>
        <v>283.97399999999999</v>
      </c>
      <c r="O266" s="31">
        <f>COUNT(E266:J266)</f>
        <v>3</v>
      </c>
      <c r="P266" s="31">
        <f ca="1">IF(AND(O266=1,OFFSET(D266,0,P$3)&gt;0),"Y",0)</f>
        <v>0</v>
      </c>
      <c r="Q266" s="32" t="s">
        <v>47</v>
      </c>
      <c r="R266" s="47">
        <f>1-(Q266=Q265)</f>
        <v>0</v>
      </c>
      <c r="S266" s="33">
        <f>N266+T266/1000+U266/10000+V266/100000+W266/1000000+X266/10000000+Y266/100000000</f>
        <v>284.08933999999999</v>
      </c>
      <c r="T266" s="27">
        <v>105</v>
      </c>
      <c r="U266" s="29">
        <v>95</v>
      </c>
      <c r="V266" s="27">
        <v>84</v>
      </c>
      <c r="W266" s="27"/>
      <c r="X266" s="27"/>
      <c r="Y266" s="27"/>
    </row>
    <row r="267" spans="1:25" s="26" customFormat="1" ht="15">
      <c r="A267" s="50">
        <v>49</v>
      </c>
      <c r="B267" s="50">
        <v>48</v>
      </c>
      <c r="C267" s="50" t="s">
        <v>612</v>
      </c>
      <c r="D267" s="29" t="s">
        <v>46</v>
      </c>
      <c r="E267" s="29">
        <v>135</v>
      </c>
      <c r="F267" s="27"/>
      <c r="G267" s="27">
        <v>144</v>
      </c>
      <c r="H267" s="27"/>
      <c r="I267" s="27"/>
      <c r="J267" s="27"/>
      <c r="K267" s="31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279</v>
      </c>
      <c r="L267" s="31" t="s">
        <v>1054</v>
      </c>
      <c r="M267" s="31"/>
      <c r="N267" s="31">
        <f>K267-(ROW(K267)-ROW(K$6))/10000</f>
        <v>278.97390000000001</v>
      </c>
      <c r="O267" s="31">
        <f>COUNT(E267:J267)</f>
        <v>2</v>
      </c>
      <c r="P267" s="31">
        <f ca="1">IF(AND(O267=1,OFFSET(D267,0,P$3)&gt;0),"Y",0)</f>
        <v>0</v>
      </c>
      <c r="Q267" s="32" t="s">
        <v>47</v>
      </c>
      <c r="R267" s="47">
        <f>1-(Q267=Q266)</f>
        <v>0</v>
      </c>
      <c r="S267" s="33">
        <f>N267+T267/1000+U267/10000+V267/100000+W267/1000000+X267/10000000+Y267/100000000</f>
        <v>279.13140000000004</v>
      </c>
      <c r="T267" s="27">
        <v>144</v>
      </c>
      <c r="U267" s="29">
        <v>135</v>
      </c>
      <c r="V267" s="27"/>
      <c r="W267" s="27"/>
      <c r="X267" s="27"/>
      <c r="Y267" s="27"/>
    </row>
    <row r="268" spans="1:25" s="26" customFormat="1" ht="15">
      <c r="A268" s="50">
        <v>50</v>
      </c>
      <c r="B268" s="50">
        <v>49</v>
      </c>
      <c r="C268" s="50" t="s">
        <v>613</v>
      </c>
      <c r="D268" s="29" t="s">
        <v>102</v>
      </c>
      <c r="E268" s="29">
        <v>275</v>
      </c>
      <c r="F268" s="27"/>
      <c r="G268" s="27"/>
      <c r="H268" s="27"/>
      <c r="I268" s="27"/>
      <c r="J268" s="27"/>
      <c r="K268" s="31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275</v>
      </c>
      <c r="L268" s="31" t="s">
        <v>1054</v>
      </c>
      <c r="M268" s="31"/>
      <c r="N268" s="31">
        <f>K268-(ROW(K268)-ROW(K$6))/10000</f>
        <v>274.97379999999998</v>
      </c>
      <c r="O268" s="31">
        <f>COUNT(E268:J268)</f>
        <v>1</v>
      </c>
      <c r="P268" s="31">
        <f ca="1">IF(AND(O268=1,OFFSET(D268,0,P$3)&gt;0),"Y",0)</f>
        <v>0</v>
      </c>
      <c r="Q268" s="32" t="s">
        <v>47</v>
      </c>
      <c r="R268" s="47">
        <f>1-(Q268=Q267)</f>
        <v>0</v>
      </c>
      <c r="S268" s="33">
        <f>N268+T268/1000+U268/10000+V268/100000+W268/1000000+X268/10000000+Y268/100000000</f>
        <v>275.24879999999996</v>
      </c>
      <c r="T268" s="29">
        <v>275</v>
      </c>
      <c r="U268" s="27"/>
      <c r="V268" s="27"/>
      <c r="W268" s="27"/>
      <c r="X268" s="27"/>
      <c r="Y268" s="27"/>
    </row>
    <row r="269" spans="1:25" s="26" customFormat="1" ht="15">
      <c r="A269" s="50">
        <v>51</v>
      </c>
      <c r="B269" s="50">
        <v>50</v>
      </c>
      <c r="C269" s="50" t="s">
        <v>312</v>
      </c>
      <c r="D269" s="29" t="s">
        <v>51</v>
      </c>
      <c r="E269" s="29"/>
      <c r="F269" s="27"/>
      <c r="G269" s="27"/>
      <c r="H269" s="27">
        <v>115</v>
      </c>
      <c r="I269" s="27">
        <v>152</v>
      </c>
      <c r="J269" s="27"/>
      <c r="K269" s="31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267</v>
      </c>
      <c r="L269" s="31" t="s">
        <v>1054</v>
      </c>
      <c r="M269" s="31"/>
      <c r="N269" s="31">
        <f>K269-(ROW(K269)-ROW(K$6))/10000</f>
        <v>266.97370000000001</v>
      </c>
      <c r="O269" s="31">
        <f>COUNT(E269:J269)</f>
        <v>2</v>
      </c>
      <c r="P269" s="31">
        <f ca="1">IF(AND(O269=1,OFFSET(D269,0,P$3)&gt;0),"Y",0)</f>
        <v>0</v>
      </c>
      <c r="Q269" s="32" t="s">
        <v>47</v>
      </c>
      <c r="R269" s="33">
        <f>1-(Q269=Q268)</f>
        <v>0</v>
      </c>
      <c r="S269" s="33">
        <f>N269+T269/1000+U269/10000+V269/100000+W269/1000000+X269/10000000+Y269/100000000</f>
        <v>267.13720000000001</v>
      </c>
      <c r="T269" s="27">
        <v>152</v>
      </c>
      <c r="U269" s="27">
        <v>115</v>
      </c>
      <c r="V269" s="29"/>
      <c r="W269" s="27"/>
      <c r="X269" s="27"/>
      <c r="Y269" s="27"/>
    </row>
    <row r="270" spans="1:25" s="26" customFormat="1" ht="15">
      <c r="A270" s="50">
        <v>52</v>
      </c>
      <c r="B270" s="50">
        <v>51</v>
      </c>
      <c r="C270" s="50" t="s">
        <v>614</v>
      </c>
      <c r="D270" s="29" t="s">
        <v>51</v>
      </c>
      <c r="E270" s="29">
        <v>237</v>
      </c>
      <c r="F270" s="27"/>
      <c r="G270" s="27"/>
      <c r="H270" s="27"/>
      <c r="I270" s="27"/>
      <c r="J270" s="27"/>
      <c r="K270" s="31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237</v>
      </c>
      <c r="L270" s="31" t="s">
        <v>1054</v>
      </c>
      <c r="M270" s="31"/>
      <c r="N270" s="31">
        <f>K270-(ROW(K270)-ROW(K$6))/10000</f>
        <v>236.9736</v>
      </c>
      <c r="O270" s="31">
        <f>COUNT(E270:J270)</f>
        <v>1</v>
      </c>
      <c r="P270" s="31">
        <f ca="1">IF(AND(O270=1,OFFSET(D270,0,P$3)&gt;0),"Y",0)</f>
        <v>0</v>
      </c>
      <c r="Q270" s="32" t="s">
        <v>47</v>
      </c>
      <c r="R270" s="47">
        <f>1-(Q270=Q269)</f>
        <v>0</v>
      </c>
      <c r="S270" s="33">
        <f>N270+T270/1000+U270/10000+V270/100000+W270/1000000+X270/10000000+Y270/100000000</f>
        <v>237.2106</v>
      </c>
      <c r="T270" s="29">
        <v>237</v>
      </c>
      <c r="U270" s="27"/>
      <c r="V270" s="27"/>
      <c r="W270" s="27"/>
      <c r="X270" s="27"/>
      <c r="Y270" s="27"/>
    </row>
    <row r="271" spans="1:25" s="26" customFormat="1" ht="15">
      <c r="A271" s="50">
        <v>53</v>
      </c>
      <c r="B271" s="50">
        <v>52</v>
      </c>
      <c r="C271" s="50" t="s">
        <v>367</v>
      </c>
      <c r="D271" s="29" t="s">
        <v>93</v>
      </c>
      <c r="E271" s="29"/>
      <c r="F271" s="27"/>
      <c r="G271" s="27"/>
      <c r="H271" s="27">
        <v>81</v>
      </c>
      <c r="I271" s="27">
        <v>132</v>
      </c>
      <c r="J271" s="27"/>
      <c r="K271" s="31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213</v>
      </c>
      <c r="L271" s="31" t="s">
        <v>1054</v>
      </c>
      <c r="M271" s="31"/>
      <c r="N271" s="31">
        <f>K271-(ROW(K271)-ROW(K$6))/10000</f>
        <v>212.9735</v>
      </c>
      <c r="O271" s="31">
        <f>COUNT(E271:J271)</f>
        <v>2</v>
      </c>
      <c r="P271" s="31">
        <f ca="1">IF(AND(O271=1,OFFSET(D271,0,P$3)&gt;0),"Y",0)</f>
        <v>0</v>
      </c>
      <c r="Q271" s="32" t="s">
        <v>47</v>
      </c>
      <c r="R271" s="33">
        <f>1-(Q271=Q270)</f>
        <v>0</v>
      </c>
      <c r="S271" s="33">
        <f>N271+T271/1000+U271/10000+V271/100000+W271/1000000+X271/10000000+Y271/100000000</f>
        <v>213.11360000000002</v>
      </c>
      <c r="T271" s="27">
        <v>132</v>
      </c>
      <c r="U271" s="27">
        <v>81</v>
      </c>
      <c r="V271" s="29"/>
      <c r="W271" s="27"/>
      <c r="X271" s="27"/>
      <c r="Y271" s="27"/>
    </row>
    <row r="272" spans="1:25" s="26" customFormat="1" ht="15">
      <c r="A272" s="50">
        <v>54</v>
      </c>
      <c r="B272" s="50">
        <v>53</v>
      </c>
      <c r="C272" s="50" t="s">
        <v>615</v>
      </c>
      <c r="D272" s="29" t="s">
        <v>59</v>
      </c>
      <c r="E272" s="29"/>
      <c r="F272" s="27"/>
      <c r="G272" s="27">
        <v>125</v>
      </c>
      <c r="H272" s="27">
        <v>84</v>
      </c>
      <c r="I272" s="27"/>
      <c r="J272" s="27"/>
      <c r="K272" s="31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209</v>
      </c>
      <c r="L272" s="31" t="s">
        <v>1054</v>
      </c>
      <c r="M272" s="31"/>
      <c r="N272" s="31">
        <f>K272-(ROW(K272)-ROW(K$6))/10000</f>
        <v>208.9734</v>
      </c>
      <c r="O272" s="31">
        <f>COUNT(E272:J272)</f>
        <v>2</v>
      </c>
      <c r="P272" s="31">
        <f ca="1">IF(AND(O272=1,OFFSET(D272,0,P$3)&gt;0),"Y",0)</f>
        <v>0</v>
      </c>
      <c r="Q272" s="32" t="s">
        <v>47</v>
      </c>
      <c r="R272" s="33">
        <f>1-(Q272=Q271)</f>
        <v>0</v>
      </c>
      <c r="S272" s="33">
        <f>N272+T272/1000+U272/10000+V272/100000+W272/1000000+X272/10000000+Y272/100000000</f>
        <v>209.10679999999999</v>
      </c>
      <c r="T272" s="27">
        <v>125</v>
      </c>
      <c r="U272" s="27">
        <v>84</v>
      </c>
      <c r="V272" s="29"/>
      <c r="W272" s="27"/>
      <c r="X272" s="27"/>
      <c r="Y272" s="27"/>
    </row>
    <row r="273" spans="1:25" s="26" customFormat="1" ht="15">
      <c r="A273" s="50">
        <v>55</v>
      </c>
      <c r="B273" s="50">
        <v>54</v>
      </c>
      <c r="C273" s="50" t="s">
        <v>616</v>
      </c>
      <c r="D273" s="29" t="s">
        <v>116</v>
      </c>
      <c r="E273" s="29">
        <v>205</v>
      </c>
      <c r="F273" s="27"/>
      <c r="G273" s="27"/>
      <c r="H273" s="27"/>
      <c r="I273" s="27"/>
      <c r="J273" s="27"/>
      <c r="K273" s="31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205</v>
      </c>
      <c r="L273" s="31" t="s">
        <v>1054</v>
      </c>
      <c r="M273" s="31"/>
      <c r="N273" s="31">
        <f>K273-(ROW(K273)-ROW(K$6))/10000</f>
        <v>204.97329999999999</v>
      </c>
      <c r="O273" s="31">
        <f>COUNT(E273:J273)</f>
        <v>1</v>
      </c>
      <c r="P273" s="31">
        <f ca="1">IF(AND(O273=1,OFFSET(D273,0,P$3)&gt;0),"Y",0)</f>
        <v>0</v>
      </c>
      <c r="Q273" s="32" t="s">
        <v>47</v>
      </c>
      <c r="R273" s="47">
        <f>1-(Q273=Q272)</f>
        <v>0</v>
      </c>
      <c r="S273" s="33">
        <f>N273+T273/1000+U273/10000+V273/100000+W273/1000000+X273/10000000+Y273/100000000</f>
        <v>205.17830000000001</v>
      </c>
      <c r="T273" s="29">
        <v>205</v>
      </c>
      <c r="U273" s="27"/>
      <c r="V273" s="27"/>
      <c r="W273" s="27"/>
      <c r="X273" s="27"/>
      <c r="Y273" s="27"/>
    </row>
    <row r="274" spans="1:25" s="26" customFormat="1" ht="15">
      <c r="A274" s="50">
        <v>56</v>
      </c>
      <c r="B274" s="50" t="s">
        <v>111</v>
      </c>
      <c r="C274" s="50" t="s">
        <v>617</v>
      </c>
      <c r="D274" s="29" t="s">
        <v>66</v>
      </c>
      <c r="E274" s="29">
        <v>89</v>
      </c>
      <c r="F274" s="27">
        <v>100</v>
      </c>
      <c r="G274" s="27"/>
      <c r="H274" s="27"/>
      <c r="I274" s="27"/>
      <c r="J274" s="27"/>
      <c r="K274" s="31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189</v>
      </c>
      <c r="L274" s="31" t="s">
        <v>1055</v>
      </c>
      <c r="M274" s="31"/>
      <c r="N274" s="31">
        <f>K274-(ROW(K274)-ROW(K$6))/10000</f>
        <v>188.97319999999999</v>
      </c>
      <c r="O274" s="31">
        <f>COUNT(E274:J274)</f>
        <v>2</v>
      </c>
      <c r="P274" s="31">
        <f ca="1">IF(AND(O274=1,OFFSET(D274,0,P$3)&gt;0),"Y",0)</f>
        <v>0</v>
      </c>
      <c r="Q274" s="32" t="s">
        <v>47</v>
      </c>
      <c r="R274" s="47">
        <f>1-(Q274=Q273)</f>
        <v>0</v>
      </c>
      <c r="S274" s="33">
        <f>N274+T274/1000+U274/10000+V274/100000+W274/1000000+X274/10000000+Y274/100000000</f>
        <v>189.0821</v>
      </c>
      <c r="T274" s="27">
        <v>100</v>
      </c>
      <c r="U274" s="29">
        <v>89</v>
      </c>
      <c r="V274" s="27"/>
      <c r="W274" s="27"/>
      <c r="X274" s="27"/>
      <c r="Y274" s="27"/>
    </row>
    <row r="275" spans="1:25" s="26" customFormat="1" ht="15">
      <c r="A275" s="50">
        <v>57</v>
      </c>
      <c r="B275" s="50">
        <v>55</v>
      </c>
      <c r="C275" s="50" t="s">
        <v>618</v>
      </c>
      <c r="D275" s="29" t="s">
        <v>62</v>
      </c>
      <c r="E275" s="29"/>
      <c r="F275" s="27">
        <v>76</v>
      </c>
      <c r="G275" s="27">
        <v>108</v>
      </c>
      <c r="H275" s="27"/>
      <c r="I275" s="27"/>
      <c r="J275" s="27"/>
      <c r="K275" s="31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184</v>
      </c>
      <c r="L275" s="31" t="s">
        <v>1054</v>
      </c>
      <c r="M275" s="31"/>
      <c r="N275" s="31">
        <f>K275-(ROW(K275)-ROW(K$6))/10000</f>
        <v>183.97309999999999</v>
      </c>
      <c r="O275" s="31">
        <f>COUNT(E275:J275)</f>
        <v>2</v>
      </c>
      <c r="P275" s="31">
        <f ca="1">IF(AND(O275=1,OFFSET(D275,0,P$3)&gt;0),"Y",0)</f>
        <v>0</v>
      </c>
      <c r="Q275" s="32" t="s">
        <v>47</v>
      </c>
      <c r="R275" s="33">
        <f>1-(Q275=Q274)</f>
        <v>0</v>
      </c>
      <c r="S275" s="33">
        <f>N275+T275/1000+U275/10000+V275/100000+W275/1000000+X275/10000000+Y275/100000000</f>
        <v>184.08869999999999</v>
      </c>
      <c r="T275" s="27">
        <v>108</v>
      </c>
      <c r="U275" s="27">
        <v>76</v>
      </c>
      <c r="V275" s="29"/>
      <c r="W275" s="27"/>
      <c r="X275" s="27"/>
      <c r="Y275" s="27"/>
    </row>
    <row r="276" spans="1:25" s="26" customFormat="1" ht="15">
      <c r="A276" s="50">
        <v>58</v>
      </c>
      <c r="B276" s="50" t="s">
        <v>111</v>
      </c>
      <c r="C276" s="50" t="s">
        <v>423</v>
      </c>
      <c r="D276" s="29" t="s">
        <v>66</v>
      </c>
      <c r="E276" s="29"/>
      <c r="F276" s="27">
        <v>68</v>
      </c>
      <c r="G276" s="27"/>
      <c r="H276" s="27"/>
      <c r="I276" s="27">
        <v>106</v>
      </c>
      <c r="J276" s="27"/>
      <c r="K276" s="31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174</v>
      </c>
      <c r="L276" s="31" t="s">
        <v>1055</v>
      </c>
      <c r="M276" s="31"/>
      <c r="N276" s="31">
        <f>K276-(ROW(K276)-ROW(K$6))/10000</f>
        <v>173.97300000000001</v>
      </c>
      <c r="O276" s="31">
        <f>COUNT(E276:J276)</f>
        <v>2</v>
      </c>
      <c r="P276" s="31">
        <f ca="1">IF(AND(O276=1,OFFSET(D276,0,P$3)&gt;0),"Y",0)</f>
        <v>0</v>
      </c>
      <c r="Q276" s="32" t="s">
        <v>47</v>
      </c>
      <c r="R276" s="33">
        <f>1-(Q276=Q275)</f>
        <v>0</v>
      </c>
      <c r="S276" s="33">
        <f>N276+T276/1000+U276/10000+V276/100000+W276/1000000+X276/10000000+Y276/100000000</f>
        <v>174.08580000000001</v>
      </c>
      <c r="T276" s="27">
        <v>106</v>
      </c>
      <c r="U276" s="27">
        <v>68</v>
      </c>
      <c r="V276" s="29"/>
      <c r="W276" s="27"/>
      <c r="X276" s="27"/>
      <c r="Y276" s="27"/>
    </row>
    <row r="277" spans="1:25" s="26" customFormat="1" ht="15">
      <c r="A277" s="50">
        <v>59</v>
      </c>
      <c r="B277" s="50">
        <v>56</v>
      </c>
      <c r="C277" s="50" t="s">
        <v>619</v>
      </c>
      <c r="D277" s="29" t="s">
        <v>42</v>
      </c>
      <c r="E277" s="29"/>
      <c r="F277" s="27">
        <v>172</v>
      </c>
      <c r="G277" s="27"/>
      <c r="H277" s="27"/>
      <c r="I277" s="27"/>
      <c r="J277" s="27"/>
      <c r="K277" s="31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172</v>
      </c>
      <c r="L277" s="31" t="s">
        <v>1054</v>
      </c>
      <c r="M277" s="31"/>
      <c r="N277" s="31">
        <f>K277-(ROW(K277)-ROW(K$6))/10000</f>
        <v>171.97290000000001</v>
      </c>
      <c r="O277" s="31">
        <f>COUNT(E277:J277)</f>
        <v>1</v>
      </c>
      <c r="P277" s="31">
        <f ca="1">IF(AND(O277=1,OFFSET(D277,0,P$3)&gt;0),"Y",0)</f>
        <v>0</v>
      </c>
      <c r="Q277" s="32" t="s">
        <v>47</v>
      </c>
      <c r="R277" s="33">
        <f>1-(Q277=Q276)</f>
        <v>0</v>
      </c>
      <c r="S277" s="33">
        <f>N277+T277/1000+U277/10000+V277/100000+W277/1000000+X277/10000000+Y277/100000000</f>
        <v>172.14490000000001</v>
      </c>
      <c r="T277" s="27">
        <v>172</v>
      </c>
      <c r="U277" s="29"/>
      <c r="V277" s="27"/>
      <c r="W277" s="27"/>
      <c r="X277" s="27"/>
      <c r="Y277" s="27"/>
    </row>
    <row r="278" spans="1:25" s="26" customFormat="1" ht="15">
      <c r="A278" s="50">
        <v>60</v>
      </c>
      <c r="B278" s="50" t="s">
        <v>111</v>
      </c>
      <c r="C278" s="50" t="s">
        <v>438</v>
      </c>
      <c r="D278" s="29" t="s">
        <v>66</v>
      </c>
      <c r="E278" s="29"/>
      <c r="F278" s="27">
        <v>63</v>
      </c>
      <c r="G278" s="27"/>
      <c r="H278" s="27"/>
      <c r="I278" s="27">
        <v>101</v>
      </c>
      <c r="J278" s="27"/>
      <c r="K278" s="31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164</v>
      </c>
      <c r="L278" s="31" t="s">
        <v>1055</v>
      </c>
      <c r="M278" s="31"/>
      <c r="N278" s="31">
        <f>K278-(ROW(K278)-ROW(K$6))/10000</f>
        <v>163.97280000000001</v>
      </c>
      <c r="O278" s="31">
        <f>COUNT(E278:J278)</f>
        <v>2</v>
      </c>
      <c r="P278" s="31">
        <f ca="1">IF(AND(O278=1,OFFSET(D278,0,P$3)&gt;0),"Y",0)</f>
        <v>0</v>
      </c>
      <c r="Q278" s="32" t="s">
        <v>47</v>
      </c>
      <c r="R278" s="33">
        <f>1-(Q278=Q277)</f>
        <v>0</v>
      </c>
      <c r="S278" s="33">
        <f>N278+T278/1000+U278/10000+V278/100000+W278/1000000+X278/10000000+Y278/100000000</f>
        <v>164.08010000000002</v>
      </c>
      <c r="T278" s="27">
        <v>101</v>
      </c>
      <c r="U278" s="27">
        <v>63</v>
      </c>
      <c r="V278" s="29"/>
      <c r="W278" s="27"/>
      <c r="X278" s="27"/>
      <c r="Y278" s="27"/>
    </row>
    <row r="279" spans="1:25" s="26" customFormat="1" ht="15">
      <c r="A279" s="50">
        <v>61</v>
      </c>
      <c r="B279" s="50">
        <v>57</v>
      </c>
      <c r="C279" s="50" t="s">
        <v>620</v>
      </c>
      <c r="D279" s="29" t="s">
        <v>102</v>
      </c>
      <c r="E279" s="29"/>
      <c r="F279" s="27"/>
      <c r="G279" s="27"/>
      <c r="H279" s="27">
        <v>150</v>
      </c>
      <c r="I279" s="27"/>
      <c r="J279" s="27"/>
      <c r="K279" s="31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150</v>
      </c>
      <c r="L279" s="31" t="s">
        <v>1054</v>
      </c>
      <c r="M279" s="31"/>
      <c r="N279" s="31">
        <f>K279-(ROW(K279)-ROW(K$6))/10000</f>
        <v>149.9727</v>
      </c>
      <c r="O279" s="31">
        <f>COUNT(E279:J279)</f>
        <v>1</v>
      </c>
      <c r="P279" s="31">
        <f ca="1">IF(AND(O279=1,OFFSET(D279,0,P$3)&gt;0),"Y",0)</f>
        <v>0</v>
      </c>
      <c r="Q279" s="32" t="s">
        <v>47</v>
      </c>
      <c r="R279" s="33">
        <f>1-(Q279=Q278)</f>
        <v>0</v>
      </c>
      <c r="S279" s="33">
        <f>N279+T279/1000+U279/10000+V279/100000+W279/1000000+X279/10000000+Y279/100000000</f>
        <v>150.12270000000001</v>
      </c>
      <c r="T279" s="27">
        <v>150</v>
      </c>
      <c r="U279" s="29"/>
      <c r="V279" s="27"/>
      <c r="W279" s="27"/>
      <c r="X279" s="27"/>
      <c r="Y279" s="27"/>
    </row>
    <row r="280" spans="1:25" s="26" customFormat="1" ht="15">
      <c r="A280" s="50">
        <v>62</v>
      </c>
      <c r="B280" s="50">
        <v>58</v>
      </c>
      <c r="C280" s="50" t="s">
        <v>443</v>
      </c>
      <c r="D280" s="29" t="s">
        <v>84</v>
      </c>
      <c r="E280" s="29"/>
      <c r="F280" s="27"/>
      <c r="G280" s="27"/>
      <c r="H280" s="27">
        <v>49</v>
      </c>
      <c r="I280" s="27">
        <v>99</v>
      </c>
      <c r="J280" s="27"/>
      <c r="K280" s="31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148</v>
      </c>
      <c r="L280" s="31" t="s">
        <v>1054</v>
      </c>
      <c r="M280" s="31"/>
      <c r="N280" s="31">
        <f>K280-(ROW(K280)-ROW(K$6))/10000</f>
        <v>147.9726</v>
      </c>
      <c r="O280" s="31">
        <f>COUNT(E280:J280)</f>
        <v>2</v>
      </c>
      <c r="P280" s="31">
        <f ca="1">IF(AND(O280=1,OFFSET(D280,0,P$3)&gt;0),"Y",0)</f>
        <v>0</v>
      </c>
      <c r="Q280" s="32" t="s">
        <v>47</v>
      </c>
      <c r="R280" s="33">
        <f>1-(Q280=Q279)</f>
        <v>0</v>
      </c>
      <c r="S280" s="33">
        <f>N280+T280/1000+U280/10000+V280/100000+W280/1000000+X280/10000000+Y280/100000000</f>
        <v>148.07649999999998</v>
      </c>
      <c r="T280" s="27">
        <v>99</v>
      </c>
      <c r="U280" s="27">
        <v>49</v>
      </c>
      <c r="V280" s="29"/>
      <c r="W280" s="27"/>
      <c r="X280" s="27"/>
      <c r="Y280" s="27"/>
    </row>
    <row r="281" spans="1:25" s="26" customFormat="1" ht="15">
      <c r="A281" s="50">
        <v>63</v>
      </c>
      <c r="B281" s="50">
        <v>59</v>
      </c>
      <c r="C281" s="50" t="s">
        <v>621</v>
      </c>
      <c r="D281" s="29" t="s">
        <v>30</v>
      </c>
      <c r="E281" s="29">
        <v>146</v>
      </c>
      <c r="F281" s="27"/>
      <c r="G281" s="27"/>
      <c r="H281" s="27"/>
      <c r="I281" s="27"/>
      <c r="J281" s="27"/>
      <c r="K281" s="31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146</v>
      </c>
      <c r="L281" s="31" t="s">
        <v>1054</v>
      </c>
      <c r="M281" s="31"/>
      <c r="N281" s="31">
        <f>K281-(ROW(K281)-ROW(K$6))/10000</f>
        <v>145.9725</v>
      </c>
      <c r="O281" s="31">
        <f>COUNT(E281:J281)</f>
        <v>1</v>
      </c>
      <c r="P281" s="31">
        <f ca="1">IF(AND(O281=1,OFFSET(D281,0,P$3)&gt;0),"Y",0)</f>
        <v>0</v>
      </c>
      <c r="Q281" s="32" t="s">
        <v>47</v>
      </c>
      <c r="R281" s="47">
        <f>1-(Q281=Q280)</f>
        <v>0</v>
      </c>
      <c r="S281" s="33">
        <f>N281+T281/1000+U281/10000+V281/100000+W281/1000000+X281/10000000+Y281/100000000</f>
        <v>146.11849999999998</v>
      </c>
      <c r="T281" s="29">
        <v>146</v>
      </c>
      <c r="U281" s="27"/>
      <c r="V281" s="27"/>
      <c r="W281" s="27"/>
      <c r="X281" s="27"/>
      <c r="Y281" s="27"/>
    </row>
    <row r="282" spans="1:25" s="26" customFormat="1" ht="15">
      <c r="A282" s="50">
        <v>64</v>
      </c>
      <c r="B282" s="50">
        <v>60</v>
      </c>
      <c r="C282" s="50" t="s">
        <v>344</v>
      </c>
      <c r="D282" s="29" t="s">
        <v>98</v>
      </c>
      <c r="E282" s="29"/>
      <c r="F282" s="27"/>
      <c r="G282" s="27"/>
      <c r="H282" s="27"/>
      <c r="I282" s="27">
        <v>141</v>
      </c>
      <c r="J282" s="27"/>
      <c r="K282" s="31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141</v>
      </c>
      <c r="L282" s="31" t="s">
        <v>1054</v>
      </c>
      <c r="M282" s="31"/>
      <c r="N282" s="31">
        <f>K282-(ROW(K282)-ROW(K$6))/10000</f>
        <v>140.97239999999999</v>
      </c>
      <c r="O282" s="31">
        <f>COUNT(E282:J282)</f>
        <v>1</v>
      </c>
      <c r="P282" s="31" t="str">
        <f ca="1">IF(AND(O282=1,OFFSET(D282,0,P$3)&gt;0),"Y",0)</f>
        <v>Y</v>
      </c>
      <c r="Q282" s="32" t="s">
        <v>47</v>
      </c>
      <c r="R282" s="33">
        <f>1-(Q282=Q281)</f>
        <v>0</v>
      </c>
      <c r="S282" s="33">
        <f>N282+T282/1000+U282/10000+V282/100000+W282/1000000+X282/10000000+Y282/100000000</f>
        <v>141.11339999999998</v>
      </c>
      <c r="T282" s="27">
        <v>141</v>
      </c>
      <c r="U282" s="29"/>
      <c r="V282" s="27"/>
      <c r="W282" s="27"/>
      <c r="X282" s="27"/>
      <c r="Y282" s="27"/>
    </row>
    <row r="283" spans="1:25" s="26" customFormat="1" ht="15">
      <c r="A283" s="50">
        <v>65</v>
      </c>
      <c r="B283" s="50">
        <v>61</v>
      </c>
      <c r="C283" s="50" t="s">
        <v>363</v>
      </c>
      <c r="D283" s="29" t="s">
        <v>81</v>
      </c>
      <c r="E283" s="29"/>
      <c r="F283" s="27"/>
      <c r="G283" s="27"/>
      <c r="H283" s="27"/>
      <c r="I283" s="27">
        <v>134</v>
      </c>
      <c r="J283" s="27"/>
      <c r="K283" s="31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134</v>
      </c>
      <c r="L283" s="31" t="s">
        <v>1054</v>
      </c>
      <c r="M283" s="31"/>
      <c r="N283" s="31">
        <f>K283-(ROW(K283)-ROW(K$6))/10000</f>
        <v>133.97229999999999</v>
      </c>
      <c r="O283" s="31">
        <f>COUNT(E283:J283)</f>
        <v>1</v>
      </c>
      <c r="P283" s="31" t="str">
        <f ca="1">IF(AND(O283=1,OFFSET(D283,0,P$3)&gt;0),"Y",0)</f>
        <v>Y</v>
      </c>
      <c r="Q283" s="32" t="s">
        <v>47</v>
      </c>
      <c r="R283" s="33">
        <f>1-(Q283=Q282)</f>
        <v>0</v>
      </c>
      <c r="S283" s="33">
        <f>N283+T283/1000+U283/10000+V283/100000+W283/1000000+X283/10000000+Y283/100000000</f>
        <v>134.10629999999998</v>
      </c>
      <c r="T283" s="27">
        <v>134</v>
      </c>
      <c r="U283" s="29"/>
      <c r="V283" s="27"/>
      <c r="W283" s="27"/>
      <c r="X283" s="27"/>
      <c r="Y283" s="27"/>
    </row>
    <row r="284" spans="1:25" s="26" customFormat="1" ht="15">
      <c r="A284" s="50">
        <v>66</v>
      </c>
      <c r="B284" s="50">
        <v>62</v>
      </c>
      <c r="C284" s="50" t="s">
        <v>622</v>
      </c>
      <c r="D284" s="29" t="s">
        <v>116</v>
      </c>
      <c r="E284" s="29"/>
      <c r="F284" s="27">
        <v>105</v>
      </c>
      <c r="G284" s="27"/>
      <c r="H284" s="27"/>
      <c r="I284" s="27"/>
      <c r="J284" s="27"/>
      <c r="K284" s="31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105</v>
      </c>
      <c r="L284" s="31" t="s">
        <v>1054</v>
      </c>
      <c r="M284" s="31"/>
      <c r="N284" s="31">
        <f>K284-(ROW(K284)-ROW(K$6))/10000</f>
        <v>104.9722</v>
      </c>
      <c r="O284" s="31">
        <f>COUNT(E284:J284)</f>
        <v>1</v>
      </c>
      <c r="P284" s="31">
        <f ca="1">IF(AND(O284=1,OFFSET(D284,0,P$3)&gt;0),"Y",0)</f>
        <v>0</v>
      </c>
      <c r="Q284" s="32" t="s">
        <v>47</v>
      </c>
      <c r="R284" s="33">
        <f>1-(Q284=Q283)</f>
        <v>0</v>
      </c>
      <c r="S284" s="33">
        <f>N284+T284/1000+U284/10000+V284/100000+W284/1000000+X284/10000000+Y284/100000000</f>
        <v>105.0772</v>
      </c>
      <c r="T284" s="27">
        <v>105</v>
      </c>
      <c r="U284" s="29"/>
      <c r="V284" s="27"/>
      <c r="W284" s="27"/>
      <c r="X284" s="27"/>
      <c r="Y284" s="27"/>
    </row>
    <row r="285" spans="1:25" s="26" customFormat="1" ht="15">
      <c r="A285" s="50">
        <v>67</v>
      </c>
      <c r="B285" s="50">
        <v>63</v>
      </c>
      <c r="C285" s="50" t="s">
        <v>623</v>
      </c>
      <c r="D285" s="29" t="s">
        <v>84</v>
      </c>
      <c r="E285" s="29"/>
      <c r="F285" s="27"/>
      <c r="G285" s="27"/>
      <c r="H285" s="27">
        <v>92</v>
      </c>
      <c r="I285" s="27"/>
      <c r="J285" s="27"/>
      <c r="K285" s="31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92</v>
      </c>
      <c r="L285" s="31" t="s">
        <v>1054</v>
      </c>
      <c r="M285" s="31"/>
      <c r="N285" s="31">
        <f>K285-(ROW(K285)-ROW(K$6))/10000</f>
        <v>91.972099999999998</v>
      </c>
      <c r="O285" s="31">
        <f>COUNT(E285:J285)</f>
        <v>1</v>
      </c>
      <c r="P285" s="31">
        <f ca="1">IF(AND(O285=1,OFFSET(D285,0,P$3)&gt;0),"Y",0)</f>
        <v>0</v>
      </c>
      <c r="Q285" s="32" t="s">
        <v>47</v>
      </c>
      <c r="R285" s="33">
        <f>1-(Q285=Q284)</f>
        <v>0</v>
      </c>
      <c r="S285" s="33">
        <f>N285+T285/1000+U285/10000+V285/100000+W285/1000000+X285/10000000+Y285/100000000</f>
        <v>92.064099999999996</v>
      </c>
      <c r="T285" s="27">
        <v>92</v>
      </c>
      <c r="U285" s="29"/>
      <c r="V285" s="27"/>
      <c r="W285" s="27"/>
      <c r="X285" s="27"/>
      <c r="Y285" s="27"/>
    </row>
    <row r="286" spans="1:25" s="26" customFormat="1" ht="15">
      <c r="A286" s="50">
        <v>68</v>
      </c>
      <c r="B286" s="50">
        <v>64</v>
      </c>
      <c r="C286" s="50" t="s">
        <v>624</v>
      </c>
      <c r="D286" s="29" t="s">
        <v>145</v>
      </c>
      <c r="E286" s="29"/>
      <c r="F286" s="27"/>
      <c r="G286" s="27"/>
      <c r="H286" s="27">
        <v>58</v>
      </c>
      <c r="I286" s="27"/>
      <c r="J286" s="27"/>
      <c r="K286" s="31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58</v>
      </c>
      <c r="L286" s="31" t="s">
        <v>1054</v>
      </c>
      <c r="M286" s="31"/>
      <c r="N286" s="31">
        <f>K286-(ROW(K286)-ROW(K$6))/10000</f>
        <v>57.972000000000001</v>
      </c>
      <c r="O286" s="31">
        <f>COUNT(E286:J286)</f>
        <v>1</v>
      </c>
      <c r="P286" s="31">
        <f ca="1">IF(AND(O286=1,OFFSET(D286,0,P$3)&gt;0),"Y",0)</f>
        <v>0</v>
      </c>
      <c r="Q286" s="32" t="s">
        <v>47</v>
      </c>
      <c r="R286" s="33">
        <f>1-(Q286=Q285)</f>
        <v>0</v>
      </c>
      <c r="S286" s="33">
        <f>N286+T286/1000+U286/10000+V286/100000+W286/1000000+X286/10000000+Y286/100000000</f>
        <v>58.03</v>
      </c>
      <c r="T286" s="27">
        <v>58</v>
      </c>
      <c r="U286" s="29"/>
      <c r="V286" s="27"/>
      <c r="W286" s="27"/>
      <c r="X286" s="27"/>
      <c r="Y286" s="27"/>
    </row>
    <row r="287" spans="1:25" ht="5.0999999999999996" customHeight="1">
      <c r="A287" s="50"/>
      <c r="B287" s="1"/>
      <c r="C287" s="50"/>
      <c r="D287" s="29"/>
      <c r="E287" s="29"/>
      <c r="F287" s="27"/>
      <c r="G287" s="27"/>
      <c r="H287" s="27"/>
      <c r="I287" s="27"/>
      <c r="J287" s="27"/>
      <c r="K287" s="31"/>
      <c r="L287" s="27"/>
      <c r="M287" s="27"/>
      <c r="N287" s="31"/>
      <c r="O287" s="27"/>
      <c r="P287" s="27"/>
      <c r="R287" s="51"/>
      <c r="S287" s="33"/>
      <c r="T287" s="27"/>
      <c r="U287" s="27"/>
      <c r="V287" s="27"/>
      <c r="W287" s="27"/>
      <c r="X287" s="27"/>
      <c r="Y287" s="27"/>
    </row>
    <row r="288" spans="1:25" ht="15">
      <c r="A288" s="49"/>
      <c r="B288" s="49"/>
      <c r="D288" s="27"/>
      <c r="E288" s="27"/>
      <c r="F288" s="27"/>
      <c r="G288" s="27"/>
      <c r="H288" s="27"/>
      <c r="I288" s="27"/>
      <c r="J288" s="27"/>
      <c r="K288" s="31"/>
      <c r="L288" s="27"/>
      <c r="M288" s="27"/>
      <c r="N288" s="31"/>
      <c r="O288" s="27"/>
      <c r="P288" s="27"/>
      <c r="R288" s="51"/>
      <c r="S288" s="33"/>
      <c r="T288" s="29"/>
      <c r="U288" s="27"/>
      <c r="V288" s="27"/>
      <c r="W288" s="27"/>
      <c r="X288" s="27"/>
      <c r="Y288" s="27"/>
    </row>
    <row r="289" spans="1:25" ht="15">
      <c r="A289" s="49"/>
      <c r="B289" s="49"/>
      <c r="C289" s="49" t="s">
        <v>68</v>
      </c>
      <c r="D289" s="27"/>
      <c r="E289" s="27"/>
      <c r="F289" s="27"/>
      <c r="G289" s="27"/>
      <c r="H289" s="27"/>
      <c r="I289" s="27"/>
      <c r="J289" s="27"/>
      <c r="K289" s="31"/>
      <c r="L289" s="27"/>
      <c r="M289" s="27"/>
      <c r="N289" s="31"/>
      <c r="O289" s="27"/>
      <c r="P289" s="27"/>
      <c r="Q289" s="43" t="str">
        <f>C289</f>
        <v>M55</v>
      </c>
      <c r="R289" s="51"/>
      <c r="S289" s="33"/>
      <c r="T289" s="29"/>
      <c r="U289" s="27"/>
      <c r="V289" s="27"/>
      <c r="W289" s="27"/>
      <c r="X289" s="27"/>
      <c r="Y289" s="27"/>
    </row>
    <row r="290" spans="1:25" ht="15">
      <c r="A290" s="50">
        <v>1</v>
      </c>
      <c r="B290" s="50">
        <v>1</v>
      </c>
      <c r="C290" s="50" t="s">
        <v>67</v>
      </c>
      <c r="D290" s="29" t="s">
        <v>56</v>
      </c>
      <c r="E290" s="29">
        <v>286</v>
      </c>
      <c r="F290" s="27"/>
      <c r="G290" s="27">
        <v>269</v>
      </c>
      <c r="H290" s="27">
        <v>268</v>
      </c>
      <c r="I290" s="27">
        <v>286</v>
      </c>
      <c r="J290" s="27"/>
      <c r="K290" s="31">
        <f>IFERROR(LARGE(E290:J290,1),0)+IF($D$5&gt;=2,IFERROR(LARGE(E290:J290,2),0),0)+IF($D$5&gt;=3,IFERROR(LARGE(E290:J290,3),0),0)+IF($D$5&gt;=4,IFERROR(LARGE(E290:J290,4),0),0)+IF($D$5&gt;=5,IFERROR(LARGE(E290:J290,5),0),0)+IF($D$5&gt;=6,IFERROR(LARGE(E290:J290,6),0),0)</f>
        <v>1109</v>
      </c>
      <c r="L290" s="31" t="s">
        <v>1054</v>
      </c>
      <c r="M290" s="31" t="s">
        <v>625</v>
      </c>
      <c r="N290" s="31">
        <f>K290-(ROW(K290)-ROW(K$6))/10000</f>
        <v>1108.9716000000001</v>
      </c>
      <c r="O290" s="31">
        <f>COUNT(E290:J290)</f>
        <v>4</v>
      </c>
      <c r="P290" s="31">
        <f ca="1">IF(AND(O290=1,OFFSET(D290,0,P$3)&gt;0),"Y",0)</f>
        <v>0</v>
      </c>
      <c r="Q290" s="32" t="s">
        <v>68</v>
      </c>
      <c r="R290" s="47">
        <f>1-(Q290=Q289)</f>
        <v>0</v>
      </c>
      <c r="S290" s="33">
        <f>N290+T290/1000+U290/10000+V290/100000+W290/1000000+X290/10000000+Y290/100000000</f>
        <v>1109.2891580000003</v>
      </c>
      <c r="T290" s="29">
        <v>286</v>
      </c>
      <c r="U290" s="27">
        <v>286</v>
      </c>
      <c r="V290" s="27">
        <v>269</v>
      </c>
      <c r="W290" s="27">
        <v>268</v>
      </c>
      <c r="X290" s="27"/>
      <c r="Y290" s="27"/>
    </row>
    <row r="291" spans="1:25" ht="15">
      <c r="A291" s="50">
        <v>2</v>
      </c>
      <c r="B291" s="50">
        <v>2</v>
      </c>
      <c r="C291" s="50" t="s">
        <v>77</v>
      </c>
      <c r="D291" s="29" t="s">
        <v>62</v>
      </c>
      <c r="E291" s="29"/>
      <c r="F291" s="27">
        <v>272</v>
      </c>
      <c r="G291" s="27">
        <v>274</v>
      </c>
      <c r="H291" s="27">
        <v>277</v>
      </c>
      <c r="I291" s="27">
        <v>283</v>
      </c>
      <c r="J291" s="27"/>
      <c r="K291" s="31">
        <f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1106</v>
      </c>
      <c r="L291" s="31" t="s">
        <v>1054</v>
      </c>
      <c r="M291" s="31" t="s">
        <v>626</v>
      </c>
      <c r="N291" s="31">
        <f>K291-(ROW(K291)-ROW(K$6))/10000</f>
        <v>1105.9715000000001</v>
      </c>
      <c r="O291" s="31">
        <f>COUNT(E291:J291)</f>
        <v>4</v>
      </c>
      <c r="P291" s="31">
        <f ca="1">IF(AND(O291=1,OFFSET(D291,0,P$3)&gt;0),"Y",0)</f>
        <v>0</v>
      </c>
      <c r="Q291" s="32" t="s">
        <v>68</v>
      </c>
      <c r="R291" s="33">
        <f>1-(Q291=Q290)</f>
        <v>0</v>
      </c>
      <c r="S291" s="33">
        <f>N291+T291/1000+U291/10000+V291/100000+W291/1000000+X291/10000000+Y291/100000000</f>
        <v>1106.285212</v>
      </c>
      <c r="T291" s="27">
        <v>283</v>
      </c>
      <c r="U291" s="27">
        <v>277</v>
      </c>
      <c r="V291" s="27">
        <v>274</v>
      </c>
      <c r="W291" s="27">
        <v>272</v>
      </c>
      <c r="X291" s="29"/>
      <c r="Y291" s="27"/>
    </row>
    <row r="292" spans="1:25" ht="15">
      <c r="A292" s="50">
        <v>3</v>
      </c>
      <c r="B292" s="50">
        <v>3</v>
      </c>
      <c r="C292" s="50" t="s">
        <v>126</v>
      </c>
      <c r="D292" s="29" t="s">
        <v>25</v>
      </c>
      <c r="E292" s="29">
        <v>256</v>
      </c>
      <c r="F292" s="27"/>
      <c r="G292" s="27">
        <v>253</v>
      </c>
      <c r="H292" s="27">
        <v>247</v>
      </c>
      <c r="I292" s="27">
        <v>257</v>
      </c>
      <c r="J292" s="27"/>
      <c r="K292" s="31">
        <f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1013</v>
      </c>
      <c r="L292" s="31" t="s">
        <v>1054</v>
      </c>
      <c r="M292" s="31" t="s">
        <v>627</v>
      </c>
      <c r="N292" s="31">
        <f>K292-(ROW(K292)-ROW(K$6))/10000</f>
        <v>1012.9714</v>
      </c>
      <c r="O292" s="31">
        <f>COUNT(E292:J292)</f>
        <v>4</v>
      </c>
      <c r="P292" s="31">
        <f ca="1">IF(AND(O292=1,OFFSET(D292,0,P$3)&gt;0),"Y",0)</f>
        <v>0</v>
      </c>
      <c r="Q292" s="32" t="s">
        <v>68</v>
      </c>
      <c r="R292" s="47">
        <f>1-(Q292=Q291)</f>
        <v>0</v>
      </c>
      <c r="S292" s="33">
        <f>N292+T292/1000+U292/10000+V292/100000+W292/1000000+X292/10000000+Y292/100000000</f>
        <v>1013.2567769999999</v>
      </c>
      <c r="T292" s="27">
        <v>257</v>
      </c>
      <c r="U292" s="29">
        <v>256</v>
      </c>
      <c r="V292" s="27">
        <v>253</v>
      </c>
      <c r="W292" s="27">
        <v>247</v>
      </c>
      <c r="X292" s="27"/>
      <c r="Y292" s="27"/>
    </row>
    <row r="293" spans="1:25" ht="15">
      <c r="A293" s="50">
        <v>4</v>
      </c>
      <c r="B293" s="50">
        <v>4</v>
      </c>
      <c r="C293" s="50" t="s">
        <v>163</v>
      </c>
      <c r="D293" s="29" t="s">
        <v>30</v>
      </c>
      <c r="E293" s="29">
        <v>240</v>
      </c>
      <c r="F293" s="27">
        <v>244</v>
      </c>
      <c r="G293" s="27">
        <v>246</v>
      </c>
      <c r="H293" s="27">
        <v>234</v>
      </c>
      <c r="I293" s="27">
        <v>238</v>
      </c>
      <c r="J293" s="27"/>
      <c r="K293" s="31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968</v>
      </c>
      <c r="L293" s="31" t="s">
        <v>1054</v>
      </c>
      <c r="M293" s="31"/>
      <c r="N293" s="31">
        <f>K293-(ROW(K293)-ROW(K$6))/10000</f>
        <v>967.97130000000004</v>
      </c>
      <c r="O293" s="31">
        <f>COUNT(E293:J293)</f>
        <v>5</v>
      </c>
      <c r="P293" s="31">
        <f ca="1">IF(AND(O293=1,OFFSET(D293,0,P$3)&gt;0),"Y",0)</f>
        <v>0</v>
      </c>
      <c r="Q293" s="32" t="s">
        <v>68</v>
      </c>
      <c r="R293" s="47">
        <f>1-(Q293=Q292)</f>
        <v>0</v>
      </c>
      <c r="S293" s="33">
        <f>N293+T293/1000+U293/10000+V293/100000+W293/1000000+X293/10000000+Y293/100000000</f>
        <v>968.2443614</v>
      </c>
      <c r="T293" s="27">
        <v>246</v>
      </c>
      <c r="U293" s="27">
        <v>244</v>
      </c>
      <c r="V293" s="29">
        <v>240</v>
      </c>
      <c r="W293" s="27">
        <v>238</v>
      </c>
      <c r="X293" s="27">
        <v>234</v>
      </c>
      <c r="Y293" s="27"/>
    </row>
    <row r="294" spans="1:25" ht="15">
      <c r="A294" s="50">
        <v>5</v>
      </c>
      <c r="B294" s="50">
        <v>5</v>
      </c>
      <c r="C294" s="50" t="s">
        <v>207</v>
      </c>
      <c r="D294" s="29" t="s">
        <v>56</v>
      </c>
      <c r="E294" s="29">
        <v>230</v>
      </c>
      <c r="F294" s="27">
        <v>207</v>
      </c>
      <c r="G294" s="27"/>
      <c r="H294" s="27">
        <v>207</v>
      </c>
      <c r="I294" s="27">
        <v>213</v>
      </c>
      <c r="J294" s="27"/>
      <c r="K294" s="31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857</v>
      </c>
      <c r="L294" s="31" t="s">
        <v>1054</v>
      </c>
      <c r="M294" s="31"/>
      <c r="N294" s="31">
        <f>K294-(ROW(K294)-ROW(K$6))/10000</f>
        <v>856.97119999999995</v>
      </c>
      <c r="O294" s="31">
        <f>COUNT(E294:J294)</f>
        <v>4</v>
      </c>
      <c r="P294" s="31">
        <f ca="1">IF(AND(O294=1,OFFSET(D294,0,P$3)&gt;0),"Y",0)</f>
        <v>0</v>
      </c>
      <c r="Q294" s="32" t="s">
        <v>68</v>
      </c>
      <c r="R294" s="47">
        <f>1-(Q294=Q293)</f>
        <v>0</v>
      </c>
      <c r="S294" s="33">
        <f>N294+T294/1000+U294/10000+V294/100000+W294/1000000+X294/10000000+Y294/100000000</f>
        <v>857.22477700000002</v>
      </c>
      <c r="T294" s="29">
        <v>230</v>
      </c>
      <c r="U294" s="27">
        <v>213</v>
      </c>
      <c r="V294" s="27">
        <v>207</v>
      </c>
      <c r="W294" s="27">
        <v>207</v>
      </c>
      <c r="X294" s="27"/>
      <c r="Y294" s="27"/>
    </row>
    <row r="295" spans="1:25" ht="15">
      <c r="A295" s="50">
        <v>6</v>
      </c>
      <c r="B295" s="50">
        <v>6</v>
      </c>
      <c r="C295" s="50" t="s">
        <v>194</v>
      </c>
      <c r="D295" s="29" t="s">
        <v>19</v>
      </c>
      <c r="E295" s="29">
        <v>207</v>
      </c>
      <c r="F295" s="27">
        <v>177</v>
      </c>
      <c r="G295" s="27">
        <v>213</v>
      </c>
      <c r="H295" s="27">
        <v>210</v>
      </c>
      <c r="I295" s="27">
        <v>221</v>
      </c>
      <c r="J295" s="27"/>
      <c r="K295" s="31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851</v>
      </c>
      <c r="L295" s="31" t="s">
        <v>1054</v>
      </c>
      <c r="M295" s="31"/>
      <c r="N295" s="31">
        <f>K295-(ROW(K295)-ROW(K$6))/10000</f>
        <v>850.97109999999998</v>
      </c>
      <c r="O295" s="31">
        <f>COUNT(E295:J295)</f>
        <v>5</v>
      </c>
      <c r="P295" s="31">
        <f ca="1">IF(AND(O295=1,OFFSET(D295,0,P$3)&gt;0),"Y",0)</f>
        <v>0</v>
      </c>
      <c r="Q295" s="32" t="s">
        <v>68</v>
      </c>
      <c r="R295" s="47">
        <f>1-(Q295=Q294)</f>
        <v>0</v>
      </c>
      <c r="S295" s="33">
        <f>N295+T295/1000+U295/10000+V295/100000+W295/1000000+X295/10000000+Y295/100000000</f>
        <v>851.21572470000001</v>
      </c>
      <c r="T295" s="27">
        <v>221</v>
      </c>
      <c r="U295" s="27">
        <v>213</v>
      </c>
      <c r="V295" s="27">
        <v>210</v>
      </c>
      <c r="W295" s="29">
        <v>207</v>
      </c>
      <c r="X295" s="27">
        <v>177</v>
      </c>
      <c r="Y295" s="27"/>
    </row>
    <row r="296" spans="1:25" ht="15">
      <c r="A296" s="50">
        <v>7</v>
      </c>
      <c r="B296" s="50">
        <v>7</v>
      </c>
      <c r="C296" s="50" t="s">
        <v>198</v>
      </c>
      <c r="D296" s="29" t="s">
        <v>39</v>
      </c>
      <c r="E296" s="29"/>
      <c r="F296" s="27">
        <v>210</v>
      </c>
      <c r="G296" s="27">
        <v>214</v>
      </c>
      <c r="H296" s="27">
        <v>202</v>
      </c>
      <c r="I296" s="27">
        <v>219</v>
      </c>
      <c r="J296" s="27"/>
      <c r="K296" s="31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845</v>
      </c>
      <c r="L296" s="31" t="s">
        <v>1054</v>
      </c>
      <c r="M296" s="31"/>
      <c r="N296" s="31">
        <f>K296-(ROW(K296)-ROW(K$6))/10000</f>
        <v>844.971</v>
      </c>
      <c r="O296" s="31">
        <f>COUNT(E296:J296)</f>
        <v>4</v>
      </c>
      <c r="P296" s="31">
        <f ca="1">IF(AND(O296=1,OFFSET(D296,0,P$3)&gt;0),"Y",0)</f>
        <v>0</v>
      </c>
      <c r="Q296" s="32" t="s">
        <v>68</v>
      </c>
      <c r="R296" s="33">
        <f>1-(Q296=Q295)</f>
        <v>0</v>
      </c>
      <c r="S296" s="33">
        <f>N296+T296/1000+U296/10000+V296/100000+W296/1000000+X296/10000000+Y296/100000000</f>
        <v>845.21370200000001</v>
      </c>
      <c r="T296" s="27">
        <v>219</v>
      </c>
      <c r="U296" s="27">
        <v>214</v>
      </c>
      <c r="V296" s="27">
        <v>210</v>
      </c>
      <c r="W296" s="27">
        <v>202</v>
      </c>
      <c r="X296" s="29"/>
      <c r="Y296" s="27"/>
    </row>
    <row r="297" spans="1:25" ht="15">
      <c r="A297" s="50">
        <v>8</v>
      </c>
      <c r="B297" s="50">
        <v>8</v>
      </c>
      <c r="C297" s="50" t="s">
        <v>205</v>
      </c>
      <c r="D297" s="29" t="s">
        <v>51</v>
      </c>
      <c r="E297" s="29">
        <v>231</v>
      </c>
      <c r="F297" s="27">
        <v>212</v>
      </c>
      <c r="G297" s="27"/>
      <c r="H297" s="27">
        <v>187</v>
      </c>
      <c r="I297" s="27">
        <v>214</v>
      </c>
      <c r="J297" s="27"/>
      <c r="K297" s="31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844</v>
      </c>
      <c r="L297" s="31" t="s">
        <v>1054</v>
      </c>
      <c r="M297" s="31"/>
      <c r="N297" s="31">
        <f>K297-(ROW(K297)-ROW(K$6))/10000</f>
        <v>843.97090000000003</v>
      </c>
      <c r="O297" s="31">
        <f>COUNT(E297:J297)</f>
        <v>4</v>
      </c>
      <c r="P297" s="31">
        <f ca="1">IF(AND(O297=1,OFFSET(D297,0,P$3)&gt;0),"Y",0)</f>
        <v>0</v>
      </c>
      <c r="Q297" s="32" t="s">
        <v>68</v>
      </c>
      <c r="R297" s="47">
        <f>1-(Q297=Q296)</f>
        <v>0</v>
      </c>
      <c r="S297" s="33">
        <f>N297+T297/1000+U297/10000+V297/100000+W297/1000000+X297/10000000+Y297/100000000</f>
        <v>844.22560699999997</v>
      </c>
      <c r="T297" s="29">
        <v>231</v>
      </c>
      <c r="U297" s="27">
        <v>214</v>
      </c>
      <c r="V297" s="27">
        <v>212</v>
      </c>
      <c r="W297" s="27">
        <v>187</v>
      </c>
      <c r="X297" s="27"/>
      <c r="Y297" s="27"/>
    </row>
    <row r="298" spans="1:25" ht="15">
      <c r="A298" s="50">
        <v>9</v>
      </c>
      <c r="B298" s="50">
        <v>9</v>
      </c>
      <c r="C298" s="50" t="s">
        <v>208</v>
      </c>
      <c r="D298" s="29" t="s">
        <v>145</v>
      </c>
      <c r="E298" s="29"/>
      <c r="F298" s="27">
        <v>197</v>
      </c>
      <c r="G298" s="27">
        <v>196</v>
      </c>
      <c r="H298" s="27">
        <v>191</v>
      </c>
      <c r="I298" s="27">
        <v>212</v>
      </c>
      <c r="J298" s="27"/>
      <c r="K298" s="31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796</v>
      </c>
      <c r="L298" s="31" t="s">
        <v>1054</v>
      </c>
      <c r="M298" s="31"/>
      <c r="N298" s="31">
        <f>K298-(ROW(K298)-ROW(K$6))/10000</f>
        <v>795.97080000000005</v>
      </c>
      <c r="O298" s="31">
        <f>COUNT(E298:J298)</f>
        <v>4</v>
      </c>
      <c r="P298" s="31">
        <f ca="1">IF(AND(O298=1,OFFSET(D298,0,P$3)&gt;0),"Y",0)</f>
        <v>0</v>
      </c>
      <c r="Q298" s="32" t="s">
        <v>68</v>
      </c>
      <c r="R298" s="33">
        <f>1-(Q298=Q297)</f>
        <v>0</v>
      </c>
      <c r="S298" s="33">
        <f>N298+T298/1000+U298/10000+V298/100000+W298/1000000+X298/10000000+Y298/100000000</f>
        <v>796.20465100000001</v>
      </c>
      <c r="T298" s="27">
        <v>212</v>
      </c>
      <c r="U298" s="27">
        <v>197</v>
      </c>
      <c r="V298" s="27">
        <v>196</v>
      </c>
      <c r="W298" s="27">
        <v>191</v>
      </c>
      <c r="X298" s="29"/>
      <c r="Y298" s="27"/>
    </row>
    <row r="299" spans="1:25" ht="15">
      <c r="A299" s="50">
        <v>10</v>
      </c>
      <c r="B299" s="50">
        <v>10</v>
      </c>
      <c r="C299" s="50" t="s">
        <v>233</v>
      </c>
      <c r="D299" s="29" t="s">
        <v>62</v>
      </c>
      <c r="E299" s="29">
        <v>212</v>
      </c>
      <c r="F299" s="27"/>
      <c r="G299" s="27">
        <v>193</v>
      </c>
      <c r="H299" s="27">
        <v>192</v>
      </c>
      <c r="I299" s="27">
        <v>198</v>
      </c>
      <c r="J299" s="27"/>
      <c r="K299" s="31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795</v>
      </c>
      <c r="L299" s="31" t="s">
        <v>1054</v>
      </c>
      <c r="M299" s="31"/>
      <c r="N299" s="31">
        <f>K299-(ROW(K299)-ROW(K$6))/10000</f>
        <v>794.97069999999997</v>
      </c>
      <c r="O299" s="31">
        <f>COUNT(E299:J299)</f>
        <v>4</v>
      </c>
      <c r="P299" s="31">
        <f ca="1">IF(AND(O299=1,OFFSET(D299,0,P$3)&gt;0),"Y",0)</f>
        <v>0</v>
      </c>
      <c r="Q299" s="32" t="s">
        <v>68</v>
      </c>
      <c r="R299" s="47">
        <f>1-(Q299=Q298)</f>
        <v>0</v>
      </c>
      <c r="S299" s="33">
        <f>N299+T299/1000+U299/10000+V299/100000+W299/1000000+X299/10000000+Y299/100000000</f>
        <v>795.20462199999997</v>
      </c>
      <c r="T299" s="29">
        <v>212</v>
      </c>
      <c r="U299" s="27">
        <v>198</v>
      </c>
      <c r="V299" s="27">
        <v>193</v>
      </c>
      <c r="W299" s="27">
        <v>192</v>
      </c>
      <c r="X299" s="27"/>
      <c r="Y299" s="27"/>
    </row>
    <row r="300" spans="1:25" ht="15">
      <c r="A300" s="50">
        <v>11</v>
      </c>
      <c r="B300" s="50">
        <v>11</v>
      </c>
      <c r="C300" s="50" t="s">
        <v>261</v>
      </c>
      <c r="D300" s="29" t="s">
        <v>116</v>
      </c>
      <c r="E300" s="29">
        <v>192</v>
      </c>
      <c r="F300" s="27">
        <v>194</v>
      </c>
      <c r="G300" s="27">
        <v>199</v>
      </c>
      <c r="H300" s="27">
        <v>164</v>
      </c>
      <c r="I300" s="27">
        <v>180</v>
      </c>
      <c r="J300" s="27"/>
      <c r="K300" s="31">
        <f>IFERROR(LARGE(E300:J300,1),0)+IF($D$5&gt;=2,IFERROR(LARGE(E300:J300,2),0),0)+IF($D$5&gt;=3,IFERROR(LARGE(E300:J300,3),0),0)+IF($D$5&gt;=4,IFERROR(LARGE(E300:J300,4),0),0)+IF($D$5&gt;=5,IFERROR(LARGE(E300:J300,5),0),0)+IF($D$5&gt;=6,IFERROR(LARGE(E300:J300,6),0),0)</f>
        <v>765</v>
      </c>
      <c r="L300" s="31" t="s">
        <v>1054</v>
      </c>
      <c r="M300" s="31"/>
      <c r="N300" s="31">
        <f>K300-(ROW(K300)-ROW(K$6))/10000</f>
        <v>764.97059999999999</v>
      </c>
      <c r="O300" s="31">
        <f>COUNT(E300:J300)</f>
        <v>5</v>
      </c>
      <c r="P300" s="31">
        <f ca="1">IF(AND(O300=1,OFFSET(D300,0,P$3)&gt;0),"Y",0)</f>
        <v>0</v>
      </c>
      <c r="Q300" s="32" t="s">
        <v>68</v>
      </c>
      <c r="R300" s="47">
        <f>1-(Q300=Q299)</f>
        <v>0</v>
      </c>
      <c r="S300" s="33">
        <f>N300+T300/1000+U300/10000+V300/100000+W300/1000000+X300/10000000+Y300/100000000</f>
        <v>765.19111640000006</v>
      </c>
      <c r="T300" s="27">
        <v>199</v>
      </c>
      <c r="U300" s="27">
        <v>194</v>
      </c>
      <c r="V300" s="29">
        <v>192</v>
      </c>
      <c r="W300" s="27">
        <v>180</v>
      </c>
      <c r="X300" s="27">
        <v>164</v>
      </c>
      <c r="Y300" s="27"/>
    </row>
    <row r="301" spans="1:25" ht="15">
      <c r="A301" s="50">
        <v>12</v>
      </c>
      <c r="B301" s="50">
        <v>12</v>
      </c>
      <c r="C301" s="50" t="s">
        <v>234</v>
      </c>
      <c r="D301" s="29" t="s">
        <v>34</v>
      </c>
      <c r="E301" s="29">
        <v>185</v>
      </c>
      <c r="F301" s="27"/>
      <c r="G301" s="27">
        <v>191</v>
      </c>
      <c r="H301" s="27">
        <v>181</v>
      </c>
      <c r="I301" s="27">
        <v>197</v>
      </c>
      <c r="J301" s="27"/>
      <c r="K301" s="31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754</v>
      </c>
      <c r="L301" s="31" t="s">
        <v>1054</v>
      </c>
      <c r="M301" s="31"/>
      <c r="N301" s="31">
        <f>K301-(ROW(K301)-ROW(K$6))/10000</f>
        <v>753.97050000000002</v>
      </c>
      <c r="O301" s="31">
        <f>COUNT(E301:J301)</f>
        <v>4</v>
      </c>
      <c r="P301" s="31">
        <f ca="1">IF(AND(O301=1,OFFSET(D301,0,P$3)&gt;0),"Y",0)</f>
        <v>0</v>
      </c>
      <c r="Q301" s="32" t="s">
        <v>68</v>
      </c>
      <c r="R301" s="47">
        <f>1-(Q301=Q300)</f>
        <v>0</v>
      </c>
      <c r="S301" s="33">
        <f>N301+T301/1000+U301/10000+V301/100000+W301/1000000+X301/10000000+Y301/100000000</f>
        <v>754.18863099999999</v>
      </c>
      <c r="T301" s="27">
        <v>197</v>
      </c>
      <c r="U301" s="27">
        <v>191</v>
      </c>
      <c r="V301" s="29">
        <v>185</v>
      </c>
      <c r="W301" s="27">
        <v>181</v>
      </c>
      <c r="X301" s="27"/>
      <c r="Y301" s="27"/>
    </row>
    <row r="302" spans="1:25" ht="15">
      <c r="A302" s="50">
        <v>13</v>
      </c>
      <c r="B302" s="50">
        <v>13</v>
      </c>
      <c r="C302" s="50" t="s">
        <v>628</v>
      </c>
      <c r="D302" s="29" t="s">
        <v>116</v>
      </c>
      <c r="E302" s="29">
        <v>178</v>
      </c>
      <c r="F302" s="27">
        <v>190</v>
      </c>
      <c r="G302" s="27">
        <v>192</v>
      </c>
      <c r="H302" s="27">
        <v>194</v>
      </c>
      <c r="I302" s="27"/>
      <c r="J302" s="27"/>
      <c r="K302" s="31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754</v>
      </c>
      <c r="L302" s="31" t="s">
        <v>1054</v>
      </c>
      <c r="M302" s="31"/>
      <c r="N302" s="31">
        <f>K302-(ROW(K302)-ROW(K$6))/10000</f>
        <v>753.97040000000004</v>
      </c>
      <c r="O302" s="31">
        <f>COUNT(E302:J302)</f>
        <v>4</v>
      </c>
      <c r="P302" s="31">
        <f ca="1">IF(AND(O302=1,OFFSET(D302,0,P$3)&gt;0),"Y",0)</f>
        <v>0</v>
      </c>
      <c r="Q302" s="32" t="s">
        <v>68</v>
      </c>
      <c r="R302" s="47">
        <f>1-(Q302=Q301)</f>
        <v>0</v>
      </c>
      <c r="S302" s="33">
        <f>N302+T302/1000+U302/10000+V302/100000+W302/1000000+X302/10000000+Y302/100000000</f>
        <v>754.18567799999994</v>
      </c>
      <c r="T302" s="27">
        <v>194</v>
      </c>
      <c r="U302" s="27">
        <v>192</v>
      </c>
      <c r="V302" s="27">
        <v>190</v>
      </c>
      <c r="W302" s="29">
        <v>178</v>
      </c>
      <c r="X302" s="27"/>
      <c r="Y302" s="27"/>
    </row>
    <row r="303" spans="1:25" ht="15">
      <c r="A303" s="50">
        <v>14</v>
      </c>
      <c r="B303" s="50">
        <v>14</v>
      </c>
      <c r="C303" s="50" t="s">
        <v>121</v>
      </c>
      <c r="D303" s="29" t="s">
        <v>30</v>
      </c>
      <c r="E303" s="29"/>
      <c r="F303" s="27"/>
      <c r="G303" s="27">
        <v>243</v>
      </c>
      <c r="H303" s="27">
        <v>249</v>
      </c>
      <c r="I303" s="27">
        <v>260</v>
      </c>
      <c r="J303" s="27"/>
      <c r="K303" s="31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752</v>
      </c>
      <c r="L303" s="31" t="s">
        <v>1054</v>
      </c>
      <c r="M303" s="31"/>
      <c r="N303" s="31">
        <f>K303-(ROW(K303)-ROW(K$6))/10000</f>
        <v>751.97029999999995</v>
      </c>
      <c r="O303" s="31">
        <f>COUNT(E303:J303)</f>
        <v>3</v>
      </c>
      <c r="P303" s="31">
        <f ca="1">IF(AND(O303=1,OFFSET(D303,0,P$3)&gt;0),"Y",0)</f>
        <v>0</v>
      </c>
      <c r="Q303" s="32" t="s">
        <v>68</v>
      </c>
      <c r="R303" s="33">
        <f>1-(Q303=Q302)</f>
        <v>0</v>
      </c>
      <c r="S303" s="33">
        <f>N303+T303/1000+U303/10000+V303/100000+W303/1000000+X303/10000000+Y303/100000000</f>
        <v>752.25762999999995</v>
      </c>
      <c r="T303" s="27">
        <v>260</v>
      </c>
      <c r="U303" s="27">
        <v>249</v>
      </c>
      <c r="V303" s="27">
        <v>243</v>
      </c>
      <c r="W303" s="29"/>
      <c r="X303" s="27"/>
      <c r="Y303" s="27"/>
    </row>
    <row r="304" spans="1:25" ht="15">
      <c r="A304" s="50">
        <v>15</v>
      </c>
      <c r="B304" s="50">
        <v>15</v>
      </c>
      <c r="C304" s="50" t="s">
        <v>129</v>
      </c>
      <c r="D304" s="29" t="s">
        <v>46</v>
      </c>
      <c r="E304" s="29">
        <v>242</v>
      </c>
      <c r="F304" s="27"/>
      <c r="G304" s="27"/>
      <c r="H304" s="27">
        <v>245</v>
      </c>
      <c r="I304" s="27">
        <v>255</v>
      </c>
      <c r="J304" s="27"/>
      <c r="K304" s="31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742</v>
      </c>
      <c r="L304" s="31" t="s">
        <v>1054</v>
      </c>
      <c r="M304" s="31"/>
      <c r="N304" s="31">
        <f>K304-(ROW(K304)-ROW(K$6))/10000</f>
        <v>741.97019999999998</v>
      </c>
      <c r="O304" s="31">
        <f>COUNT(E304:J304)</f>
        <v>3</v>
      </c>
      <c r="P304" s="31">
        <f ca="1">IF(AND(O304=1,OFFSET(D304,0,P$3)&gt;0),"Y",0)</f>
        <v>0</v>
      </c>
      <c r="Q304" s="32" t="s">
        <v>68</v>
      </c>
      <c r="R304" s="47">
        <f>1-(Q304=Q303)</f>
        <v>0</v>
      </c>
      <c r="S304" s="33">
        <f>N304+T304/1000+U304/10000+V304/100000+W304/1000000+X304/10000000+Y304/100000000</f>
        <v>742.25211999999999</v>
      </c>
      <c r="T304" s="27">
        <v>255</v>
      </c>
      <c r="U304" s="27">
        <v>245</v>
      </c>
      <c r="V304" s="29">
        <v>242</v>
      </c>
      <c r="W304" s="27"/>
      <c r="X304" s="27"/>
      <c r="Y304" s="27"/>
    </row>
    <row r="305" spans="1:25" ht="15">
      <c r="A305" s="50">
        <v>16</v>
      </c>
      <c r="B305" s="50" t="s">
        <v>111</v>
      </c>
      <c r="C305" s="50" t="s">
        <v>141</v>
      </c>
      <c r="D305" s="29" t="s">
        <v>66</v>
      </c>
      <c r="E305" s="29">
        <v>206</v>
      </c>
      <c r="F305" s="27">
        <v>261</v>
      </c>
      <c r="G305" s="27"/>
      <c r="H305" s="27"/>
      <c r="I305" s="27">
        <v>248</v>
      </c>
      <c r="J305" s="27"/>
      <c r="K305" s="31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715</v>
      </c>
      <c r="L305" s="31" t="s">
        <v>1055</v>
      </c>
      <c r="M305" s="31"/>
      <c r="N305" s="31">
        <f>K305-(ROW(K305)-ROW(K$6))/10000</f>
        <v>714.9701</v>
      </c>
      <c r="O305" s="31">
        <f>COUNT(E305:J305)</f>
        <v>3</v>
      </c>
      <c r="P305" s="31">
        <f ca="1">IF(AND(O305=1,OFFSET(D305,0,P$3)&gt;0),"Y",0)</f>
        <v>0</v>
      </c>
      <c r="Q305" s="32" t="s">
        <v>68</v>
      </c>
      <c r="R305" s="47">
        <f>1-(Q305=Q304)</f>
        <v>0</v>
      </c>
      <c r="S305" s="33">
        <f>N305+T305/1000+U305/10000+V305/100000+W305/1000000+X305/10000000+Y305/100000000</f>
        <v>715.25796000000003</v>
      </c>
      <c r="T305" s="27">
        <v>261</v>
      </c>
      <c r="U305" s="27">
        <v>248</v>
      </c>
      <c r="V305" s="29">
        <v>206</v>
      </c>
      <c r="W305" s="27"/>
      <c r="X305" s="27"/>
      <c r="Y305" s="27"/>
    </row>
    <row r="306" spans="1:25" ht="15">
      <c r="A306" s="50">
        <v>17</v>
      </c>
      <c r="B306" s="50">
        <v>16</v>
      </c>
      <c r="C306" s="50" t="s">
        <v>255</v>
      </c>
      <c r="D306" s="29" t="s">
        <v>30</v>
      </c>
      <c r="E306" s="29">
        <v>172</v>
      </c>
      <c r="F306" s="27">
        <v>150</v>
      </c>
      <c r="G306" s="27">
        <v>172</v>
      </c>
      <c r="H306" s="27">
        <v>183</v>
      </c>
      <c r="I306" s="27">
        <v>184</v>
      </c>
      <c r="J306" s="27"/>
      <c r="K306" s="31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711</v>
      </c>
      <c r="L306" s="31" t="s">
        <v>1054</v>
      </c>
      <c r="M306" s="31"/>
      <c r="N306" s="31">
        <f>K306-(ROW(K306)-ROW(K$6))/10000</f>
        <v>710.97</v>
      </c>
      <c r="O306" s="31">
        <f>COUNT(E306:J306)</f>
        <v>5</v>
      </c>
      <c r="P306" s="31">
        <f ca="1">IF(AND(O306=1,OFFSET(D306,0,P$3)&gt;0),"Y",0)</f>
        <v>0</v>
      </c>
      <c r="Q306" s="32" t="s">
        <v>68</v>
      </c>
      <c r="R306" s="47">
        <f>1-(Q306=Q305)</f>
        <v>0</v>
      </c>
      <c r="S306" s="33">
        <f>N306+T306/1000+U306/10000+V306/100000+W306/1000000+X306/10000000+Y306/100000000</f>
        <v>711.17420699999991</v>
      </c>
      <c r="T306" s="27">
        <v>184</v>
      </c>
      <c r="U306" s="27">
        <v>183</v>
      </c>
      <c r="V306" s="29">
        <v>172</v>
      </c>
      <c r="W306" s="27">
        <v>172</v>
      </c>
      <c r="X306" s="27">
        <v>150</v>
      </c>
      <c r="Y306" s="27"/>
    </row>
    <row r="307" spans="1:25" ht="15">
      <c r="A307" s="50">
        <v>18</v>
      </c>
      <c r="B307" s="50">
        <v>17</v>
      </c>
      <c r="C307" s="50" t="s">
        <v>629</v>
      </c>
      <c r="D307" s="29" t="s">
        <v>98</v>
      </c>
      <c r="E307" s="29">
        <v>161</v>
      </c>
      <c r="F307" s="27">
        <v>158</v>
      </c>
      <c r="G307" s="27">
        <v>189</v>
      </c>
      <c r="H307" s="27">
        <v>186</v>
      </c>
      <c r="I307" s="27"/>
      <c r="J307" s="27"/>
      <c r="K307" s="31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694</v>
      </c>
      <c r="L307" s="31" t="s">
        <v>1054</v>
      </c>
      <c r="M307" s="31"/>
      <c r="N307" s="31">
        <f>K307-(ROW(K307)-ROW(K$6))/10000</f>
        <v>693.96990000000005</v>
      </c>
      <c r="O307" s="31">
        <f>COUNT(E307:J307)</f>
        <v>4</v>
      </c>
      <c r="P307" s="31">
        <f ca="1">IF(AND(O307=1,OFFSET(D307,0,P$3)&gt;0),"Y",0)</f>
        <v>0</v>
      </c>
      <c r="Q307" s="32" t="s">
        <v>68</v>
      </c>
      <c r="R307" s="47">
        <f>1-(Q307=Q306)</f>
        <v>0</v>
      </c>
      <c r="S307" s="33">
        <f>N307+T307/1000+U307/10000+V307/100000+W307/1000000+X307/10000000+Y307/100000000</f>
        <v>694.17926800000009</v>
      </c>
      <c r="T307" s="27">
        <v>189</v>
      </c>
      <c r="U307" s="27">
        <v>186</v>
      </c>
      <c r="V307" s="29">
        <v>161</v>
      </c>
      <c r="W307" s="27">
        <v>158</v>
      </c>
      <c r="X307" s="27"/>
      <c r="Y307" s="27"/>
    </row>
    <row r="308" spans="1:25" ht="15">
      <c r="A308" s="50">
        <v>19</v>
      </c>
      <c r="B308" s="50">
        <v>18</v>
      </c>
      <c r="C308" s="50" t="s">
        <v>259</v>
      </c>
      <c r="D308" s="29" t="s">
        <v>62</v>
      </c>
      <c r="E308" s="29">
        <v>140</v>
      </c>
      <c r="F308" s="27">
        <v>151</v>
      </c>
      <c r="G308" s="27">
        <v>157</v>
      </c>
      <c r="H308" s="27">
        <v>145</v>
      </c>
      <c r="I308" s="27">
        <v>181</v>
      </c>
      <c r="J308" s="27"/>
      <c r="K308" s="31">
        <f>IFERROR(LARGE(E308:J308,1),0)+IF($D$5&gt;=2,IFERROR(LARGE(E308:J308,2),0),0)+IF($D$5&gt;=3,IFERROR(LARGE(E308:J308,3),0),0)+IF($D$5&gt;=4,IFERROR(LARGE(E308:J308,4),0),0)+IF($D$5&gt;=5,IFERROR(LARGE(E308:J308,5),0),0)+IF($D$5&gt;=6,IFERROR(LARGE(E308:J308,6),0),0)</f>
        <v>634</v>
      </c>
      <c r="L308" s="31" t="s">
        <v>1054</v>
      </c>
      <c r="M308" s="31"/>
      <c r="N308" s="31">
        <f>K308-(ROW(K308)-ROW(K$6))/10000</f>
        <v>633.96979999999996</v>
      </c>
      <c r="O308" s="31">
        <f>COUNT(E308:J308)</f>
        <v>5</v>
      </c>
      <c r="P308" s="31">
        <f ca="1">IF(AND(O308=1,OFFSET(D308,0,P$3)&gt;0),"Y",0)</f>
        <v>0</v>
      </c>
      <c r="Q308" s="32" t="s">
        <v>68</v>
      </c>
      <c r="R308" s="47">
        <f>1-(Q308=Q307)</f>
        <v>0</v>
      </c>
      <c r="S308" s="33">
        <f>N308+T308/1000+U308/10000+V308/100000+W308/1000000+X308/10000000+Y308/100000000</f>
        <v>634.16816900000003</v>
      </c>
      <c r="T308" s="27">
        <v>181</v>
      </c>
      <c r="U308" s="27">
        <v>157</v>
      </c>
      <c r="V308" s="27">
        <v>151</v>
      </c>
      <c r="W308" s="27">
        <v>145</v>
      </c>
      <c r="X308" s="29">
        <v>140</v>
      </c>
      <c r="Y308" s="27"/>
    </row>
    <row r="309" spans="1:25" ht="15">
      <c r="A309" s="50">
        <v>20</v>
      </c>
      <c r="B309" s="50">
        <v>19</v>
      </c>
      <c r="C309" s="50" t="s">
        <v>630</v>
      </c>
      <c r="D309" s="29" t="s">
        <v>145</v>
      </c>
      <c r="E309" s="29">
        <v>149</v>
      </c>
      <c r="F309" s="27">
        <v>162</v>
      </c>
      <c r="G309" s="27">
        <v>173</v>
      </c>
      <c r="H309" s="27">
        <v>146</v>
      </c>
      <c r="I309" s="27"/>
      <c r="J309" s="27"/>
      <c r="K309" s="31">
        <f>IFERROR(LARGE(E309:J309,1),0)+IF($D$5&gt;=2,IFERROR(LARGE(E309:J309,2),0),0)+IF($D$5&gt;=3,IFERROR(LARGE(E309:J309,3),0),0)+IF($D$5&gt;=4,IFERROR(LARGE(E309:J309,4),0),0)+IF($D$5&gt;=5,IFERROR(LARGE(E309:J309,5),0),0)+IF($D$5&gt;=6,IFERROR(LARGE(E309:J309,6),0),0)</f>
        <v>630</v>
      </c>
      <c r="L309" s="31" t="s">
        <v>1054</v>
      </c>
      <c r="M309" s="31"/>
      <c r="N309" s="31">
        <f>K309-(ROW(K309)-ROW(K$6))/10000</f>
        <v>629.96969999999999</v>
      </c>
      <c r="O309" s="31">
        <f>COUNT(E309:J309)</f>
        <v>4</v>
      </c>
      <c r="P309" s="31">
        <f ca="1">IF(AND(O309=1,OFFSET(D309,0,P$3)&gt;0),"Y",0)</f>
        <v>0</v>
      </c>
      <c r="Q309" s="32" t="s">
        <v>68</v>
      </c>
      <c r="R309" s="47">
        <f>1-(Q309=Q308)</f>
        <v>0</v>
      </c>
      <c r="S309" s="33">
        <f>N309+T309/1000+U309/10000+V309/100000+W309/1000000+X309/10000000+Y309/100000000</f>
        <v>630.16053599999998</v>
      </c>
      <c r="T309" s="27">
        <v>173</v>
      </c>
      <c r="U309" s="27">
        <v>162</v>
      </c>
      <c r="V309" s="29">
        <v>149</v>
      </c>
      <c r="W309" s="27">
        <v>146</v>
      </c>
      <c r="X309" s="27"/>
      <c r="Y309" s="27"/>
    </row>
    <row r="310" spans="1:25" ht="15">
      <c r="A310" s="50">
        <v>21</v>
      </c>
      <c r="B310" s="50">
        <v>20</v>
      </c>
      <c r="C310" s="50" t="s">
        <v>293</v>
      </c>
      <c r="D310" s="29" t="s">
        <v>93</v>
      </c>
      <c r="E310" s="29">
        <v>158</v>
      </c>
      <c r="F310" s="27">
        <v>139</v>
      </c>
      <c r="G310" s="27"/>
      <c r="H310" s="27">
        <v>125</v>
      </c>
      <c r="I310" s="27">
        <v>163</v>
      </c>
      <c r="J310" s="27"/>
      <c r="K310" s="31">
        <f>IFERROR(LARGE(E310:J310,1),0)+IF($D$5&gt;=2,IFERROR(LARGE(E310:J310,2),0),0)+IF($D$5&gt;=3,IFERROR(LARGE(E310:J310,3),0),0)+IF($D$5&gt;=4,IFERROR(LARGE(E310:J310,4),0),0)+IF($D$5&gt;=5,IFERROR(LARGE(E310:J310,5),0),0)+IF($D$5&gt;=6,IFERROR(LARGE(E310:J310,6),0),0)</f>
        <v>585</v>
      </c>
      <c r="L310" s="31" t="s">
        <v>1054</v>
      </c>
      <c r="M310" s="31"/>
      <c r="N310" s="31">
        <f>K310-(ROW(K310)-ROW(K$6))/10000</f>
        <v>584.96960000000001</v>
      </c>
      <c r="O310" s="31">
        <f>COUNT(E310:J310)</f>
        <v>4</v>
      </c>
      <c r="P310" s="31">
        <f ca="1">IF(AND(O310=1,OFFSET(D310,0,P$3)&gt;0),"Y",0)</f>
        <v>0</v>
      </c>
      <c r="Q310" s="32" t="s">
        <v>68</v>
      </c>
      <c r="R310" s="47">
        <f>1-(Q310=Q309)</f>
        <v>0</v>
      </c>
      <c r="S310" s="33">
        <f>N310+T310/1000+U310/10000+V310/100000+W310/1000000+X310/10000000+Y310/100000000</f>
        <v>585.14991500000008</v>
      </c>
      <c r="T310" s="27">
        <v>163</v>
      </c>
      <c r="U310" s="29">
        <v>158</v>
      </c>
      <c r="V310" s="27">
        <v>139</v>
      </c>
      <c r="W310" s="27">
        <v>125</v>
      </c>
      <c r="X310" s="27"/>
      <c r="Y310" s="27"/>
    </row>
    <row r="311" spans="1:25" ht="15">
      <c r="A311" s="50">
        <v>22</v>
      </c>
      <c r="B311" s="50">
        <v>21</v>
      </c>
      <c r="C311" s="50" t="s">
        <v>631</v>
      </c>
      <c r="D311" s="29" t="s">
        <v>42</v>
      </c>
      <c r="E311" s="29">
        <v>122</v>
      </c>
      <c r="F311" s="27">
        <v>135</v>
      </c>
      <c r="G311" s="27">
        <v>151</v>
      </c>
      <c r="H311" s="27">
        <v>133</v>
      </c>
      <c r="I311" s="27"/>
      <c r="J311" s="27"/>
      <c r="K311" s="31">
        <f>IFERROR(LARGE(E311:J311,1),0)+IF($D$5&gt;=2,IFERROR(LARGE(E311:J311,2),0),0)+IF($D$5&gt;=3,IFERROR(LARGE(E311:J311,3),0),0)+IF($D$5&gt;=4,IFERROR(LARGE(E311:J311,4),0),0)+IF($D$5&gt;=5,IFERROR(LARGE(E311:J311,5),0),0)+IF($D$5&gt;=6,IFERROR(LARGE(E311:J311,6),0),0)</f>
        <v>541</v>
      </c>
      <c r="L311" s="31" t="s">
        <v>1054</v>
      </c>
      <c r="M311" s="31"/>
      <c r="N311" s="31">
        <f>K311-(ROW(K311)-ROW(K$6))/10000</f>
        <v>540.96950000000004</v>
      </c>
      <c r="O311" s="31">
        <f>COUNT(E311:J311)</f>
        <v>4</v>
      </c>
      <c r="P311" s="31">
        <f ca="1">IF(AND(O311=1,OFFSET(D311,0,P$3)&gt;0),"Y",0)</f>
        <v>0</v>
      </c>
      <c r="Q311" s="32" t="s">
        <v>68</v>
      </c>
      <c r="R311" s="47">
        <f>1-(Q311=Q310)</f>
        <v>0</v>
      </c>
      <c r="S311" s="33">
        <f>N311+T311/1000+U311/10000+V311/100000+W311/1000000+X311/10000000+Y311/100000000</f>
        <v>541.1354520000001</v>
      </c>
      <c r="T311" s="27">
        <v>151</v>
      </c>
      <c r="U311" s="27">
        <v>135</v>
      </c>
      <c r="V311" s="27">
        <v>133</v>
      </c>
      <c r="W311" s="29">
        <v>122</v>
      </c>
      <c r="X311" s="27"/>
      <c r="Y311" s="27"/>
    </row>
    <row r="312" spans="1:25" ht="15">
      <c r="A312" s="50">
        <v>23</v>
      </c>
      <c r="B312" s="50">
        <v>22</v>
      </c>
      <c r="C312" s="50" t="s">
        <v>334</v>
      </c>
      <c r="D312" s="29" t="s">
        <v>30</v>
      </c>
      <c r="E312" s="29"/>
      <c r="F312" s="27">
        <v>107</v>
      </c>
      <c r="G312" s="27">
        <v>140</v>
      </c>
      <c r="H312" s="27">
        <v>110</v>
      </c>
      <c r="I312" s="27">
        <v>143</v>
      </c>
      <c r="J312" s="27"/>
      <c r="K312" s="31">
        <f>IFERROR(LARGE(E312:J312,1),0)+IF($D$5&gt;=2,IFERROR(LARGE(E312:J312,2),0),0)+IF($D$5&gt;=3,IFERROR(LARGE(E312:J312,3),0),0)+IF($D$5&gt;=4,IFERROR(LARGE(E312:J312,4),0),0)+IF($D$5&gt;=5,IFERROR(LARGE(E312:J312,5),0),0)+IF($D$5&gt;=6,IFERROR(LARGE(E312:J312,6),0),0)</f>
        <v>500</v>
      </c>
      <c r="L312" s="31" t="s">
        <v>1054</v>
      </c>
      <c r="M312" s="31"/>
      <c r="N312" s="31">
        <f>K312-(ROW(K312)-ROW(K$6))/10000</f>
        <v>499.96940000000001</v>
      </c>
      <c r="O312" s="31">
        <f>COUNT(E312:J312)</f>
        <v>4</v>
      </c>
      <c r="P312" s="31">
        <f ca="1">IF(AND(O312=1,OFFSET(D312,0,P$3)&gt;0),"Y",0)</f>
        <v>0</v>
      </c>
      <c r="Q312" s="32" t="s">
        <v>68</v>
      </c>
      <c r="R312" s="33">
        <f>1-(Q312=Q311)</f>
        <v>0</v>
      </c>
      <c r="S312" s="33">
        <f>N312+T312/1000+U312/10000+V312/100000+W312/1000000+X312/10000000+Y312/100000000</f>
        <v>500.12760700000001</v>
      </c>
      <c r="T312" s="27">
        <v>143</v>
      </c>
      <c r="U312" s="27">
        <v>140</v>
      </c>
      <c r="V312" s="27">
        <v>110</v>
      </c>
      <c r="W312" s="27">
        <v>107</v>
      </c>
      <c r="X312" s="29"/>
      <c r="Y312" s="27"/>
    </row>
    <row r="313" spans="1:25" ht="15">
      <c r="A313" s="50">
        <v>24</v>
      </c>
      <c r="B313" s="50">
        <v>23</v>
      </c>
      <c r="C313" s="50" t="s">
        <v>366</v>
      </c>
      <c r="D313" s="29" t="s">
        <v>39</v>
      </c>
      <c r="E313" s="29">
        <v>108</v>
      </c>
      <c r="F313" s="27"/>
      <c r="G313" s="27">
        <v>134</v>
      </c>
      <c r="H313" s="27">
        <v>97</v>
      </c>
      <c r="I313" s="27">
        <v>133</v>
      </c>
      <c r="J313" s="27"/>
      <c r="K313" s="31">
        <f>IFERROR(LARGE(E313:J313,1),0)+IF($D$5&gt;=2,IFERROR(LARGE(E313:J313,2),0),0)+IF($D$5&gt;=3,IFERROR(LARGE(E313:J313,3),0),0)+IF($D$5&gt;=4,IFERROR(LARGE(E313:J313,4),0),0)+IF($D$5&gt;=5,IFERROR(LARGE(E313:J313,5),0),0)+IF($D$5&gt;=6,IFERROR(LARGE(E313:J313,6),0),0)</f>
        <v>472</v>
      </c>
      <c r="L313" s="31" t="s">
        <v>1054</v>
      </c>
      <c r="M313" s="31"/>
      <c r="N313" s="31">
        <f>K313-(ROW(K313)-ROW(K$6))/10000</f>
        <v>471.96929999999998</v>
      </c>
      <c r="O313" s="31">
        <f>COUNT(E313:J313)</f>
        <v>4</v>
      </c>
      <c r="P313" s="31">
        <f ca="1">IF(AND(O313=1,OFFSET(D313,0,P$3)&gt;0),"Y",0)</f>
        <v>0</v>
      </c>
      <c r="Q313" s="32" t="s">
        <v>68</v>
      </c>
      <c r="R313" s="47">
        <f>1-(Q313=Q312)</f>
        <v>0</v>
      </c>
      <c r="S313" s="33">
        <f>N313+T313/1000+U313/10000+V313/100000+W313/1000000+X313/10000000+Y313/100000000</f>
        <v>472.11777699999999</v>
      </c>
      <c r="T313" s="27">
        <v>134</v>
      </c>
      <c r="U313" s="27">
        <v>133</v>
      </c>
      <c r="V313" s="29">
        <v>108</v>
      </c>
      <c r="W313" s="27">
        <v>97</v>
      </c>
      <c r="X313" s="27"/>
      <c r="Y313" s="27"/>
    </row>
    <row r="314" spans="1:25" ht="15">
      <c r="A314" s="50">
        <v>25</v>
      </c>
      <c r="B314" s="50">
        <v>24</v>
      </c>
      <c r="C314" s="50" t="s">
        <v>315</v>
      </c>
      <c r="D314" s="29" t="s">
        <v>81</v>
      </c>
      <c r="E314" s="29"/>
      <c r="F314" s="27"/>
      <c r="G314" s="27">
        <v>155</v>
      </c>
      <c r="H314" s="27">
        <v>156</v>
      </c>
      <c r="I314" s="27">
        <v>150</v>
      </c>
      <c r="J314" s="27"/>
      <c r="K314" s="31">
        <f>IFERROR(LARGE(E314:J314,1),0)+IF($D$5&gt;=2,IFERROR(LARGE(E314:J314,2),0),0)+IF($D$5&gt;=3,IFERROR(LARGE(E314:J314,3),0),0)+IF($D$5&gt;=4,IFERROR(LARGE(E314:J314,4),0),0)+IF($D$5&gt;=5,IFERROR(LARGE(E314:J314,5),0),0)+IF($D$5&gt;=6,IFERROR(LARGE(E314:J314,6),0),0)</f>
        <v>461</v>
      </c>
      <c r="L314" s="31" t="s">
        <v>1054</v>
      </c>
      <c r="M314" s="31"/>
      <c r="N314" s="31">
        <f>K314-(ROW(K314)-ROW(K$6))/10000</f>
        <v>460.9692</v>
      </c>
      <c r="O314" s="31">
        <f>COUNT(E314:J314)</f>
        <v>3</v>
      </c>
      <c r="P314" s="31">
        <f ca="1">IF(AND(O314=1,OFFSET(D314,0,P$3)&gt;0),"Y",0)</f>
        <v>0</v>
      </c>
      <c r="Q314" s="32" t="s">
        <v>68</v>
      </c>
      <c r="R314" s="33">
        <f>1-(Q314=Q313)</f>
        <v>0</v>
      </c>
      <c r="S314" s="33">
        <f>N314+T314/1000+U314/10000+V314/100000+W314/1000000+X314/10000000+Y314/100000000</f>
        <v>461.1422</v>
      </c>
      <c r="T314" s="27">
        <v>156</v>
      </c>
      <c r="U314" s="27">
        <v>155</v>
      </c>
      <c r="V314" s="27">
        <v>150</v>
      </c>
      <c r="W314" s="29"/>
      <c r="X314" s="27"/>
      <c r="Y314" s="27"/>
    </row>
    <row r="315" spans="1:25" ht="15">
      <c r="A315" s="50">
        <v>26</v>
      </c>
      <c r="B315" s="50">
        <v>25</v>
      </c>
      <c r="C315" s="50" t="s">
        <v>270</v>
      </c>
      <c r="D315" s="29" t="s">
        <v>59</v>
      </c>
      <c r="E315" s="29"/>
      <c r="F315" s="27">
        <v>152</v>
      </c>
      <c r="G315" s="27"/>
      <c r="H315" s="27">
        <v>132</v>
      </c>
      <c r="I315" s="27">
        <v>176</v>
      </c>
      <c r="J315" s="27"/>
      <c r="K315" s="31">
        <f>IFERROR(LARGE(E315:J315,1),0)+IF($D$5&gt;=2,IFERROR(LARGE(E315:J315,2),0),0)+IF($D$5&gt;=3,IFERROR(LARGE(E315:J315,3),0),0)+IF($D$5&gt;=4,IFERROR(LARGE(E315:J315,4),0),0)+IF($D$5&gt;=5,IFERROR(LARGE(E315:J315,5),0),0)+IF($D$5&gt;=6,IFERROR(LARGE(E315:J315,6),0),0)</f>
        <v>460</v>
      </c>
      <c r="L315" s="31" t="s">
        <v>1054</v>
      </c>
      <c r="M315" s="31"/>
      <c r="N315" s="31">
        <f>K315-(ROW(K315)-ROW(K$6))/10000</f>
        <v>459.96910000000003</v>
      </c>
      <c r="O315" s="31">
        <f>COUNT(E315:J315)</f>
        <v>3</v>
      </c>
      <c r="P315" s="31">
        <f ca="1">IF(AND(O315=1,OFFSET(D315,0,P$3)&gt;0),"Y",0)</f>
        <v>0</v>
      </c>
      <c r="Q315" s="32" t="s">
        <v>68</v>
      </c>
      <c r="R315" s="33">
        <f>1-(Q315=Q314)</f>
        <v>0</v>
      </c>
      <c r="S315" s="33">
        <f>N315+T315/1000+U315/10000+V315/100000+W315/1000000+X315/10000000+Y315/100000000</f>
        <v>460.16162000000003</v>
      </c>
      <c r="T315" s="27">
        <v>176</v>
      </c>
      <c r="U315" s="27">
        <v>152</v>
      </c>
      <c r="V315" s="27">
        <v>132</v>
      </c>
      <c r="W315" s="29"/>
      <c r="X315" s="27"/>
      <c r="Y315" s="27"/>
    </row>
    <row r="316" spans="1:25" ht="15">
      <c r="A316" s="50">
        <v>27</v>
      </c>
      <c r="B316" s="50">
        <v>26</v>
      </c>
      <c r="C316" s="50" t="s">
        <v>175</v>
      </c>
      <c r="D316" s="29" t="s">
        <v>46</v>
      </c>
      <c r="E316" s="29">
        <v>216</v>
      </c>
      <c r="F316" s="27"/>
      <c r="G316" s="27"/>
      <c r="H316" s="27"/>
      <c r="I316" s="27">
        <v>232</v>
      </c>
      <c r="J316" s="27"/>
      <c r="K316" s="31">
        <f>IFERROR(LARGE(E316:J316,1),0)+IF($D$5&gt;=2,IFERROR(LARGE(E316:J316,2),0),0)+IF($D$5&gt;=3,IFERROR(LARGE(E316:J316,3),0),0)+IF($D$5&gt;=4,IFERROR(LARGE(E316:J316,4),0),0)+IF($D$5&gt;=5,IFERROR(LARGE(E316:J316,5),0),0)+IF($D$5&gt;=6,IFERROR(LARGE(E316:J316,6),0),0)</f>
        <v>448</v>
      </c>
      <c r="L316" s="31" t="s">
        <v>1054</v>
      </c>
      <c r="M316" s="31"/>
      <c r="N316" s="31">
        <f>K316-(ROW(K316)-ROW(K$6))/10000</f>
        <v>447.96899999999999</v>
      </c>
      <c r="O316" s="31">
        <f>COUNT(E316:J316)</f>
        <v>2</v>
      </c>
      <c r="P316" s="31">
        <f ca="1">IF(AND(O316=1,OFFSET(D316,0,P$3)&gt;0),"Y",0)</f>
        <v>0</v>
      </c>
      <c r="Q316" s="32" t="s">
        <v>68</v>
      </c>
      <c r="R316" s="47">
        <f>1-(Q316=Q315)</f>
        <v>0</v>
      </c>
      <c r="S316" s="33">
        <f>N316+T316/1000+U316/10000+V316/100000+W316/1000000+X316/10000000+Y316/100000000</f>
        <v>448.2226</v>
      </c>
      <c r="T316" s="27">
        <v>232</v>
      </c>
      <c r="U316" s="29">
        <v>216</v>
      </c>
      <c r="V316" s="27"/>
      <c r="W316" s="27"/>
      <c r="X316" s="27"/>
      <c r="Y316" s="27"/>
    </row>
    <row r="317" spans="1:25" ht="15">
      <c r="A317" s="50">
        <v>28</v>
      </c>
      <c r="B317" s="50">
        <v>27</v>
      </c>
      <c r="C317" s="50" t="s">
        <v>632</v>
      </c>
      <c r="D317" s="29" t="s">
        <v>62</v>
      </c>
      <c r="E317" s="29"/>
      <c r="F317" s="27">
        <v>133</v>
      </c>
      <c r="G317" s="27">
        <v>150</v>
      </c>
      <c r="H317" s="27">
        <v>142</v>
      </c>
      <c r="I317" s="27"/>
      <c r="J317" s="27"/>
      <c r="K317" s="31">
        <f>IFERROR(LARGE(E317:J317,1),0)+IF($D$5&gt;=2,IFERROR(LARGE(E317:J317,2),0),0)+IF($D$5&gt;=3,IFERROR(LARGE(E317:J317,3),0),0)+IF($D$5&gt;=4,IFERROR(LARGE(E317:J317,4),0),0)+IF($D$5&gt;=5,IFERROR(LARGE(E317:J317,5),0),0)+IF($D$5&gt;=6,IFERROR(LARGE(E317:J317,6),0),0)</f>
        <v>425</v>
      </c>
      <c r="L317" s="31" t="s">
        <v>1054</v>
      </c>
      <c r="M317" s="31"/>
      <c r="N317" s="31">
        <f>K317-(ROW(K317)-ROW(K$6))/10000</f>
        <v>424.96890000000002</v>
      </c>
      <c r="O317" s="31">
        <f>COUNT(E317:J317)</f>
        <v>3</v>
      </c>
      <c r="P317" s="31">
        <f ca="1">IF(AND(O317=1,OFFSET(D317,0,P$3)&gt;0),"Y",0)</f>
        <v>0</v>
      </c>
      <c r="Q317" s="32" t="s">
        <v>68</v>
      </c>
      <c r="R317" s="33">
        <f>1-(Q317=Q316)</f>
        <v>0</v>
      </c>
      <c r="S317" s="33">
        <f>N317+T317/1000+U317/10000+V317/100000+W317/1000000+X317/10000000+Y317/100000000</f>
        <v>425.13443000000001</v>
      </c>
      <c r="T317" s="27">
        <v>150</v>
      </c>
      <c r="U317" s="27">
        <v>142</v>
      </c>
      <c r="V317" s="27">
        <v>133</v>
      </c>
      <c r="W317" s="29"/>
      <c r="X317" s="27"/>
      <c r="Y317" s="27"/>
    </row>
    <row r="318" spans="1:25" ht="15">
      <c r="A318" s="50">
        <v>29</v>
      </c>
      <c r="B318" s="50">
        <v>28</v>
      </c>
      <c r="C318" s="50" t="s">
        <v>396</v>
      </c>
      <c r="D318" s="29" t="s">
        <v>30</v>
      </c>
      <c r="E318" s="29">
        <v>85</v>
      </c>
      <c r="F318" s="27">
        <v>81</v>
      </c>
      <c r="G318" s="27">
        <v>121</v>
      </c>
      <c r="H318" s="27">
        <v>71</v>
      </c>
      <c r="I318" s="27">
        <v>117</v>
      </c>
      <c r="J318" s="27"/>
      <c r="K318" s="31">
        <f>IFERROR(LARGE(E318:J318,1),0)+IF($D$5&gt;=2,IFERROR(LARGE(E318:J318,2),0),0)+IF($D$5&gt;=3,IFERROR(LARGE(E318:J318,3),0),0)+IF($D$5&gt;=4,IFERROR(LARGE(E318:J318,4),0),0)+IF($D$5&gt;=5,IFERROR(LARGE(E318:J318,5),0),0)+IF($D$5&gt;=6,IFERROR(LARGE(E318:J318,6),0),0)</f>
        <v>404</v>
      </c>
      <c r="L318" s="31" t="s">
        <v>1054</v>
      </c>
      <c r="M318" s="31"/>
      <c r="N318" s="31">
        <f>K318-(ROW(K318)-ROW(K$6))/10000</f>
        <v>403.96879999999999</v>
      </c>
      <c r="O318" s="31">
        <f>COUNT(E318:J318)</f>
        <v>5</v>
      </c>
      <c r="P318" s="31">
        <f ca="1">IF(AND(O318=1,OFFSET(D318,0,P$3)&gt;0),"Y",0)</f>
        <v>0</v>
      </c>
      <c r="Q318" s="32" t="s">
        <v>68</v>
      </c>
      <c r="R318" s="47">
        <f>1-(Q318=Q317)</f>
        <v>0</v>
      </c>
      <c r="S318" s="33">
        <f>N318+T318/1000+U318/10000+V318/100000+W318/1000000+X318/10000000+Y318/100000000</f>
        <v>404.10243810000003</v>
      </c>
      <c r="T318" s="27">
        <v>121</v>
      </c>
      <c r="U318" s="27">
        <v>117</v>
      </c>
      <c r="V318" s="29">
        <v>85</v>
      </c>
      <c r="W318" s="27">
        <v>81</v>
      </c>
      <c r="X318" s="27">
        <v>71</v>
      </c>
      <c r="Y318" s="27"/>
    </row>
    <row r="319" spans="1:25" ht="15">
      <c r="A319" s="50">
        <v>30</v>
      </c>
      <c r="B319" s="50">
        <v>29</v>
      </c>
      <c r="C319" s="50" t="s">
        <v>410</v>
      </c>
      <c r="D319" s="29" t="s">
        <v>116</v>
      </c>
      <c r="E319" s="29">
        <v>81</v>
      </c>
      <c r="F319" s="27"/>
      <c r="G319" s="27">
        <v>110</v>
      </c>
      <c r="H319" s="27">
        <v>79</v>
      </c>
      <c r="I319" s="27">
        <v>111</v>
      </c>
      <c r="J319" s="27"/>
      <c r="K319" s="31">
        <f>IFERROR(LARGE(E319:J319,1),0)+IF($D$5&gt;=2,IFERROR(LARGE(E319:J319,2),0),0)+IF($D$5&gt;=3,IFERROR(LARGE(E319:J319,3),0),0)+IF($D$5&gt;=4,IFERROR(LARGE(E319:J319,4),0),0)+IF($D$5&gt;=5,IFERROR(LARGE(E319:J319,5),0),0)+IF($D$5&gt;=6,IFERROR(LARGE(E319:J319,6),0),0)</f>
        <v>381</v>
      </c>
      <c r="L319" s="31" t="s">
        <v>1054</v>
      </c>
      <c r="M319" s="31"/>
      <c r="N319" s="31">
        <f>K319-(ROW(K319)-ROW(K$6))/10000</f>
        <v>380.96870000000001</v>
      </c>
      <c r="O319" s="31">
        <f>COUNT(E319:J319)</f>
        <v>4</v>
      </c>
      <c r="P319" s="31">
        <f ca="1">IF(AND(O319=1,OFFSET(D319,0,P$3)&gt;0),"Y",0)</f>
        <v>0</v>
      </c>
      <c r="Q319" s="32" t="s">
        <v>68</v>
      </c>
      <c r="R319" s="47">
        <f>1-(Q319=Q318)</f>
        <v>0</v>
      </c>
      <c r="S319" s="33">
        <f>N319+T319/1000+U319/10000+V319/100000+W319/1000000+X319/10000000+Y319/100000000</f>
        <v>381.09158900000006</v>
      </c>
      <c r="T319" s="27">
        <v>111</v>
      </c>
      <c r="U319" s="27">
        <v>110</v>
      </c>
      <c r="V319" s="29">
        <v>81</v>
      </c>
      <c r="W319" s="27">
        <v>79</v>
      </c>
      <c r="X319" s="27"/>
      <c r="Y319" s="27"/>
    </row>
    <row r="320" spans="1:25" ht="15">
      <c r="A320" s="50">
        <v>31</v>
      </c>
      <c r="B320" s="50">
        <v>30</v>
      </c>
      <c r="C320" s="50" t="s">
        <v>333</v>
      </c>
      <c r="D320" s="29" t="s">
        <v>56</v>
      </c>
      <c r="E320" s="29">
        <v>107</v>
      </c>
      <c r="F320" s="27"/>
      <c r="G320" s="27">
        <v>124</v>
      </c>
      <c r="H320" s="27"/>
      <c r="I320" s="27">
        <v>144</v>
      </c>
      <c r="J320" s="27"/>
      <c r="K320" s="31">
        <f>IFERROR(LARGE(E320:J320,1),0)+IF($D$5&gt;=2,IFERROR(LARGE(E320:J320,2),0),0)+IF($D$5&gt;=3,IFERROR(LARGE(E320:J320,3),0),0)+IF($D$5&gt;=4,IFERROR(LARGE(E320:J320,4),0),0)+IF($D$5&gt;=5,IFERROR(LARGE(E320:J320,5),0),0)+IF($D$5&gt;=6,IFERROR(LARGE(E320:J320,6),0),0)</f>
        <v>375</v>
      </c>
      <c r="L320" s="31" t="s">
        <v>1054</v>
      </c>
      <c r="M320" s="31"/>
      <c r="N320" s="31">
        <f>K320-(ROW(K320)-ROW(K$6))/10000</f>
        <v>374.96859999999998</v>
      </c>
      <c r="O320" s="31">
        <f>COUNT(E320:J320)</f>
        <v>3</v>
      </c>
      <c r="P320" s="31">
        <f ca="1">IF(AND(O320=1,OFFSET(D320,0,P$3)&gt;0),"Y",0)</f>
        <v>0</v>
      </c>
      <c r="Q320" s="32" t="s">
        <v>68</v>
      </c>
      <c r="R320" s="47">
        <f>1-(Q320=Q319)</f>
        <v>0</v>
      </c>
      <c r="S320" s="33">
        <f>N320+T320/1000+U320/10000+V320/100000+W320/1000000+X320/10000000+Y320/100000000</f>
        <v>375.12607000000003</v>
      </c>
      <c r="T320" s="27">
        <v>144</v>
      </c>
      <c r="U320" s="27">
        <v>124</v>
      </c>
      <c r="V320" s="29">
        <v>107</v>
      </c>
      <c r="W320" s="27"/>
      <c r="X320" s="27"/>
      <c r="Y320" s="27"/>
    </row>
    <row r="321" spans="1:25" ht="15">
      <c r="A321" s="50">
        <v>32</v>
      </c>
      <c r="B321" s="50">
        <v>31</v>
      </c>
      <c r="C321" s="50" t="s">
        <v>633</v>
      </c>
      <c r="D321" s="29" t="s">
        <v>116</v>
      </c>
      <c r="E321" s="29">
        <v>175</v>
      </c>
      <c r="F321" s="27"/>
      <c r="G321" s="27"/>
      <c r="H321" s="27">
        <v>179</v>
      </c>
      <c r="I321" s="27"/>
      <c r="J321" s="27"/>
      <c r="K321" s="31">
        <f>IFERROR(LARGE(E321:J321,1),0)+IF($D$5&gt;=2,IFERROR(LARGE(E321:J321,2),0),0)+IF($D$5&gt;=3,IFERROR(LARGE(E321:J321,3),0),0)+IF($D$5&gt;=4,IFERROR(LARGE(E321:J321,4),0),0)+IF($D$5&gt;=5,IFERROR(LARGE(E321:J321,5),0),0)+IF($D$5&gt;=6,IFERROR(LARGE(E321:J321,6),0),0)</f>
        <v>354</v>
      </c>
      <c r="L321" s="31" t="s">
        <v>1054</v>
      </c>
      <c r="M321" s="31"/>
      <c r="N321" s="31">
        <f>K321-(ROW(K321)-ROW(K$6))/10000</f>
        <v>353.96850000000001</v>
      </c>
      <c r="O321" s="31">
        <f>COUNT(E321:J321)</f>
        <v>2</v>
      </c>
      <c r="P321" s="31">
        <f ca="1">IF(AND(O321=1,OFFSET(D321,0,P$3)&gt;0),"Y",0)</f>
        <v>0</v>
      </c>
      <c r="Q321" s="32" t="s">
        <v>68</v>
      </c>
      <c r="R321" s="47">
        <f>1-(Q321=Q320)</f>
        <v>0</v>
      </c>
      <c r="S321" s="33">
        <f>N321+T321/1000+U321/10000+V321/100000+W321/1000000+X321/10000000+Y321/100000000</f>
        <v>354.16499999999996</v>
      </c>
      <c r="T321" s="27">
        <v>179</v>
      </c>
      <c r="U321" s="29">
        <v>175</v>
      </c>
      <c r="V321" s="27"/>
      <c r="W321" s="27"/>
      <c r="X321" s="27"/>
      <c r="Y321" s="27"/>
    </row>
    <row r="322" spans="1:25" ht="15">
      <c r="A322" s="50">
        <v>33</v>
      </c>
      <c r="B322" s="50">
        <v>32</v>
      </c>
      <c r="C322" s="50" t="s">
        <v>221</v>
      </c>
      <c r="D322" s="29" t="s">
        <v>19</v>
      </c>
      <c r="E322" s="29"/>
      <c r="F322" s="27"/>
      <c r="G322" s="27"/>
      <c r="H322" s="27">
        <v>143</v>
      </c>
      <c r="I322" s="27">
        <v>204</v>
      </c>
      <c r="J322" s="27"/>
      <c r="K322" s="31">
        <f>IFERROR(LARGE(E322:J322,1),0)+IF($D$5&gt;=2,IFERROR(LARGE(E322:J322,2),0),0)+IF($D$5&gt;=3,IFERROR(LARGE(E322:J322,3),0),0)+IF($D$5&gt;=4,IFERROR(LARGE(E322:J322,4),0),0)+IF($D$5&gt;=5,IFERROR(LARGE(E322:J322,5),0),0)+IF($D$5&gt;=6,IFERROR(LARGE(E322:J322,6),0),0)</f>
        <v>347</v>
      </c>
      <c r="L322" s="31" t="s">
        <v>1054</v>
      </c>
      <c r="M322" s="31"/>
      <c r="N322" s="31">
        <f>K322-(ROW(K322)-ROW(K$6))/10000</f>
        <v>346.96839999999997</v>
      </c>
      <c r="O322" s="31">
        <f>COUNT(E322:J322)</f>
        <v>2</v>
      </c>
      <c r="P322" s="31">
        <f ca="1">IF(AND(O322=1,OFFSET(D322,0,P$3)&gt;0),"Y",0)</f>
        <v>0</v>
      </c>
      <c r="Q322" s="32" t="s">
        <v>68</v>
      </c>
      <c r="R322" s="33">
        <f>1-(Q322=Q321)</f>
        <v>0</v>
      </c>
      <c r="S322" s="33">
        <f>N322+T322/1000+U322/10000+V322/100000+W322/1000000+X322/10000000+Y322/100000000</f>
        <v>347.18669999999997</v>
      </c>
      <c r="T322" s="27">
        <v>204</v>
      </c>
      <c r="U322" s="27">
        <v>143</v>
      </c>
      <c r="V322" s="29"/>
      <c r="W322" s="27"/>
      <c r="X322" s="27"/>
      <c r="Y322" s="27"/>
    </row>
    <row r="323" spans="1:25" ht="15">
      <c r="A323" s="50">
        <v>34</v>
      </c>
      <c r="B323" s="50">
        <v>33</v>
      </c>
      <c r="C323" s="50" t="s">
        <v>381</v>
      </c>
      <c r="D323" s="29" t="s">
        <v>42</v>
      </c>
      <c r="E323" s="29"/>
      <c r="F323" s="27"/>
      <c r="G323" s="27">
        <v>126</v>
      </c>
      <c r="H323" s="27">
        <v>77</v>
      </c>
      <c r="I323" s="27">
        <v>127</v>
      </c>
      <c r="J323" s="27"/>
      <c r="K323" s="31">
        <f>IFERROR(LARGE(E323:J323,1),0)+IF($D$5&gt;=2,IFERROR(LARGE(E323:J323,2),0),0)+IF($D$5&gt;=3,IFERROR(LARGE(E323:J323,3),0),0)+IF($D$5&gt;=4,IFERROR(LARGE(E323:J323,4),0),0)+IF($D$5&gt;=5,IFERROR(LARGE(E323:J323,5),0),0)+IF($D$5&gt;=6,IFERROR(LARGE(E323:J323,6),0),0)</f>
        <v>330</v>
      </c>
      <c r="L323" s="31" t="s">
        <v>1054</v>
      </c>
      <c r="M323" s="31"/>
      <c r="N323" s="31">
        <f>K323-(ROW(K323)-ROW(K$6))/10000</f>
        <v>329.9683</v>
      </c>
      <c r="O323" s="31">
        <f>COUNT(E323:J323)</f>
        <v>3</v>
      </c>
      <c r="P323" s="31">
        <f ca="1">IF(AND(O323=1,OFFSET(D323,0,P$3)&gt;0),"Y",0)</f>
        <v>0</v>
      </c>
      <c r="Q323" s="32" t="s">
        <v>68</v>
      </c>
      <c r="R323" s="33">
        <f>1-(Q323=Q322)</f>
        <v>0</v>
      </c>
      <c r="S323" s="33">
        <f>N323+T323/1000+U323/10000+V323/100000+W323/1000000+X323/10000000+Y323/100000000</f>
        <v>330.10867000000002</v>
      </c>
      <c r="T323" s="27">
        <v>127</v>
      </c>
      <c r="U323" s="27">
        <v>126</v>
      </c>
      <c r="V323" s="27">
        <v>77</v>
      </c>
      <c r="W323" s="29"/>
      <c r="X323" s="27"/>
      <c r="Y323" s="27"/>
    </row>
    <row r="324" spans="1:25" ht="15">
      <c r="A324" s="50">
        <v>35</v>
      </c>
      <c r="B324" s="50">
        <v>34</v>
      </c>
      <c r="C324" s="50" t="s">
        <v>634</v>
      </c>
      <c r="D324" s="29" t="s">
        <v>59</v>
      </c>
      <c r="E324" s="29">
        <v>93</v>
      </c>
      <c r="F324" s="27"/>
      <c r="G324" s="27">
        <v>131</v>
      </c>
      <c r="H324" s="27">
        <v>100</v>
      </c>
      <c r="I324" s="27"/>
      <c r="J324" s="27"/>
      <c r="K324" s="31">
        <f>IFERROR(LARGE(E324:J324,1),0)+IF($D$5&gt;=2,IFERROR(LARGE(E324:J324,2),0),0)+IF($D$5&gt;=3,IFERROR(LARGE(E324:J324,3),0),0)+IF($D$5&gt;=4,IFERROR(LARGE(E324:J324,4),0),0)+IF($D$5&gt;=5,IFERROR(LARGE(E324:J324,5),0),0)+IF($D$5&gt;=6,IFERROR(LARGE(E324:J324,6),0),0)</f>
        <v>324</v>
      </c>
      <c r="L324" s="31" t="s">
        <v>1054</v>
      </c>
      <c r="M324" s="31"/>
      <c r="N324" s="31">
        <f>K324-(ROW(K324)-ROW(K$6))/10000</f>
        <v>323.96820000000002</v>
      </c>
      <c r="O324" s="31">
        <f>COUNT(E324:J324)</f>
        <v>3</v>
      </c>
      <c r="P324" s="31">
        <f ca="1">IF(AND(O324=1,OFFSET(D324,0,P$3)&gt;0),"Y",0)</f>
        <v>0</v>
      </c>
      <c r="Q324" s="32" t="s">
        <v>68</v>
      </c>
      <c r="R324" s="47">
        <f>1-(Q324=Q323)</f>
        <v>0</v>
      </c>
      <c r="S324" s="33">
        <f>N324+T324/1000+U324/10000+V324/100000+W324/1000000+X324/10000000+Y324/100000000</f>
        <v>324.11012999999997</v>
      </c>
      <c r="T324" s="27">
        <v>131</v>
      </c>
      <c r="U324" s="27">
        <v>100</v>
      </c>
      <c r="V324" s="29">
        <v>93</v>
      </c>
      <c r="W324" s="27"/>
      <c r="X324" s="27"/>
      <c r="Y324" s="27"/>
    </row>
    <row r="325" spans="1:25" ht="15">
      <c r="A325" s="50">
        <v>36</v>
      </c>
      <c r="B325" s="50">
        <v>35</v>
      </c>
      <c r="C325" s="50" t="s">
        <v>635</v>
      </c>
      <c r="D325" s="29" t="s">
        <v>46</v>
      </c>
      <c r="E325" s="29">
        <v>154</v>
      </c>
      <c r="F325" s="27">
        <v>164</v>
      </c>
      <c r="G325" s="27"/>
      <c r="H325" s="27"/>
      <c r="I325" s="27"/>
      <c r="J325" s="27"/>
      <c r="K325" s="31">
        <f>IFERROR(LARGE(E325:J325,1),0)+IF($D$5&gt;=2,IFERROR(LARGE(E325:J325,2),0),0)+IF($D$5&gt;=3,IFERROR(LARGE(E325:J325,3),0),0)+IF($D$5&gt;=4,IFERROR(LARGE(E325:J325,4),0),0)+IF($D$5&gt;=5,IFERROR(LARGE(E325:J325,5),0),0)+IF($D$5&gt;=6,IFERROR(LARGE(E325:J325,6),0),0)</f>
        <v>318</v>
      </c>
      <c r="L325" s="31" t="s">
        <v>1054</v>
      </c>
      <c r="M325" s="31"/>
      <c r="N325" s="31">
        <f>K325-(ROW(K325)-ROW(K$6))/10000</f>
        <v>317.96809999999999</v>
      </c>
      <c r="O325" s="31">
        <f>COUNT(E325:J325)</f>
        <v>2</v>
      </c>
      <c r="P325" s="31">
        <f ca="1">IF(AND(O325=1,OFFSET(D325,0,P$3)&gt;0),"Y",0)</f>
        <v>0</v>
      </c>
      <c r="Q325" s="32" t="s">
        <v>68</v>
      </c>
      <c r="R325" s="47">
        <f>1-(Q325=Q324)</f>
        <v>0</v>
      </c>
      <c r="S325" s="33">
        <f>N325+T325/1000+U325/10000+V325/100000+W325/1000000+X325/10000000+Y325/100000000</f>
        <v>318.14749999999998</v>
      </c>
      <c r="T325" s="27">
        <v>164</v>
      </c>
      <c r="U325" s="29">
        <v>154</v>
      </c>
      <c r="V325" s="27"/>
      <c r="W325" s="27"/>
      <c r="X325" s="27"/>
      <c r="Y325" s="27"/>
    </row>
    <row r="326" spans="1:25" ht="15">
      <c r="A326" s="50">
        <v>37</v>
      </c>
      <c r="B326" s="50">
        <v>36</v>
      </c>
      <c r="C326" s="50" t="s">
        <v>636</v>
      </c>
      <c r="D326" s="29" t="s">
        <v>98</v>
      </c>
      <c r="E326" s="29"/>
      <c r="F326" s="27"/>
      <c r="G326" s="27">
        <v>165</v>
      </c>
      <c r="H326" s="27">
        <v>147</v>
      </c>
      <c r="I326" s="27"/>
      <c r="J326" s="27"/>
      <c r="K326" s="31">
        <f>IFERROR(LARGE(E326:J326,1),0)+IF($D$5&gt;=2,IFERROR(LARGE(E326:J326,2),0),0)+IF($D$5&gt;=3,IFERROR(LARGE(E326:J326,3),0),0)+IF($D$5&gt;=4,IFERROR(LARGE(E326:J326,4),0),0)+IF($D$5&gt;=5,IFERROR(LARGE(E326:J326,5),0),0)+IF($D$5&gt;=6,IFERROR(LARGE(E326:J326,6),0),0)</f>
        <v>312</v>
      </c>
      <c r="L326" s="31" t="s">
        <v>1054</v>
      </c>
      <c r="M326" s="31"/>
      <c r="N326" s="31">
        <f>K326-(ROW(K326)-ROW(K$6))/10000</f>
        <v>311.96800000000002</v>
      </c>
      <c r="O326" s="31">
        <f>COUNT(E326:J326)</f>
        <v>2</v>
      </c>
      <c r="P326" s="31">
        <f ca="1">IF(AND(O326=1,OFFSET(D326,0,P$3)&gt;0),"Y",0)</f>
        <v>0</v>
      </c>
      <c r="Q326" s="32" t="s">
        <v>68</v>
      </c>
      <c r="R326" s="33">
        <f>1-(Q326=Q325)</f>
        <v>0</v>
      </c>
      <c r="S326" s="33">
        <f>N326+T326/1000+U326/10000+V326/100000+W326/1000000+X326/10000000+Y326/100000000</f>
        <v>312.14770000000004</v>
      </c>
      <c r="T326" s="27">
        <v>165</v>
      </c>
      <c r="U326" s="27">
        <v>147</v>
      </c>
      <c r="V326" s="29"/>
      <c r="W326" s="27"/>
      <c r="X326" s="27"/>
      <c r="Y326" s="27"/>
    </row>
    <row r="327" spans="1:25" ht="15">
      <c r="A327" s="50">
        <v>38</v>
      </c>
      <c r="B327" s="50">
        <v>37</v>
      </c>
      <c r="C327" s="50" t="s">
        <v>637</v>
      </c>
      <c r="D327" s="29" t="s">
        <v>39</v>
      </c>
      <c r="E327" s="29">
        <v>121</v>
      </c>
      <c r="F327" s="27">
        <v>102</v>
      </c>
      <c r="G327" s="27"/>
      <c r="H327" s="27">
        <v>83</v>
      </c>
      <c r="I327" s="27"/>
      <c r="J327" s="27"/>
      <c r="K327" s="31">
        <f>IFERROR(LARGE(E327:J327,1),0)+IF($D$5&gt;=2,IFERROR(LARGE(E327:J327,2),0),0)+IF($D$5&gt;=3,IFERROR(LARGE(E327:J327,3),0),0)+IF($D$5&gt;=4,IFERROR(LARGE(E327:J327,4),0),0)+IF($D$5&gt;=5,IFERROR(LARGE(E327:J327,5),0),0)+IF($D$5&gt;=6,IFERROR(LARGE(E327:J327,6),0),0)</f>
        <v>306</v>
      </c>
      <c r="L327" s="31" t="s">
        <v>1054</v>
      </c>
      <c r="M327" s="31"/>
      <c r="N327" s="31">
        <f>K327-(ROW(K327)-ROW(K$6))/10000</f>
        <v>305.96789999999999</v>
      </c>
      <c r="O327" s="31">
        <f>COUNT(E327:J327)</f>
        <v>3</v>
      </c>
      <c r="P327" s="31">
        <f ca="1">IF(AND(O327=1,OFFSET(D327,0,P$3)&gt;0),"Y",0)</f>
        <v>0</v>
      </c>
      <c r="Q327" s="32" t="s">
        <v>68</v>
      </c>
      <c r="R327" s="47">
        <f>1-(Q327=Q326)</f>
        <v>0</v>
      </c>
      <c r="S327" s="33">
        <f>N327+T327/1000+U327/10000+V327/100000+W327/1000000+X327/10000000+Y327/100000000</f>
        <v>306.09992999999997</v>
      </c>
      <c r="T327" s="29">
        <v>121</v>
      </c>
      <c r="U327" s="27">
        <v>102</v>
      </c>
      <c r="V327" s="27">
        <v>83</v>
      </c>
      <c r="W327" s="27"/>
      <c r="X327" s="27"/>
      <c r="Y327" s="27"/>
    </row>
    <row r="328" spans="1:25" ht="15">
      <c r="A328" s="50">
        <v>39</v>
      </c>
      <c r="B328" s="50">
        <v>38</v>
      </c>
      <c r="C328" s="50" t="s">
        <v>638</v>
      </c>
      <c r="D328" s="29" t="s">
        <v>341</v>
      </c>
      <c r="E328" s="29">
        <v>90</v>
      </c>
      <c r="F328" s="27">
        <v>89</v>
      </c>
      <c r="G328" s="27"/>
      <c r="H328" s="27">
        <v>82</v>
      </c>
      <c r="I328" s="27"/>
      <c r="J328" s="27"/>
      <c r="K328" s="31">
        <f>IFERROR(LARGE(E328:J328,1),0)+IF($D$5&gt;=2,IFERROR(LARGE(E328:J328,2),0),0)+IF($D$5&gt;=3,IFERROR(LARGE(E328:J328,3),0),0)+IF($D$5&gt;=4,IFERROR(LARGE(E328:J328,4),0),0)+IF($D$5&gt;=5,IFERROR(LARGE(E328:J328,5),0),0)+IF($D$5&gt;=6,IFERROR(LARGE(E328:J328,6),0),0)</f>
        <v>261</v>
      </c>
      <c r="L328" s="31" t="s">
        <v>1054</v>
      </c>
      <c r="M328" s="31"/>
      <c r="N328" s="31">
        <f>K328-(ROW(K328)-ROW(K$6))/10000</f>
        <v>260.96780000000001</v>
      </c>
      <c r="O328" s="31">
        <f>COUNT(E328:J328)</f>
        <v>3</v>
      </c>
      <c r="P328" s="31">
        <f ca="1">IF(AND(O328=1,OFFSET(D328,0,P$3)&gt;0),"Y",0)</f>
        <v>0</v>
      </c>
      <c r="Q328" s="32" t="s">
        <v>68</v>
      </c>
      <c r="R328" s="47">
        <f>1-(Q328=Q327)</f>
        <v>0</v>
      </c>
      <c r="S328" s="33">
        <f>N328+T328/1000+U328/10000+V328/100000+W328/1000000+X328/10000000+Y328/100000000</f>
        <v>261.06751999999994</v>
      </c>
      <c r="T328" s="29">
        <v>90</v>
      </c>
      <c r="U328" s="27">
        <v>89</v>
      </c>
      <c r="V328" s="27">
        <v>82</v>
      </c>
      <c r="W328" s="27"/>
      <c r="X328" s="27"/>
      <c r="Y328" s="27"/>
    </row>
    <row r="329" spans="1:25" ht="15">
      <c r="A329" s="50">
        <v>40</v>
      </c>
      <c r="B329" s="50">
        <v>39</v>
      </c>
      <c r="C329" s="50" t="s">
        <v>639</v>
      </c>
      <c r="D329" s="29" t="s">
        <v>51</v>
      </c>
      <c r="E329" s="29"/>
      <c r="F329" s="27"/>
      <c r="G329" s="27"/>
      <c r="H329" s="27">
        <v>260</v>
      </c>
      <c r="I329" s="27"/>
      <c r="J329" s="27"/>
      <c r="K329" s="31">
        <f>IFERROR(LARGE(E329:J329,1),0)+IF($D$5&gt;=2,IFERROR(LARGE(E329:J329,2),0),0)+IF($D$5&gt;=3,IFERROR(LARGE(E329:J329,3),0),0)+IF($D$5&gt;=4,IFERROR(LARGE(E329:J329,4),0),0)+IF($D$5&gt;=5,IFERROR(LARGE(E329:J329,5),0),0)+IF($D$5&gt;=6,IFERROR(LARGE(E329:J329,6),0),0)</f>
        <v>260</v>
      </c>
      <c r="L329" s="31" t="s">
        <v>1054</v>
      </c>
      <c r="M329" s="31"/>
      <c r="N329" s="31">
        <f>K329-(ROW(K329)-ROW(K$6))/10000</f>
        <v>259.96769999999998</v>
      </c>
      <c r="O329" s="31">
        <f>COUNT(E329:J329)</f>
        <v>1</v>
      </c>
      <c r="P329" s="31">
        <f ca="1">IF(AND(O329=1,OFFSET(D329,0,P$3)&gt;0),"Y",0)</f>
        <v>0</v>
      </c>
      <c r="Q329" s="32" t="s">
        <v>68</v>
      </c>
      <c r="R329" s="33">
        <f>1-(Q329=Q328)</f>
        <v>0</v>
      </c>
      <c r="S329" s="33">
        <f>N329+T329/1000+U329/10000+V329/100000+W329/1000000+X329/10000000+Y329/100000000</f>
        <v>260.22769999999997</v>
      </c>
      <c r="T329" s="27">
        <v>260</v>
      </c>
      <c r="U329" s="29"/>
      <c r="V329" s="27"/>
      <c r="W329" s="27"/>
      <c r="X329" s="27"/>
      <c r="Y329" s="27"/>
    </row>
    <row r="330" spans="1:25" ht="15">
      <c r="A330" s="50">
        <v>41</v>
      </c>
      <c r="B330" s="50">
        <v>40</v>
      </c>
      <c r="C330" s="50" t="s">
        <v>640</v>
      </c>
      <c r="D330" s="29" t="s">
        <v>62</v>
      </c>
      <c r="E330" s="29"/>
      <c r="F330" s="27"/>
      <c r="G330" s="27">
        <v>258</v>
      </c>
      <c r="H330" s="27"/>
      <c r="I330" s="27"/>
      <c r="J330" s="27"/>
      <c r="K330" s="31">
        <f>IFERROR(LARGE(E330:J330,1),0)+IF($D$5&gt;=2,IFERROR(LARGE(E330:J330,2),0),0)+IF($D$5&gt;=3,IFERROR(LARGE(E330:J330,3),0),0)+IF($D$5&gt;=4,IFERROR(LARGE(E330:J330,4),0),0)+IF($D$5&gt;=5,IFERROR(LARGE(E330:J330,5),0),0)+IF($D$5&gt;=6,IFERROR(LARGE(E330:J330,6),0),0)</f>
        <v>258</v>
      </c>
      <c r="L330" s="31" t="s">
        <v>1054</v>
      </c>
      <c r="M330" s="31"/>
      <c r="N330" s="31">
        <f>K330-(ROW(K330)-ROW(K$6))/10000</f>
        <v>257.9676</v>
      </c>
      <c r="O330" s="31">
        <f>COUNT(E330:J330)</f>
        <v>1</v>
      </c>
      <c r="P330" s="31">
        <f ca="1">IF(AND(O330=1,OFFSET(D330,0,P$3)&gt;0),"Y",0)</f>
        <v>0</v>
      </c>
      <c r="Q330" s="32" t="s">
        <v>68</v>
      </c>
      <c r="R330" s="33">
        <f>1-(Q330=Q329)</f>
        <v>0</v>
      </c>
      <c r="S330" s="33">
        <f>N330+T330/1000+U330/10000+V330/100000+W330/1000000+X330/10000000+Y330/100000000</f>
        <v>258.22559999999999</v>
      </c>
      <c r="T330" s="27">
        <v>258</v>
      </c>
      <c r="U330" s="29"/>
      <c r="V330" s="27"/>
      <c r="W330" s="27"/>
      <c r="X330" s="27"/>
      <c r="Y330" s="27"/>
    </row>
    <row r="331" spans="1:25" ht="15">
      <c r="A331" s="50">
        <v>42</v>
      </c>
      <c r="B331" s="50">
        <v>41</v>
      </c>
      <c r="C331" s="50" t="s">
        <v>641</v>
      </c>
      <c r="D331" s="29" t="s">
        <v>51</v>
      </c>
      <c r="E331" s="29"/>
      <c r="F331" s="27"/>
      <c r="G331" s="27">
        <v>249</v>
      </c>
      <c r="H331" s="27"/>
      <c r="I331" s="27"/>
      <c r="J331" s="27"/>
      <c r="K331" s="31">
        <f>IFERROR(LARGE(E331:J331,1),0)+IF($D$5&gt;=2,IFERROR(LARGE(E331:J331,2),0),0)+IF($D$5&gt;=3,IFERROR(LARGE(E331:J331,3),0),0)+IF($D$5&gt;=4,IFERROR(LARGE(E331:J331,4),0),0)+IF($D$5&gt;=5,IFERROR(LARGE(E331:J331,5),0),0)+IF($D$5&gt;=6,IFERROR(LARGE(E331:J331,6),0),0)</f>
        <v>249</v>
      </c>
      <c r="L331" s="31" t="s">
        <v>1054</v>
      </c>
      <c r="M331" s="31"/>
      <c r="N331" s="31">
        <f>K331-(ROW(K331)-ROW(K$6))/10000</f>
        <v>248.9675</v>
      </c>
      <c r="O331" s="31">
        <f>COUNT(E331:J331)</f>
        <v>1</v>
      </c>
      <c r="P331" s="31">
        <f ca="1">IF(AND(O331=1,OFFSET(D331,0,P$3)&gt;0),"Y",0)</f>
        <v>0</v>
      </c>
      <c r="Q331" s="32" t="s">
        <v>68</v>
      </c>
      <c r="R331" s="33">
        <f>1-(Q331=Q330)</f>
        <v>0</v>
      </c>
      <c r="S331" s="33">
        <f>N331+T331/1000+U331/10000+V331/100000+W331/1000000+X331/10000000+Y331/100000000</f>
        <v>249.2165</v>
      </c>
      <c r="T331" s="27">
        <v>249</v>
      </c>
      <c r="U331" s="29"/>
      <c r="V331" s="27"/>
      <c r="W331" s="27"/>
      <c r="X331" s="27"/>
      <c r="Y331" s="27"/>
    </row>
    <row r="332" spans="1:25" ht="15">
      <c r="A332" s="50">
        <v>43</v>
      </c>
      <c r="B332" s="50">
        <v>42</v>
      </c>
      <c r="C332" s="50" t="s">
        <v>642</v>
      </c>
      <c r="D332" s="29" t="s">
        <v>42</v>
      </c>
      <c r="E332" s="29">
        <v>79</v>
      </c>
      <c r="F332" s="27">
        <v>72</v>
      </c>
      <c r="G332" s="27">
        <v>95</v>
      </c>
      <c r="H332" s="27"/>
      <c r="I332" s="27"/>
      <c r="J332" s="27"/>
      <c r="K332" s="31">
        <f>IFERROR(LARGE(E332:J332,1),0)+IF($D$5&gt;=2,IFERROR(LARGE(E332:J332,2),0),0)+IF($D$5&gt;=3,IFERROR(LARGE(E332:J332,3),0),0)+IF($D$5&gt;=4,IFERROR(LARGE(E332:J332,4),0),0)+IF($D$5&gt;=5,IFERROR(LARGE(E332:J332,5),0),0)+IF($D$5&gt;=6,IFERROR(LARGE(E332:J332,6),0),0)</f>
        <v>246</v>
      </c>
      <c r="L332" s="31" t="s">
        <v>1054</v>
      </c>
      <c r="M332" s="31"/>
      <c r="N332" s="31">
        <f>K332-(ROW(K332)-ROW(K$6))/10000</f>
        <v>245.9674</v>
      </c>
      <c r="O332" s="31">
        <f>COUNT(E332:J332)</f>
        <v>3</v>
      </c>
      <c r="P332" s="31">
        <f ca="1">IF(AND(O332=1,OFFSET(D332,0,P$3)&gt;0),"Y",0)</f>
        <v>0</v>
      </c>
      <c r="Q332" s="32" t="s">
        <v>68</v>
      </c>
      <c r="R332" s="47">
        <f>1-(Q332=Q331)</f>
        <v>0</v>
      </c>
      <c r="S332" s="33">
        <f>N332+T332/1000+U332/10000+V332/100000+W332/1000000+X332/10000000+Y332/100000000</f>
        <v>246.07102</v>
      </c>
      <c r="T332" s="27">
        <v>95</v>
      </c>
      <c r="U332" s="29">
        <v>79</v>
      </c>
      <c r="V332" s="27">
        <v>72</v>
      </c>
      <c r="W332" s="27"/>
      <c r="X332" s="27"/>
      <c r="Y332" s="27"/>
    </row>
    <row r="333" spans="1:25" ht="15">
      <c r="A333" s="50">
        <v>44</v>
      </c>
      <c r="B333" s="50">
        <v>43</v>
      </c>
      <c r="C333" s="50" t="s">
        <v>643</v>
      </c>
      <c r="D333" s="29" t="s">
        <v>56</v>
      </c>
      <c r="E333" s="29"/>
      <c r="F333" s="27">
        <v>134</v>
      </c>
      <c r="G333" s="27"/>
      <c r="H333" s="27">
        <v>104</v>
      </c>
      <c r="I333" s="27"/>
      <c r="J333" s="27"/>
      <c r="K333" s="31">
        <f>IFERROR(LARGE(E333:J333,1),0)+IF($D$5&gt;=2,IFERROR(LARGE(E333:J333,2),0),0)+IF($D$5&gt;=3,IFERROR(LARGE(E333:J333,3),0),0)+IF($D$5&gt;=4,IFERROR(LARGE(E333:J333,4),0),0)+IF($D$5&gt;=5,IFERROR(LARGE(E333:J333,5),0),0)+IF($D$5&gt;=6,IFERROR(LARGE(E333:J333,6),0),0)</f>
        <v>238</v>
      </c>
      <c r="L333" s="31" t="s">
        <v>1054</v>
      </c>
      <c r="M333" s="31"/>
      <c r="N333" s="31">
        <f>K333-(ROW(K333)-ROW(K$6))/10000</f>
        <v>237.96729999999999</v>
      </c>
      <c r="O333" s="31">
        <f>COUNT(E333:J333)</f>
        <v>2</v>
      </c>
      <c r="P333" s="31">
        <f ca="1">IF(AND(O333=1,OFFSET(D333,0,P$3)&gt;0),"Y",0)</f>
        <v>0</v>
      </c>
      <c r="Q333" s="32" t="s">
        <v>68</v>
      </c>
      <c r="R333" s="33">
        <f>1-(Q333=Q332)</f>
        <v>0</v>
      </c>
      <c r="S333" s="33">
        <f>N333+T333/1000+U333/10000+V333/100000+W333/1000000+X333/10000000+Y333/100000000</f>
        <v>238.11169999999998</v>
      </c>
      <c r="T333" s="27">
        <v>134</v>
      </c>
      <c r="U333" s="27">
        <v>104</v>
      </c>
      <c r="V333" s="29"/>
      <c r="W333" s="27"/>
      <c r="X333" s="27"/>
      <c r="Y333" s="27"/>
    </row>
    <row r="334" spans="1:25" ht="15">
      <c r="A334" s="50">
        <v>45</v>
      </c>
      <c r="B334" s="50">
        <v>44</v>
      </c>
      <c r="C334" s="50" t="s">
        <v>644</v>
      </c>
      <c r="D334" s="29" t="s">
        <v>34</v>
      </c>
      <c r="E334" s="29"/>
      <c r="F334" s="27">
        <v>128</v>
      </c>
      <c r="G334" s="27"/>
      <c r="H334" s="27">
        <v>101</v>
      </c>
      <c r="I334" s="27"/>
      <c r="J334" s="27"/>
      <c r="K334" s="31">
        <f>IFERROR(LARGE(E334:J334,1),0)+IF($D$5&gt;=2,IFERROR(LARGE(E334:J334,2),0),0)+IF($D$5&gt;=3,IFERROR(LARGE(E334:J334,3),0),0)+IF($D$5&gt;=4,IFERROR(LARGE(E334:J334,4),0),0)+IF($D$5&gt;=5,IFERROR(LARGE(E334:J334,5),0),0)+IF($D$5&gt;=6,IFERROR(LARGE(E334:J334,6),0),0)</f>
        <v>229</v>
      </c>
      <c r="L334" s="31" t="s">
        <v>1054</v>
      </c>
      <c r="M334" s="31"/>
      <c r="N334" s="31">
        <f>K334-(ROW(K334)-ROW(K$6))/10000</f>
        <v>228.96719999999999</v>
      </c>
      <c r="O334" s="31">
        <f>COUNT(E334:J334)</f>
        <v>2</v>
      </c>
      <c r="P334" s="31">
        <f ca="1">IF(AND(O334=1,OFFSET(D334,0,P$3)&gt;0),"Y",0)</f>
        <v>0</v>
      </c>
      <c r="Q334" s="32" t="s">
        <v>68</v>
      </c>
      <c r="R334" s="33">
        <f>1-(Q334=Q333)</f>
        <v>0</v>
      </c>
      <c r="S334" s="33">
        <f>N334+T334/1000+U334/10000+V334/100000+W334/1000000+X334/10000000+Y334/100000000</f>
        <v>229.10529999999997</v>
      </c>
      <c r="T334" s="27">
        <v>128</v>
      </c>
      <c r="U334" s="27">
        <v>101</v>
      </c>
      <c r="V334" s="29"/>
      <c r="W334" s="27"/>
      <c r="X334" s="27"/>
      <c r="Y334" s="27"/>
    </row>
    <row r="335" spans="1:25" ht="15">
      <c r="A335" s="50">
        <v>46</v>
      </c>
      <c r="B335" s="50">
        <v>45</v>
      </c>
      <c r="C335" s="50" t="s">
        <v>645</v>
      </c>
      <c r="D335" s="29" t="s">
        <v>93</v>
      </c>
      <c r="E335" s="29"/>
      <c r="F335" s="27">
        <v>228</v>
      </c>
      <c r="G335" s="27"/>
      <c r="H335" s="27"/>
      <c r="I335" s="27"/>
      <c r="J335" s="27"/>
      <c r="K335" s="31">
        <f>IFERROR(LARGE(E335:J335,1),0)+IF($D$5&gt;=2,IFERROR(LARGE(E335:J335,2),0),0)+IF($D$5&gt;=3,IFERROR(LARGE(E335:J335,3),0),0)+IF($D$5&gt;=4,IFERROR(LARGE(E335:J335,4),0),0)+IF($D$5&gt;=5,IFERROR(LARGE(E335:J335,5),0),0)+IF($D$5&gt;=6,IFERROR(LARGE(E335:J335,6),0),0)</f>
        <v>228</v>
      </c>
      <c r="L335" s="31" t="s">
        <v>1054</v>
      </c>
      <c r="M335" s="31"/>
      <c r="N335" s="31">
        <f>K335-(ROW(K335)-ROW(K$6))/10000</f>
        <v>227.96709999999999</v>
      </c>
      <c r="O335" s="31">
        <f>COUNT(E335:J335)</f>
        <v>1</v>
      </c>
      <c r="P335" s="31">
        <f ca="1">IF(AND(O335=1,OFFSET(D335,0,P$3)&gt;0),"Y",0)</f>
        <v>0</v>
      </c>
      <c r="Q335" s="32" t="s">
        <v>68</v>
      </c>
      <c r="R335" s="33">
        <f>1-(Q335=Q334)</f>
        <v>0</v>
      </c>
      <c r="S335" s="33">
        <f>N335+T335/1000+U335/10000+V335/100000+W335/1000000+X335/10000000+Y335/100000000</f>
        <v>228.1951</v>
      </c>
      <c r="T335" s="27">
        <v>228</v>
      </c>
      <c r="U335" s="29"/>
      <c r="V335" s="27"/>
      <c r="W335" s="27"/>
      <c r="X335" s="27"/>
      <c r="Y335" s="27"/>
    </row>
    <row r="336" spans="1:25" ht="15">
      <c r="A336" s="50">
        <v>47</v>
      </c>
      <c r="B336" s="50">
        <v>46</v>
      </c>
      <c r="C336" s="50" t="s">
        <v>199</v>
      </c>
      <c r="D336" s="29" t="s">
        <v>124</v>
      </c>
      <c r="E336" s="29"/>
      <c r="F336" s="27"/>
      <c r="G336" s="27"/>
      <c r="H336" s="27"/>
      <c r="I336" s="27">
        <v>218</v>
      </c>
      <c r="J336" s="27"/>
      <c r="K336" s="31">
        <f>IFERROR(LARGE(E336:J336,1),0)+IF($D$5&gt;=2,IFERROR(LARGE(E336:J336,2),0),0)+IF($D$5&gt;=3,IFERROR(LARGE(E336:J336,3),0),0)+IF($D$5&gt;=4,IFERROR(LARGE(E336:J336,4),0),0)+IF($D$5&gt;=5,IFERROR(LARGE(E336:J336,5),0),0)+IF($D$5&gt;=6,IFERROR(LARGE(E336:J336,6),0),0)</f>
        <v>218</v>
      </c>
      <c r="L336" s="31" t="s">
        <v>1054</v>
      </c>
      <c r="M336" s="31"/>
      <c r="N336" s="31">
        <f>K336-(ROW(K336)-ROW(K$6))/10000</f>
        <v>217.96700000000001</v>
      </c>
      <c r="O336" s="31">
        <f>COUNT(E336:J336)</f>
        <v>1</v>
      </c>
      <c r="P336" s="31" t="str">
        <f ca="1">IF(AND(O336=1,OFFSET(D336,0,P$3)&gt;0),"Y",0)</f>
        <v>Y</v>
      </c>
      <c r="Q336" s="32" t="s">
        <v>68</v>
      </c>
      <c r="R336" s="33">
        <f>1-(Q336=Q335)</f>
        <v>0</v>
      </c>
      <c r="S336" s="33">
        <f>N336+T336/1000+U336/10000+V336/100000+W336/1000000+X336/10000000+Y336/100000000</f>
        <v>218.185</v>
      </c>
      <c r="T336" s="27">
        <v>218</v>
      </c>
      <c r="U336" s="29"/>
      <c r="V336" s="27"/>
      <c r="W336" s="27"/>
      <c r="X336" s="27"/>
      <c r="Y336" s="27"/>
    </row>
    <row r="337" spans="1:25" ht="15">
      <c r="A337" s="50">
        <v>48</v>
      </c>
      <c r="B337" s="50">
        <v>47</v>
      </c>
      <c r="C337" s="50" t="s">
        <v>646</v>
      </c>
      <c r="D337" s="29" t="s">
        <v>93</v>
      </c>
      <c r="E337" s="29">
        <v>202</v>
      </c>
      <c r="F337" s="27"/>
      <c r="G337" s="27"/>
      <c r="H337" s="27"/>
      <c r="I337" s="27"/>
      <c r="J337" s="27"/>
      <c r="K337" s="31">
        <f>IFERROR(LARGE(E337:J337,1),0)+IF($D$5&gt;=2,IFERROR(LARGE(E337:J337,2),0),0)+IF($D$5&gt;=3,IFERROR(LARGE(E337:J337,3),0),0)+IF($D$5&gt;=4,IFERROR(LARGE(E337:J337,4),0),0)+IF($D$5&gt;=5,IFERROR(LARGE(E337:J337,5),0),0)+IF($D$5&gt;=6,IFERROR(LARGE(E337:J337,6),0),0)</f>
        <v>202</v>
      </c>
      <c r="L337" s="31" t="s">
        <v>1054</v>
      </c>
      <c r="M337" s="31"/>
      <c r="N337" s="31">
        <f>K337-(ROW(K337)-ROW(K$6))/10000</f>
        <v>201.96690000000001</v>
      </c>
      <c r="O337" s="31">
        <f>COUNT(E337:J337)</f>
        <v>1</v>
      </c>
      <c r="P337" s="31">
        <f ca="1">IF(AND(O337=1,OFFSET(D337,0,P$3)&gt;0),"Y",0)</f>
        <v>0</v>
      </c>
      <c r="Q337" s="32" t="s">
        <v>68</v>
      </c>
      <c r="R337" s="47">
        <f>1-(Q337=Q336)</f>
        <v>0</v>
      </c>
      <c r="S337" s="33">
        <f>N337+T337/1000+U337/10000+V337/100000+W337/1000000+X337/10000000+Y337/100000000</f>
        <v>202.16890000000001</v>
      </c>
      <c r="T337" s="29">
        <v>202</v>
      </c>
      <c r="U337" s="27"/>
      <c r="V337" s="27"/>
      <c r="W337" s="27"/>
      <c r="X337" s="27"/>
      <c r="Y337" s="27"/>
    </row>
    <row r="338" spans="1:25" ht="15">
      <c r="A338" s="50">
        <v>49</v>
      </c>
      <c r="B338" s="50">
        <v>48</v>
      </c>
      <c r="C338" s="50" t="s">
        <v>647</v>
      </c>
      <c r="D338" s="29" t="s">
        <v>87</v>
      </c>
      <c r="E338" s="29"/>
      <c r="F338" s="27">
        <v>200</v>
      </c>
      <c r="G338" s="27"/>
      <c r="H338" s="27"/>
      <c r="I338" s="27"/>
      <c r="J338" s="27"/>
      <c r="K338" s="31">
        <f>IFERROR(LARGE(E338:J338,1),0)+IF($D$5&gt;=2,IFERROR(LARGE(E338:J338,2),0),0)+IF($D$5&gt;=3,IFERROR(LARGE(E338:J338,3),0),0)+IF($D$5&gt;=4,IFERROR(LARGE(E338:J338,4),0),0)+IF($D$5&gt;=5,IFERROR(LARGE(E338:J338,5),0),0)+IF($D$5&gt;=6,IFERROR(LARGE(E338:J338,6),0),0)</f>
        <v>200</v>
      </c>
      <c r="L338" s="31" t="s">
        <v>1054</v>
      </c>
      <c r="M338" s="31"/>
      <c r="N338" s="31">
        <f>K338-(ROW(K338)-ROW(K$6))/10000</f>
        <v>199.96680000000001</v>
      </c>
      <c r="O338" s="31">
        <f>COUNT(E338:J338)</f>
        <v>1</v>
      </c>
      <c r="P338" s="31">
        <f ca="1">IF(AND(O338=1,OFFSET(D338,0,P$3)&gt;0),"Y",0)</f>
        <v>0</v>
      </c>
      <c r="Q338" s="32" t="s">
        <v>68</v>
      </c>
      <c r="R338" s="33">
        <f>1-(Q338=Q337)</f>
        <v>0</v>
      </c>
      <c r="S338" s="33">
        <f>N338+T338/1000+U338/10000+V338/100000+W338/1000000+X338/10000000+Y338/100000000</f>
        <v>200.16679999999999</v>
      </c>
      <c r="T338" s="27">
        <v>200</v>
      </c>
      <c r="U338" s="29"/>
      <c r="V338" s="27"/>
      <c r="W338" s="27"/>
      <c r="X338" s="27"/>
      <c r="Y338" s="27"/>
    </row>
    <row r="339" spans="1:25" ht="15">
      <c r="A339" s="50">
        <v>50</v>
      </c>
      <c r="B339" s="50">
        <v>49</v>
      </c>
      <c r="C339" s="50" t="s">
        <v>241</v>
      </c>
      <c r="D339" s="29" t="s">
        <v>98</v>
      </c>
      <c r="E339" s="29"/>
      <c r="F339" s="27"/>
      <c r="G339" s="27"/>
      <c r="H339" s="27"/>
      <c r="I339" s="27">
        <v>193</v>
      </c>
      <c r="J339" s="27"/>
      <c r="K339" s="31">
        <f>IFERROR(LARGE(E339:J339,1),0)+IF($D$5&gt;=2,IFERROR(LARGE(E339:J339,2),0),0)+IF($D$5&gt;=3,IFERROR(LARGE(E339:J339,3),0),0)+IF($D$5&gt;=4,IFERROR(LARGE(E339:J339,4),0),0)+IF($D$5&gt;=5,IFERROR(LARGE(E339:J339,5),0),0)+IF($D$5&gt;=6,IFERROR(LARGE(E339:J339,6),0),0)</f>
        <v>193</v>
      </c>
      <c r="L339" s="31" t="s">
        <v>1054</v>
      </c>
      <c r="M339" s="31"/>
      <c r="N339" s="31">
        <f>K339-(ROW(K339)-ROW(K$6))/10000</f>
        <v>192.9667</v>
      </c>
      <c r="O339" s="31">
        <f>COUNT(E339:J339)</f>
        <v>1</v>
      </c>
      <c r="P339" s="31" t="str">
        <f ca="1">IF(AND(O339=1,OFFSET(D339,0,P$3)&gt;0),"Y",0)</f>
        <v>Y</v>
      </c>
      <c r="Q339" s="32" t="s">
        <v>68</v>
      </c>
      <c r="R339" s="33">
        <f>1-(Q339=Q338)</f>
        <v>0</v>
      </c>
      <c r="S339" s="33">
        <f>N339+T339/1000+U339/10000+V339/100000+W339/1000000+X339/10000000+Y339/100000000</f>
        <v>193.15970000000002</v>
      </c>
      <c r="T339" s="27">
        <v>193</v>
      </c>
      <c r="U339" s="29"/>
      <c r="V339" s="27"/>
      <c r="W339" s="27"/>
      <c r="X339" s="27"/>
      <c r="Y339" s="27"/>
    </row>
    <row r="340" spans="1:25" ht="15">
      <c r="A340" s="50">
        <v>51</v>
      </c>
      <c r="B340" s="50">
        <v>50</v>
      </c>
      <c r="C340" s="50" t="s">
        <v>251</v>
      </c>
      <c r="D340" s="29" t="s">
        <v>93</v>
      </c>
      <c r="E340" s="29"/>
      <c r="F340" s="27"/>
      <c r="G340" s="27"/>
      <c r="H340" s="27"/>
      <c r="I340" s="27">
        <v>186</v>
      </c>
      <c r="J340" s="27"/>
      <c r="K340" s="31">
        <f>IFERROR(LARGE(E340:J340,1),0)+IF($D$5&gt;=2,IFERROR(LARGE(E340:J340,2),0),0)+IF($D$5&gt;=3,IFERROR(LARGE(E340:J340,3),0),0)+IF($D$5&gt;=4,IFERROR(LARGE(E340:J340,4),0),0)+IF($D$5&gt;=5,IFERROR(LARGE(E340:J340,5),0),0)+IF($D$5&gt;=6,IFERROR(LARGE(E340:J340,6),0),0)</f>
        <v>186</v>
      </c>
      <c r="L340" s="31" t="s">
        <v>1054</v>
      </c>
      <c r="M340" s="31"/>
      <c r="N340" s="31">
        <f>K340-(ROW(K340)-ROW(K$6))/10000</f>
        <v>185.9666</v>
      </c>
      <c r="O340" s="31">
        <f>COUNT(E340:J340)</f>
        <v>1</v>
      </c>
      <c r="P340" s="31" t="str">
        <f ca="1">IF(AND(O340=1,OFFSET(D340,0,P$3)&gt;0),"Y",0)</f>
        <v>Y</v>
      </c>
      <c r="Q340" s="32" t="s">
        <v>68</v>
      </c>
      <c r="R340" s="33">
        <f>1-(Q340=Q339)</f>
        <v>0</v>
      </c>
      <c r="S340" s="33">
        <f>N340+T340/1000+U340/10000+V340/100000+W340/1000000+X340/10000000+Y340/100000000</f>
        <v>186.15260000000001</v>
      </c>
      <c r="T340" s="27">
        <v>186</v>
      </c>
      <c r="U340" s="29"/>
      <c r="V340" s="27"/>
      <c r="W340" s="27"/>
      <c r="X340" s="27"/>
      <c r="Y340" s="27"/>
    </row>
    <row r="341" spans="1:25" ht="15">
      <c r="A341" s="50">
        <v>52</v>
      </c>
      <c r="B341" s="50">
        <v>51</v>
      </c>
      <c r="C341" s="50" t="s">
        <v>648</v>
      </c>
      <c r="D341" s="29" t="s">
        <v>87</v>
      </c>
      <c r="E341" s="29">
        <v>180</v>
      </c>
      <c r="F341" s="27"/>
      <c r="G341" s="27"/>
      <c r="H341" s="27"/>
      <c r="I341" s="27"/>
      <c r="J341" s="27"/>
      <c r="K341" s="31">
        <f>IFERROR(LARGE(E341:J341,1),0)+IF($D$5&gt;=2,IFERROR(LARGE(E341:J341,2),0),0)+IF($D$5&gt;=3,IFERROR(LARGE(E341:J341,3),0),0)+IF($D$5&gt;=4,IFERROR(LARGE(E341:J341,4),0),0)+IF($D$5&gt;=5,IFERROR(LARGE(E341:J341,5),0),0)+IF($D$5&gt;=6,IFERROR(LARGE(E341:J341,6),0),0)</f>
        <v>180</v>
      </c>
      <c r="L341" s="31" t="s">
        <v>1054</v>
      </c>
      <c r="M341" s="31"/>
      <c r="N341" s="31">
        <f>K341-(ROW(K341)-ROW(K$6))/10000</f>
        <v>179.9665</v>
      </c>
      <c r="O341" s="31">
        <f>COUNT(E341:J341)</f>
        <v>1</v>
      </c>
      <c r="P341" s="31">
        <f ca="1">IF(AND(O341=1,OFFSET(D341,0,P$3)&gt;0),"Y",0)</f>
        <v>0</v>
      </c>
      <c r="Q341" s="32" t="s">
        <v>68</v>
      </c>
      <c r="R341" s="47">
        <f>1-(Q341=Q340)</f>
        <v>0</v>
      </c>
      <c r="S341" s="33">
        <f>N341+T341/1000+U341/10000+V341/100000+W341/1000000+X341/10000000+Y341/100000000</f>
        <v>180.1465</v>
      </c>
      <c r="T341" s="29">
        <v>180</v>
      </c>
      <c r="U341" s="27"/>
      <c r="V341" s="27"/>
      <c r="W341" s="27"/>
      <c r="X341" s="27"/>
      <c r="Y341" s="27"/>
    </row>
    <row r="342" spans="1:25" ht="15">
      <c r="A342" s="50">
        <v>53</v>
      </c>
      <c r="B342" s="50">
        <v>52</v>
      </c>
      <c r="C342" s="50" t="s">
        <v>649</v>
      </c>
      <c r="D342" s="29" t="s">
        <v>116</v>
      </c>
      <c r="E342" s="29"/>
      <c r="F342" s="27">
        <v>163</v>
      </c>
      <c r="G342" s="27"/>
      <c r="H342" s="27"/>
      <c r="I342" s="27"/>
      <c r="J342" s="27"/>
      <c r="K342" s="31">
        <f>IFERROR(LARGE(E342:J342,1),0)+IF($D$5&gt;=2,IFERROR(LARGE(E342:J342,2),0),0)+IF($D$5&gt;=3,IFERROR(LARGE(E342:J342,3),0),0)+IF($D$5&gt;=4,IFERROR(LARGE(E342:J342,4),0),0)+IF($D$5&gt;=5,IFERROR(LARGE(E342:J342,5),0),0)+IF($D$5&gt;=6,IFERROR(LARGE(E342:J342,6),0),0)</f>
        <v>163</v>
      </c>
      <c r="L342" s="31" t="s">
        <v>1054</v>
      </c>
      <c r="M342" s="31"/>
      <c r="N342" s="31">
        <f>K342-(ROW(K342)-ROW(K$6))/10000</f>
        <v>162.96639999999999</v>
      </c>
      <c r="O342" s="31">
        <f>COUNT(E342:J342)</f>
        <v>1</v>
      </c>
      <c r="P342" s="31">
        <f ca="1">IF(AND(O342=1,OFFSET(D342,0,P$3)&gt;0),"Y",0)</f>
        <v>0</v>
      </c>
      <c r="Q342" s="32" t="s">
        <v>68</v>
      </c>
      <c r="R342" s="33">
        <f>1-(Q342=Q341)</f>
        <v>0</v>
      </c>
      <c r="S342" s="33">
        <f>N342+T342/1000+U342/10000+V342/100000+W342/1000000+X342/10000000+Y342/100000000</f>
        <v>163.1294</v>
      </c>
      <c r="T342" s="27">
        <v>163</v>
      </c>
      <c r="U342" s="29"/>
      <c r="V342" s="27"/>
      <c r="W342" s="27"/>
      <c r="X342" s="27"/>
      <c r="Y342" s="27"/>
    </row>
    <row r="343" spans="1:25" ht="15">
      <c r="A343" s="50">
        <v>54</v>
      </c>
      <c r="B343" s="50" t="s">
        <v>111</v>
      </c>
      <c r="C343" s="50" t="s">
        <v>650</v>
      </c>
      <c r="D343" s="29" t="s">
        <v>66</v>
      </c>
      <c r="E343" s="29">
        <v>157</v>
      </c>
      <c r="F343" s="27"/>
      <c r="G343" s="27"/>
      <c r="H343" s="27"/>
      <c r="I343" s="27"/>
      <c r="J343" s="27"/>
      <c r="K343" s="31">
        <f>IFERROR(LARGE(E343:J343,1),0)+IF($D$5&gt;=2,IFERROR(LARGE(E343:J343,2),0),0)+IF($D$5&gt;=3,IFERROR(LARGE(E343:J343,3),0),0)+IF($D$5&gt;=4,IFERROR(LARGE(E343:J343,4),0),0)+IF($D$5&gt;=5,IFERROR(LARGE(E343:J343,5),0),0)+IF($D$5&gt;=6,IFERROR(LARGE(E343:J343,6),0),0)</f>
        <v>157</v>
      </c>
      <c r="L343" s="31" t="s">
        <v>1055</v>
      </c>
      <c r="M343" s="31"/>
      <c r="N343" s="31">
        <f>K343-(ROW(K343)-ROW(K$6))/10000</f>
        <v>156.96629999999999</v>
      </c>
      <c r="O343" s="31">
        <f>COUNT(E343:J343)</f>
        <v>1</v>
      </c>
      <c r="P343" s="31">
        <f ca="1">IF(AND(O343=1,OFFSET(D343,0,P$3)&gt;0),"Y",0)</f>
        <v>0</v>
      </c>
      <c r="Q343" s="32" t="s">
        <v>68</v>
      </c>
      <c r="R343" s="47">
        <f>1-(Q343=Q342)</f>
        <v>0</v>
      </c>
      <c r="S343" s="33">
        <f>N343+T343/1000+U343/10000+V343/100000+W343/1000000+X343/10000000+Y343/100000000</f>
        <v>157.1233</v>
      </c>
      <c r="T343" s="29">
        <v>157</v>
      </c>
      <c r="U343" s="27"/>
      <c r="V343" s="27"/>
      <c r="W343" s="27"/>
      <c r="X343" s="27"/>
      <c r="Y343" s="27"/>
    </row>
    <row r="344" spans="1:25" ht="15">
      <c r="A344" s="50">
        <v>55</v>
      </c>
      <c r="B344" s="50">
        <v>53</v>
      </c>
      <c r="C344" s="50" t="s">
        <v>651</v>
      </c>
      <c r="D344" s="29" t="s">
        <v>42</v>
      </c>
      <c r="E344" s="29"/>
      <c r="F344" s="27"/>
      <c r="G344" s="27">
        <v>152</v>
      </c>
      <c r="H344" s="27"/>
      <c r="I344" s="27"/>
      <c r="J344" s="27"/>
      <c r="K344" s="31">
        <f>IFERROR(LARGE(E344:J344,1),0)+IF($D$5&gt;=2,IFERROR(LARGE(E344:J344,2),0),0)+IF($D$5&gt;=3,IFERROR(LARGE(E344:J344,3),0),0)+IF($D$5&gt;=4,IFERROR(LARGE(E344:J344,4),0),0)+IF($D$5&gt;=5,IFERROR(LARGE(E344:J344,5),0),0)+IF($D$5&gt;=6,IFERROR(LARGE(E344:J344,6),0),0)</f>
        <v>152</v>
      </c>
      <c r="L344" s="31" t="s">
        <v>1054</v>
      </c>
      <c r="M344" s="31"/>
      <c r="N344" s="31">
        <f>K344-(ROW(K344)-ROW(K$6))/10000</f>
        <v>151.96619999999999</v>
      </c>
      <c r="O344" s="31">
        <f>COUNT(E344:J344)</f>
        <v>1</v>
      </c>
      <c r="P344" s="31">
        <f ca="1">IF(AND(O344=1,OFFSET(D344,0,P$3)&gt;0),"Y",0)</f>
        <v>0</v>
      </c>
      <c r="Q344" s="32" t="s">
        <v>68</v>
      </c>
      <c r="R344" s="33">
        <f>1-(Q344=Q343)</f>
        <v>0</v>
      </c>
      <c r="S344" s="33">
        <f>N344+T344/1000+U344/10000+V344/100000+W344/1000000+X344/10000000+Y344/100000000</f>
        <v>152.11819999999997</v>
      </c>
      <c r="T344" s="27">
        <v>152</v>
      </c>
      <c r="U344" s="29"/>
      <c r="V344" s="27"/>
      <c r="W344" s="27"/>
      <c r="X344" s="27"/>
      <c r="Y344" s="27"/>
    </row>
    <row r="345" spans="1:25" ht="15">
      <c r="A345" s="50">
        <v>56</v>
      </c>
      <c r="B345" s="50">
        <v>54</v>
      </c>
      <c r="C345" s="50" t="s">
        <v>652</v>
      </c>
      <c r="D345" s="29" t="s">
        <v>62</v>
      </c>
      <c r="E345" s="29"/>
      <c r="F345" s="27"/>
      <c r="G345" s="27"/>
      <c r="H345" s="27">
        <v>135</v>
      </c>
      <c r="I345" s="27"/>
      <c r="J345" s="27"/>
      <c r="K345" s="31">
        <f>IFERROR(LARGE(E345:J345,1),0)+IF($D$5&gt;=2,IFERROR(LARGE(E345:J345,2),0),0)+IF($D$5&gt;=3,IFERROR(LARGE(E345:J345,3),0),0)+IF($D$5&gt;=4,IFERROR(LARGE(E345:J345,4),0),0)+IF($D$5&gt;=5,IFERROR(LARGE(E345:J345,5),0),0)+IF($D$5&gt;=6,IFERROR(LARGE(E345:J345,6),0),0)</f>
        <v>135</v>
      </c>
      <c r="L345" s="31" t="s">
        <v>1054</v>
      </c>
      <c r="M345" s="31"/>
      <c r="N345" s="31">
        <f>K345-(ROW(K345)-ROW(K$6))/10000</f>
        <v>134.96610000000001</v>
      </c>
      <c r="O345" s="31">
        <f>COUNT(E345:J345)</f>
        <v>1</v>
      </c>
      <c r="P345" s="31">
        <f ca="1">IF(AND(O345=1,OFFSET(D345,0,P$3)&gt;0),"Y",0)</f>
        <v>0</v>
      </c>
      <c r="Q345" s="32" t="s">
        <v>68</v>
      </c>
      <c r="R345" s="33">
        <f>1-(Q345=Q344)</f>
        <v>0</v>
      </c>
      <c r="S345" s="33">
        <f>N345+T345/1000+U345/10000+V345/100000+W345/1000000+X345/10000000+Y345/100000000</f>
        <v>135.1011</v>
      </c>
      <c r="T345" s="27">
        <v>135</v>
      </c>
      <c r="U345" s="29"/>
      <c r="V345" s="27"/>
      <c r="W345" s="27"/>
      <c r="X345" s="27"/>
      <c r="Y345" s="27"/>
    </row>
    <row r="346" spans="1:25" ht="15">
      <c r="A346" s="50">
        <v>57</v>
      </c>
      <c r="B346" s="50">
        <v>55</v>
      </c>
      <c r="C346" s="50" t="s">
        <v>653</v>
      </c>
      <c r="D346" s="29" t="s">
        <v>30</v>
      </c>
      <c r="E346" s="29">
        <v>134</v>
      </c>
      <c r="F346" s="27"/>
      <c r="G346" s="27"/>
      <c r="H346" s="27"/>
      <c r="I346" s="27"/>
      <c r="J346" s="27"/>
      <c r="K346" s="31">
        <f>IFERROR(LARGE(E346:J346,1),0)+IF($D$5&gt;=2,IFERROR(LARGE(E346:J346,2),0),0)+IF($D$5&gt;=3,IFERROR(LARGE(E346:J346,3),0),0)+IF($D$5&gt;=4,IFERROR(LARGE(E346:J346,4),0),0)+IF($D$5&gt;=5,IFERROR(LARGE(E346:J346,5),0),0)+IF($D$5&gt;=6,IFERROR(LARGE(E346:J346,6),0),0)</f>
        <v>134</v>
      </c>
      <c r="L346" s="31" t="s">
        <v>1054</v>
      </c>
      <c r="M346" s="31"/>
      <c r="N346" s="31">
        <f>K346-(ROW(K346)-ROW(K$6))/10000</f>
        <v>133.96600000000001</v>
      </c>
      <c r="O346" s="31">
        <f>COUNT(E346:J346)</f>
        <v>1</v>
      </c>
      <c r="P346" s="31">
        <f ca="1">IF(AND(O346=1,OFFSET(D346,0,P$3)&gt;0),"Y",0)</f>
        <v>0</v>
      </c>
      <c r="Q346" s="32" t="s">
        <v>68</v>
      </c>
      <c r="R346" s="47">
        <f>1-(Q346=Q345)</f>
        <v>0</v>
      </c>
      <c r="S346" s="33">
        <f>N346+T346/1000+U346/10000+V346/100000+W346/1000000+X346/10000000+Y346/100000000</f>
        <v>134.1</v>
      </c>
      <c r="T346" s="29">
        <v>134</v>
      </c>
      <c r="U346" s="27"/>
      <c r="V346" s="27"/>
      <c r="W346" s="27"/>
      <c r="X346" s="27"/>
      <c r="Y346" s="27"/>
    </row>
    <row r="347" spans="1:25" ht="15">
      <c r="A347" s="50">
        <v>58</v>
      </c>
      <c r="B347" s="50">
        <v>56</v>
      </c>
      <c r="C347" s="50" t="s">
        <v>654</v>
      </c>
      <c r="D347" s="29" t="s">
        <v>145</v>
      </c>
      <c r="E347" s="29">
        <v>127</v>
      </c>
      <c r="F347" s="27"/>
      <c r="G347" s="27"/>
      <c r="H347" s="27"/>
      <c r="I347" s="27"/>
      <c r="J347" s="27"/>
      <c r="K347" s="31">
        <f>IFERROR(LARGE(E347:J347,1),0)+IF($D$5&gt;=2,IFERROR(LARGE(E347:J347,2),0),0)+IF($D$5&gt;=3,IFERROR(LARGE(E347:J347,3),0),0)+IF($D$5&gt;=4,IFERROR(LARGE(E347:J347,4),0),0)+IF($D$5&gt;=5,IFERROR(LARGE(E347:J347,5),0),0)+IF($D$5&gt;=6,IFERROR(LARGE(E347:J347,6),0),0)</f>
        <v>127</v>
      </c>
      <c r="L347" s="31" t="s">
        <v>1054</v>
      </c>
      <c r="M347" s="31"/>
      <c r="N347" s="31">
        <f>K347-(ROW(K347)-ROW(K$6))/10000</f>
        <v>126.9659</v>
      </c>
      <c r="O347" s="31">
        <f>COUNT(E347:J347)</f>
        <v>1</v>
      </c>
      <c r="P347" s="31">
        <f ca="1">IF(AND(O347=1,OFFSET(D347,0,P$3)&gt;0),"Y",0)</f>
        <v>0</v>
      </c>
      <c r="Q347" s="32" t="s">
        <v>68</v>
      </c>
      <c r="R347" s="47">
        <f>1-(Q347=Q346)</f>
        <v>0</v>
      </c>
      <c r="S347" s="33">
        <f>N347+T347/1000+U347/10000+V347/100000+W347/1000000+X347/10000000+Y347/100000000</f>
        <v>127.0929</v>
      </c>
      <c r="T347" s="29">
        <v>127</v>
      </c>
      <c r="U347" s="27"/>
      <c r="V347" s="27"/>
      <c r="W347" s="27"/>
      <c r="X347" s="27"/>
      <c r="Y347" s="27"/>
    </row>
    <row r="348" spans="1:25" ht="15">
      <c r="A348" s="50">
        <v>59</v>
      </c>
      <c r="B348" s="50">
        <v>57</v>
      </c>
      <c r="C348" s="50" t="s">
        <v>655</v>
      </c>
      <c r="D348" s="29" t="s">
        <v>84</v>
      </c>
      <c r="E348" s="29"/>
      <c r="F348" s="27"/>
      <c r="G348" s="27"/>
      <c r="H348" s="27">
        <v>113</v>
      </c>
      <c r="I348" s="27"/>
      <c r="J348" s="27"/>
      <c r="K348" s="31">
        <f>IFERROR(LARGE(E348:J348,1),0)+IF($D$5&gt;=2,IFERROR(LARGE(E348:J348,2),0),0)+IF($D$5&gt;=3,IFERROR(LARGE(E348:J348,3),0),0)+IF($D$5&gt;=4,IFERROR(LARGE(E348:J348,4),0),0)+IF($D$5&gt;=5,IFERROR(LARGE(E348:J348,5),0),0)+IF($D$5&gt;=6,IFERROR(LARGE(E348:J348,6),0),0)</f>
        <v>113</v>
      </c>
      <c r="L348" s="31" t="s">
        <v>1054</v>
      </c>
      <c r="M348" s="31"/>
      <c r="N348" s="31">
        <f>K348-(ROW(K348)-ROW(K$6))/10000</f>
        <v>112.9658</v>
      </c>
      <c r="O348" s="31">
        <f>COUNT(E348:J348)</f>
        <v>1</v>
      </c>
      <c r="P348" s="31">
        <f ca="1">IF(AND(O348=1,OFFSET(D348,0,P$3)&gt;0),"Y",0)</f>
        <v>0</v>
      </c>
      <c r="Q348" s="32" t="s">
        <v>68</v>
      </c>
      <c r="R348" s="33">
        <f>1-(Q348=Q347)</f>
        <v>0</v>
      </c>
      <c r="S348" s="33">
        <f>N348+T348/1000+U348/10000+V348/100000+W348/1000000+X348/10000000+Y348/100000000</f>
        <v>113.0788</v>
      </c>
      <c r="T348" s="27">
        <v>113</v>
      </c>
      <c r="U348" s="29"/>
      <c r="V348" s="27"/>
      <c r="W348" s="27"/>
      <c r="X348" s="27"/>
      <c r="Y348" s="27"/>
    </row>
    <row r="349" spans="1:25" ht="3" customHeight="1">
      <c r="A349" s="50"/>
      <c r="B349" s="1"/>
      <c r="C349" s="50"/>
      <c r="D349" s="29"/>
      <c r="E349" s="29"/>
      <c r="F349" s="27"/>
      <c r="G349" s="27"/>
      <c r="H349" s="27"/>
      <c r="I349" s="27"/>
      <c r="J349" s="27"/>
      <c r="K349" s="31"/>
      <c r="L349" s="27"/>
      <c r="M349" s="27"/>
      <c r="N349" s="31"/>
      <c r="O349" s="27"/>
      <c r="P349" s="27"/>
      <c r="R349" s="51"/>
      <c r="S349" s="33"/>
      <c r="T349" s="27"/>
      <c r="U349" s="27"/>
      <c r="V349" s="27"/>
      <c r="W349" s="27"/>
      <c r="X349" s="27"/>
      <c r="Y349" s="27"/>
    </row>
    <row r="350" spans="1:25" ht="15">
      <c r="A350" s="50"/>
      <c r="B350" s="1"/>
      <c r="C350" s="50"/>
      <c r="D350" s="29"/>
      <c r="E350" s="29"/>
      <c r="F350" s="27"/>
      <c r="G350" s="27"/>
      <c r="H350" s="27"/>
      <c r="I350" s="27"/>
      <c r="J350" s="27"/>
      <c r="K350" s="31"/>
      <c r="L350" s="27"/>
      <c r="M350" s="27"/>
      <c r="N350" s="31"/>
      <c r="O350" s="27"/>
      <c r="P350" s="27"/>
      <c r="R350" s="51"/>
      <c r="S350" s="33"/>
      <c r="T350" s="27"/>
      <c r="U350" s="27"/>
      <c r="V350" s="27"/>
      <c r="W350" s="27"/>
      <c r="X350" s="27"/>
      <c r="Y350" s="27"/>
    </row>
    <row r="351" spans="1:25" s="26" customFormat="1" ht="15">
      <c r="A351" s="50"/>
      <c r="B351" s="1"/>
      <c r="C351" s="49" t="s">
        <v>136</v>
      </c>
      <c r="D351" s="29"/>
      <c r="E351" s="29"/>
      <c r="F351" s="27"/>
      <c r="G351" s="27"/>
      <c r="H351" s="27"/>
      <c r="I351" s="27"/>
      <c r="J351" s="27"/>
      <c r="K351" s="31"/>
      <c r="L351" s="27"/>
      <c r="M351" s="27"/>
      <c r="N351" s="31"/>
      <c r="O351" s="27"/>
      <c r="P351" s="27"/>
      <c r="Q351" s="43" t="str">
        <f>C351</f>
        <v>M60</v>
      </c>
      <c r="R351" s="48"/>
      <c r="S351" s="33"/>
      <c r="T351" s="27"/>
      <c r="U351" s="43"/>
      <c r="V351" s="43"/>
      <c r="W351" s="43"/>
      <c r="X351" s="43"/>
      <c r="Y351" s="43"/>
    </row>
    <row r="352" spans="1:25" s="26" customFormat="1" ht="15">
      <c r="A352" s="50">
        <v>1</v>
      </c>
      <c r="B352" s="1">
        <v>1</v>
      </c>
      <c r="C352" s="50" t="s">
        <v>153</v>
      </c>
      <c r="D352" s="29" t="s">
        <v>39</v>
      </c>
      <c r="E352" s="29">
        <v>244</v>
      </c>
      <c r="F352" s="27">
        <v>246</v>
      </c>
      <c r="G352" s="27">
        <v>244</v>
      </c>
      <c r="H352" s="27">
        <v>215</v>
      </c>
      <c r="I352" s="27">
        <v>242</v>
      </c>
      <c r="J352" s="27"/>
      <c r="K352" s="31">
        <f>IFERROR(LARGE(E352:J352,1),0)+IF($D$5&gt;=2,IFERROR(LARGE(E352:J352,2),0),0)+IF($D$5&gt;=3,IFERROR(LARGE(E352:J352,3),0),0)+IF($D$5&gt;=4,IFERROR(LARGE(E352:J352,4),0),0)+IF($D$5&gt;=5,IFERROR(LARGE(E352:J352,5),0),0)+IF($D$5&gt;=6,IFERROR(LARGE(E352:J352,6),0),0)</f>
        <v>976</v>
      </c>
      <c r="L352" s="31" t="s">
        <v>1054</v>
      </c>
      <c r="M352" s="31" t="s">
        <v>137</v>
      </c>
      <c r="N352" s="31">
        <f>K352-(ROW(K352)-ROW(K$6))/10000</f>
        <v>975.96540000000005</v>
      </c>
      <c r="O352" s="31">
        <f>COUNT(E352:J352)</f>
        <v>5</v>
      </c>
      <c r="P352" s="31">
        <f ca="1">IF(AND(O352=1,OFFSET(D352,0,P$3)&gt;0),"Y",0)</f>
        <v>0</v>
      </c>
      <c r="Q352" s="32" t="s">
        <v>136</v>
      </c>
      <c r="R352" s="47">
        <f>1-(Q352=Q351)</f>
        <v>0</v>
      </c>
      <c r="S352" s="33">
        <f>N352+T352/1000+U352/10000+V352/100000+W352/1000000+X352/10000000+Y352/100000000</f>
        <v>976.23850349999998</v>
      </c>
      <c r="T352" s="27">
        <v>246</v>
      </c>
      <c r="U352" s="29">
        <v>244</v>
      </c>
      <c r="V352" s="27">
        <v>244</v>
      </c>
      <c r="W352" s="27">
        <v>242</v>
      </c>
      <c r="X352" s="27">
        <v>215</v>
      </c>
      <c r="Y352" s="27"/>
    </row>
    <row r="353" spans="1:25" s="26" customFormat="1" ht="15">
      <c r="A353" s="50">
        <v>2</v>
      </c>
      <c r="B353" s="1">
        <v>2</v>
      </c>
      <c r="C353" s="50" t="s">
        <v>182</v>
      </c>
      <c r="D353" s="29" t="s">
        <v>39</v>
      </c>
      <c r="E353" s="29">
        <v>222</v>
      </c>
      <c r="F353" s="27">
        <v>237</v>
      </c>
      <c r="G353" s="27">
        <v>231</v>
      </c>
      <c r="H353" s="27"/>
      <c r="I353" s="27">
        <v>226</v>
      </c>
      <c r="J353" s="27"/>
      <c r="K353" s="31">
        <f>IFERROR(LARGE(E353:J353,1),0)+IF($D$5&gt;=2,IFERROR(LARGE(E353:J353,2),0),0)+IF($D$5&gt;=3,IFERROR(LARGE(E353:J353,3),0),0)+IF($D$5&gt;=4,IFERROR(LARGE(E353:J353,4),0),0)+IF($D$5&gt;=5,IFERROR(LARGE(E353:J353,5),0),0)+IF($D$5&gt;=6,IFERROR(LARGE(E353:J353,6),0),0)</f>
        <v>916</v>
      </c>
      <c r="L353" s="31" t="s">
        <v>1054</v>
      </c>
      <c r="M353" s="31" t="s">
        <v>183</v>
      </c>
      <c r="N353" s="31">
        <f>K353-(ROW(K353)-ROW(K$6))/10000</f>
        <v>915.96529999999996</v>
      </c>
      <c r="O353" s="31">
        <f>COUNT(E353:J353)</f>
        <v>4</v>
      </c>
      <c r="P353" s="31">
        <f ca="1">IF(AND(O353=1,OFFSET(D353,0,P$3)&gt;0),"Y",0)</f>
        <v>0</v>
      </c>
      <c r="Q353" s="32" t="s">
        <v>136</v>
      </c>
      <c r="R353" s="47">
        <f>1-(Q353=Q352)</f>
        <v>0</v>
      </c>
      <c r="S353" s="33">
        <f>N353+T353/1000+U353/10000+V353/100000+W353/1000000+X353/10000000+Y353/100000000</f>
        <v>916.22788199999991</v>
      </c>
      <c r="T353" s="27">
        <v>237</v>
      </c>
      <c r="U353" s="27">
        <v>231</v>
      </c>
      <c r="V353" s="27">
        <v>226</v>
      </c>
      <c r="W353" s="29">
        <v>222</v>
      </c>
      <c r="X353" s="27"/>
      <c r="Y353" s="27"/>
    </row>
    <row r="354" spans="1:25" s="26" customFormat="1" ht="15">
      <c r="A354" s="50">
        <v>3</v>
      </c>
      <c r="B354" s="1">
        <v>3</v>
      </c>
      <c r="C354" s="50" t="s">
        <v>181</v>
      </c>
      <c r="D354" s="29" t="s">
        <v>30</v>
      </c>
      <c r="E354" s="29"/>
      <c r="F354" s="27">
        <v>224</v>
      </c>
      <c r="G354" s="27">
        <v>222</v>
      </c>
      <c r="H354" s="27">
        <v>213</v>
      </c>
      <c r="I354" s="27">
        <v>227</v>
      </c>
      <c r="J354" s="27"/>
      <c r="K354" s="31">
        <f>IFERROR(LARGE(E354:J354,1),0)+IF($D$5&gt;=2,IFERROR(LARGE(E354:J354,2),0),0)+IF($D$5&gt;=3,IFERROR(LARGE(E354:J354,3),0),0)+IF($D$5&gt;=4,IFERROR(LARGE(E354:J354,4),0),0)+IF($D$5&gt;=5,IFERROR(LARGE(E354:J354,5),0),0)+IF($D$5&gt;=6,IFERROR(LARGE(E354:J354,6),0),0)</f>
        <v>886</v>
      </c>
      <c r="L354" s="31" t="s">
        <v>1054</v>
      </c>
      <c r="M354" s="31" t="s">
        <v>656</v>
      </c>
      <c r="N354" s="31">
        <f>K354-(ROW(K354)-ROW(K$6))/10000</f>
        <v>885.96519999999998</v>
      </c>
      <c r="O354" s="31">
        <f>COUNT(E354:J354)</f>
        <v>4</v>
      </c>
      <c r="P354" s="31">
        <f ca="1">IF(AND(O354=1,OFFSET(D354,0,P$3)&gt;0),"Y",0)</f>
        <v>0</v>
      </c>
      <c r="Q354" s="32" t="s">
        <v>136</v>
      </c>
      <c r="R354" s="33">
        <f>1-(Q354=Q353)</f>
        <v>0</v>
      </c>
      <c r="S354" s="33">
        <f>N354+T354/1000+U354/10000+V354/100000+W354/1000000+X354/10000000+Y354/100000000</f>
        <v>886.2170329999999</v>
      </c>
      <c r="T354" s="27">
        <v>227</v>
      </c>
      <c r="U354" s="27">
        <v>224</v>
      </c>
      <c r="V354" s="27">
        <v>222</v>
      </c>
      <c r="W354" s="27">
        <v>213</v>
      </c>
      <c r="X354" s="29"/>
      <c r="Y354" s="27"/>
    </row>
    <row r="355" spans="1:25" s="26" customFormat="1" ht="15">
      <c r="A355" s="50">
        <v>4</v>
      </c>
      <c r="B355" s="1">
        <v>4</v>
      </c>
      <c r="C355" s="50" t="s">
        <v>171</v>
      </c>
      <c r="D355" s="29" t="s">
        <v>116</v>
      </c>
      <c r="E355" s="29">
        <v>218</v>
      </c>
      <c r="F355" s="27"/>
      <c r="G355" s="27">
        <v>211</v>
      </c>
      <c r="H355" s="27">
        <v>195</v>
      </c>
      <c r="I355" s="27">
        <v>235</v>
      </c>
      <c r="J355" s="27"/>
      <c r="K355" s="31">
        <f>IFERROR(LARGE(E355:J355,1),0)+IF($D$5&gt;=2,IFERROR(LARGE(E355:J355,2),0),0)+IF($D$5&gt;=3,IFERROR(LARGE(E355:J355,3),0),0)+IF($D$5&gt;=4,IFERROR(LARGE(E355:J355,4),0),0)+IF($D$5&gt;=5,IFERROR(LARGE(E355:J355,5),0),0)+IF($D$5&gt;=6,IFERROR(LARGE(E355:J355,6),0),0)</f>
        <v>859</v>
      </c>
      <c r="L355" s="31" t="s">
        <v>1054</v>
      </c>
      <c r="M355" s="31"/>
      <c r="N355" s="31">
        <f>K355-(ROW(K355)-ROW(K$6))/10000</f>
        <v>858.96510000000001</v>
      </c>
      <c r="O355" s="31">
        <f>COUNT(E355:J355)</f>
        <v>4</v>
      </c>
      <c r="P355" s="31">
        <f ca="1">IF(AND(O355=1,OFFSET(D355,0,P$3)&gt;0),"Y",0)</f>
        <v>0</v>
      </c>
      <c r="Q355" s="32" t="s">
        <v>136</v>
      </c>
      <c r="R355" s="47">
        <f>1-(Q355=Q354)</f>
        <v>0</v>
      </c>
      <c r="S355" s="33">
        <f>N355+T355/1000+U355/10000+V355/100000+W355/1000000+X355/10000000+Y355/100000000</f>
        <v>859.22420499999998</v>
      </c>
      <c r="T355" s="27">
        <v>235</v>
      </c>
      <c r="U355" s="29">
        <v>218</v>
      </c>
      <c r="V355" s="27">
        <v>211</v>
      </c>
      <c r="W355" s="27">
        <v>195</v>
      </c>
      <c r="X355" s="27"/>
      <c r="Y355" s="27"/>
    </row>
    <row r="356" spans="1:25" s="26" customFormat="1" ht="15">
      <c r="A356" s="50">
        <v>5</v>
      </c>
      <c r="B356" s="1">
        <v>5</v>
      </c>
      <c r="C356" s="50" t="s">
        <v>657</v>
      </c>
      <c r="D356" s="29" t="s">
        <v>30</v>
      </c>
      <c r="E356" s="29">
        <v>213</v>
      </c>
      <c r="F356" s="27">
        <v>209</v>
      </c>
      <c r="G356" s="27">
        <v>226</v>
      </c>
      <c r="H356" s="27">
        <v>199</v>
      </c>
      <c r="I356" s="27"/>
      <c r="J356" s="27"/>
      <c r="K356" s="31">
        <f>IFERROR(LARGE(E356:J356,1),0)+IF($D$5&gt;=2,IFERROR(LARGE(E356:J356,2),0),0)+IF($D$5&gt;=3,IFERROR(LARGE(E356:J356,3),0),0)+IF($D$5&gt;=4,IFERROR(LARGE(E356:J356,4),0),0)+IF($D$5&gt;=5,IFERROR(LARGE(E356:J356,5),0),0)+IF($D$5&gt;=6,IFERROR(LARGE(E356:J356,6),0),0)</f>
        <v>847</v>
      </c>
      <c r="L356" s="31" t="s">
        <v>1054</v>
      </c>
      <c r="M356" s="31"/>
      <c r="N356" s="31">
        <f>K356-(ROW(K356)-ROW(K$6))/10000</f>
        <v>846.96500000000003</v>
      </c>
      <c r="O356" s="31">
        <f>COUNT(E356:J356)</f>
        <v>4</v>
      </c>
      <c r="P356" s="31">
        <f ca="1">IF(AND(O356=1,OFFSET(D356,0,P$3)&gt;0),"Y",0)</f>
        <v>0</v>
      </c>
      <c r="Q356" s="32" t="s">
        <v>136</v>
      </c>
      <c r="R356" s="47">
        <f>1-(Q356=Q355)</f>
        <v>0</v>
      </c>
      <c r="S356" s="33">
        <f>N356+T356/1000+U356/10000+V356/100000+W356/1000000+X356/10000000+Y356/100000000</f>
        <v>847.21458899999993</v>
      </c>
      <c r="T356" s="27">
        <v>226</v>
      </c>
      <c r="U356" s="29">
        <v>213</v>
      </c>
      <c r="V356" s="27">
        <v>209</v>
      </c>
      <c r="W356" s="27">
        <v>199</v>
      </c>
      <c r="X356" s="27"/>
      <c r="Y356" s="27"/>
    </row>
    <row r="357" spans="1:25" s="26" customFormat="1" ht="15">
      <c r="A357" s="50">
        <v>6</v>
      </c>
      <c r="B357" s="1">
        <v>6</v>
      </c>
      <c r="C357" s="50" t="s">
        <v>217</v>
      </c>
      <c r="D357" s="29" t="s">
        <v>56</v>
      </c>
      <c r="E357" s="29">
        <v>235</v>
      </c>
      <c r="F357" s="27"/>
      <c r="G357" s="27">
        <v>219</v>
      </c>
      <c r="H357" s="27">
        <v>177</v>
      </c>
      <c r="I357" s="27">
        <v>208</v>
      </c>
      <c r="J357" s="27"/>
      <c r="K357" s="31">
        <f>IFERROR(LARGE(E357:J357,1),0)+IF($D$5&gt;=2,IFERROR(LARGE(E357:J357,2),0),0)+IF($D$5&gt;=3,IFERROR(LARGE(E357:J357,3),0),0)+IF($D$5&gt;=4,IFERROR(LARGE(E357:J357,4),0),0)+IF($D$5&gt;=5,IFERROR(LARGE(E357:J357,5),0),0)+IF($D$5&gt;=6,IFERROR(LARGE(E357:J357,6),0),0)</f>
        <v>839</v>
      </c>
      <c r="L357" s="31" t="s">
        <v>1054</v>
      </c>
      <c r="M357" s="31"/>
      <c r="N357" s="31">
        <f>K357-(ROW(K357)-ROW(K$6))/10000</f>
        <v>838.96489999999994</v>
      </c>
      <c r="O357" s="31">
        <f>COUNT(E357:J357)</f>
        <v>4</v>
      </c>
      <c r="P357" s="31">
        <f ca="1">IF(AND(O357=1,OFFSET(D357,0,P$3)&gt;0),"Y",0)</f>
        <v>0</v>
      </c>
      <c r="Q357" s="32" t="s">
        <v>136</v>
      </c>
      <c r="R357" s="47">
        <f>1-(Q357=Q356)</f>
        <v>0</v>
      </c>
      <c r="S357" s="33">
        <f>N357+T357/1000+U357/10000+V357/100000+W357/1000000+X357/10000000+Y357/100000000</f>
        <v>839.2240569999999</v>
      </c>
      <c r="T357" s="29">
        <v>235</v>
      </c>
      <c r="U357" s="27">
        <v>219</v>
      </c>
      <c r="V357" s="27">
        <v>208</v>
      </c>
      <c r="W357" s="27">
        <v>177</v>
      </c>
      <c r="X357" s="27"/>
      <c r="Y357" s="27"/>
    </row>
    <row r="358" spans="1:25" s="26" customFormat="1" ht="15">
      <c r="A358" s="50">
        <v>7</v>
      </c>
      <c r="B358" s="1">
        <v>7</v>
      </c>
      <c r="C358" s="50" t="s">
        <v>135</v>
      </c>
      <c r="D358" s="29" t="s">
        <v>98</v>
      </c>
      <c r="E358" s="29"/>
      <c r="F358" s="27"/>
      <c r="G358" s="27">
        <v>252</v>
      </c>
      <c r="H358" s="27">
        <v>233</v>
      </c>
      <c r="I358" s="27">
        <v>251</v>
      </c>
      <c r="J358" s="27"/>
      <c r="K358" s="31">
        <f>IFERROR(LARGE(E358:J358,1),0)+IF($D$5&gt;=2,IFERROR(LARGE(E358:J358,2),0),0)+IF($D$5&gt;=3,IFERROR(LARGE(E358:J358,3),0),0)+IF($D$5&gt;=4,IFERROR(LARGE(E358:J358,4),0),0)+IF($D$5&gt;=5,IFERROR(LARGE(E358:J358,5),0),0)+IF($D$5&gt;=6,IFERROR(LARGE(E358:J358,6),0),0)</f>
        <v>736</v>
      </c>
      <c r="L358" s="31" t="s">
        <v>1054</v>
      </c>
      <c r="M358" s="31"/>
      <c r="N358" s="31">
        <f>K358-(ROW(K358)-ROW(K$6))/10000</f>
        <v>735.96479999999997</v>
      </c>
      <c r="O358" s="31">
        <f>COUNT(E358:J358)</f>
        <v>3</v>
      </c>
      <c r="P358" s="31">
        <f ca="1">IF(AND(O358=1,OFFSET(D358,0,P$3)&gt;0),"Y",0)</f>
        <v>0</v>
      </c>
      <c r="Q358" s="32" t="s">
        <v>136</v>
      </c>
      <c r="R358" s="33">
        <f>1-(Q358=Q357)</f>
        <v>0</v>
      </c>
      <c r="S358" s="33">
        <f>N358+T358/1000+U358/10000+V358/100000+W358/1000000+X358/10000000+Y358/100000000</f>
        <v>736.2442299999999</v>
      </c>
      <c r="T358" s="27">
        <v>252</v>
      </c>
      <c r="U358" s="27">
        <v>251</v>
      </c>
      <c r="V358" s="27">
        <v>233</v>
      </c>
      <c r="W358" s="29"/>
      <c r="X358" s="27"/>
      <c r="Y358" s="27"/>
    </row>
    <row r="359" spans="1:25" s="26" customFormat="1" ht="15">
      <c r="A359" s="50">
        <v>8</v>
      </c>
      <c r="B359" s="1">
        <v>8</v>
      </c>
      <c r="C359" s="50" t="s">
        <v>263</v>
      </c>
      <c r="D359" s="29" t="s">
        <v>42</v>
      </c>
      <c r="E359" s="29">
        <v>177</v>
      </c>
      <c r="F359" s="27">
        <v>185</v>
      </c>
      <c r="G359" s="27"/>
      <c r="H359" s="27">
        <v>134</v>
      </c>
      <c r="I359" s="27">
        <v>178</v>
      </c>
      <c r="J359" s="27"/>
      <c r="K359" s="31">
        <f>IFERROR(LARGE(E359:J359,1),0)+IF($D$5&gt;=2,IFERROR(LARGE(E359:J359,2),0),0)+IF($D$5&gt;=3,IFERROR(LARGE(E359:J359,3),0),0)+IF($D$5&gt;=4,IFERROR(LARGE(E359:J359,4),0),0)+IF($D$5&gt;=5,IFERROR(LARGE(E359:J359,5),0),0)+IF($D$5&gt;=6,IFERROR(LARGE(E359:J359,6),0),0)</f>
        <v>674</v>
      </c>
      <c r="L359" s="31" t="s">
        <v>1054</v>
      </c>
      <c r="M359" s="31"/>
      <c r="N359" s="31">
        <f>K359-(ROW(K359)-ROW(K$6))/10000</f>
        <v>673.96469999999999</v>
      </c>
      <c r="O359" s="31">
        <f>COUNT(E359:J359)</f>
        <v>4</v>
      </c>
      <c r="P359" s="31">
        <f ca="1">IF(AND(O359=1,OFFSET(D359,0,P$3)&gt;0),"Y",0)</f>
        <v>0</v>
      </c>
      <c r="Q359" s="32" t="s">
        <v>136</v>
      </c>
      <c r="R359" s="47">
        <f>1-(Q359=Q358)</f>
        <v>0</v>
      </c>
      <c r="S359" s="33">
        <f>N359+T359/1000+U359/10000+V359/100000+W359/1000000+X359/10000000+Y359/100000000</f>
        <v>674.16940399999987</v>
      </c>
      <c r="T359" s="27">
        <v>185</v>
      </c>
      <c r="U359" s="27">
        <v>178</v>
      </c>
      <c r="V359" s="29">
        <v>177</v>
      </c>
      <c r="W359" s="27">
        <v>134</v>
      </c>
      <c r="X359" s="27"/>
      <c r="Y359" s="27"/>
    </row>
    <row r="360" spans="1:25" s="26" customFormat="1" ht="15">
      <c r="A360" s="50">
        <v>9</v>
      </c>
      <c r="B360" s="1">
        <v>9</v>
      </c>
      <c r="C360" s="50" t="s">
        <v>176</v>
      </c>
      <c r="D360" s="29" t="s">
        <v>62</v>
      </c>
      <c r="E360" s="29"/>
      <c r="F360" s="27"/>
      <c r="G360" s="27">
        <v>202</v>
      </c>
      <c r="H360" s="27">
        <v>208</v>
      </c>
      <c r="I360" s="27">
        <v>231</v>
      </c>
      <c r="J360" s="27"/>
      <c r="K360" s="31">
        <f>IFERROR(LARGE(E360:J360,1),0)+IF($D$5&gt;=2,IFERROR(LARGE(E360:J360,2),0),0)+IF($D$5&gt;=3,IFERROR(LARGE(E360:J360,3),0),0)+IF($D$5&gt;=4,IFERROR(LARGE(E360:J360,4),0),0)+IF($D$5&gt;=5,IFERROR(LARGE(E360:J360,5),0),0)+IF($D$5&gt;=6,IFERROR(LARGE(E360:J360,6),0),0)</f>
        <v>641</v>
      </c>
      <c r="L360" s="31" t="s">
        <v>1054</v>
      </c>
      <c r="M360" s="31"/>
      <c r="N360" s="31">
        <f>K360-(ROW(K360)-ROW(K$6))/10000</f>
        <v>640.96460000000002</v>
      </c>
      <c r="O360" s="31">
        <f>COUNT(E360:J360)</f>
        <v>3</v>
      </c>
      <c r="P360" s="31">
        <f ca="1">IF(AND(O360=1,OFFSET(D360,0,P$3)&gt;0),"Y",0)</f>
        <v>0</v>
      </c>
      <c r="Q360" s="32" t="s">
        <v>136</v>
      </c>
      <c r="R360" s="33">
        <f>1-(Q360=Q359)</f>
        <v>0</v>
      </c>
      <c r="S360" s="33">
        <f>N360+T360/1000+U360/10000+V360/100000+W360/1000000+X360/10000000+Y360/100000000</f>
        <v>641.21842000000004</v>
      </c>
      <c r="T360" s="27">
        <v>231</v>
      </c>
      <c r="U360" s="27">
        <v>208</v>
      </c>
      <c r="V360" s="27">
        <v>202</v>
      </c>
      <c r="W360" s="29"/>
      <c r="X360" s="27"/>
      <c r="Y360" s="27"/>
    </row>
    <row r="361" spans="1:25" s="26" customFormat="1" ht="15">
      <c r="A361" s="50">
        <v>10</v>
      </c>
      <c r="B361" s="1">
        <v>10</v>
      </c>
      <c r="C361" s="50" t="s">
        <v>658</v>
      </c>
      <c r="D361" s="29" t="s">
        <v>34</v>
      </c>
      <c r="E361" s="29">
        <v>124</v>
      </c>
      <c r="F361" s="27">
        <v>170</v>
      </c>
      <c r="G361" s="27">
        <v>179</v>
      </c>
      <c r="H361" s="27">
        <v>152</v>
      </c>
      <c r="I361" s="27"/>
      <c r="J361" s="27"/>
      <c r="K361" s="31">
        <f>IFERROR(LARGE(E361:J361,1),0)+IF($D$5&gt;=2,IFERROR(LARGE(E361:J361,2),0),0)+IF($D$5&gt;=3,IFERROR(LARGE(E361:J361,3),0),0)+IF($D$5&gt;=4,IFERROR(LARGE(E361:J361,4),0),0)+IF($D$5&gt;=5,IFERROR(LARGE(E361:J361,5),0),0)+IF($D$5&gt;=6,IFERROR(LARGE(E361:J361,6),0),0)</f>
        <v>625</v>
      </c>
      <c r="L361" s="31" t="s">
        <v>1054</v>
      </c>
      <c r="M361" s="31"/>
      <c r="N361" s="31">
        <f>K361-(ROW(K361)-ROW(K$6))/10000</f>
        <v>624.96450000000004</v>
      </c>
      <c r="O361" s="31">
        <f>COUNT(E361:J361)</f>
        <v>4</v>
      </c>
      <c r="P361" s="31">
        <f ca="1">IF(AND(O361=1,OFFSET(D361,0,P$3)&gt;0),"Y",0)</f>
        <v>0</v>
      </c>
      <c r="Q361" s="32" t="s">
        <v>136</v>
      </c>
      <c r="R361" s="47">
        <f>1-(Q361=Q360)</f>
        <v>0</v>
      </c>
      <c r="S361" s="33">
        <f>N361+T361/1000+U361/10000+V361/100000+W361/1000000+X361/10000000+Y361/100000000</f>
        <v>625.16214400000013</v>
      </c>
      <c r="T361" s="27">
        <v>179</v>
      </c>
      <c r="U361" s="27">
        <v>170</v>
      </c>
      <c r="V361" s="27">
        <v>152</v>
      </c>
      <c r="W361" s="29">
        <v>124</v>
      </c>
      <c r="X361" s="27"/>
      <c r="Y361" s="27"/>
    </row>
    <row r="362" spans="1:25" s="26" customFormat="1" ht="15">
      <c r="A362" s="50">
        <v>11</v>
      </c>
      <c r="B362" s="1">
        <v>11</v>
      </c>
      <c r="C362" s="50" t="s">
        <v>292</v>
      </c>
      <c r="D362" s="29" t="s">
        <v>93</v>
      </c>
      <c r="E362" s="29">
        <v>133</v>
      </c>
      <c r="F362" s="27">
        <v>156</v>
      </c>
      <c r="G362" s="27">
        <v>167</v>
      </c>
      <c r="H362" s="27">
        <v>122</v>
      </c>
      <c r="I362" s="27">
        <v>164</v>
      </c>
      <c r="J362" s="27"/>
      <c r="K362" s="31">
        <f>IFERROR(LARGE(E362:J362,1),0)+IF($D$5&gt;=2,IFERROR(LARGE(E362:J362,2),0),0)+IF($D$5&gt;=3,IFERROR(LARGE(E362:J362,3),0),0)+IF($D$5&gt;=4,IFERROR(LARGE(E362:J362,4),0),0)+IF($D$5&gt;=5,IFERROR(LARGE(E362:J362,5),0),0)+IF($D$5&gt;=6,IFERROR(LARGE(E362:J362,6),0),0)</f>
        <v>620</v>
      </c>
      <c r="L362" s="31" t="s">
        <v>1054</v>
      </c>
      <c r="M362" s="31"/>
      <c r="N362" s="31">
        <f>K362-(ROW(K362)-ROW(K$6))/10000</f>
        <v>619.96439999999996</v>
      </c>
      <c r="O362" s="31">
        <f>COUNT(E362:J362)</f>
        <v>5</v>
      </c>
      <c r="P362" s="31">
        <f ca="1">IF(AND(O362=1,OFFSET(D362,0,P$3)&gt;0),"Y",0)</f>
        <v>0</v>
      </c>
      <c r="Q362" s="32" t="s">
        <v>136</v>
      </c>
      <c r="R362" s="47">
        <f>1-(Q362=Q361)</f>
        <v>0</v>
      </c>
      <c r="S362" s="33">
        <f>N362+T362/1000+U362/10000+V362/100000+W362/1000000+X362/10000000+Y362/100000000</f>
        <v>620.14950520000002</v>
      </c>
      <c r="T362" s="27">
        <v>167</v>
      </c>
      <c r="U362" s="27">
        <v>164</v>
      </c>
      <c r="V362" s="27">
        <v>156</v>
      </c>
      <c r="W362" s="29">
        <v>133</v>
      </c>
      <c r="X362" s="27">
        <v>122</v>
      </c>
      <c r="Y362" s="27"/>
    </row>
    <row r="363" spans="1:25" s="26" customFormat="1" ht="15">
      <c r="A363" s="50">
        <v>12</v>
      </c>
      <c r="B363" s="1">
        <v>12</v>
      </c>
      <c r="C363" s="50" t="s">
        <v>271</v>
      </c>
      <c r="D363" s="29" t="s">
        <v>30</v>
      </c>
      <c r="E363" s="29">
        <v>145</v>
      </c>
      <c r="F363" s="27">
        <v>148</v>
      </c>
      <c r="G363" s="27">
        <v>149</v>
      </c>
      <c r="H363" s="27"/>
      <c r="I363" s="27">
        <v>175</v>
      </c>
      <c r="J363" s="27"/>
      <c r="K363" s="31">
        <f>IFERROR(LARGE(E363:J363,1),0)+IF($D$5&gt;=2,IFERROR(LARGE(E363:J363,2),0),0)+IF($D$5&gt;=3,IFERROR(LARGE(E363:J363,3),0),0)+IF($D$5&gt;=4,IFERROR(LARGE(E363:J363,4),0),0)+IF($D$5&gt;=5,IFERROR(LARGE(E363:J363,5),0),0)+IF($D$5&gt;=6,IFERROR(LARGE(E363:J363,6),0),0)</f>
        <v>617</v>
      </c>
      <c r="L363" s="31" t="s">
        <v>1054</v>
      </c>
      <c r="M363" s="31"/>
      <c r="N363" s="31">
        <f>K363-(ROW(K363)-ROW(K$6))/10000</f>
        <v>616.96429999999998</v>
      </c>
      <c r="O363" s="31">
        <f>COUNT(E363:J363)</f>
        <v>4</v>
      </c>
      <c r="P363" s="31">
        <f ca="1">IF(AND(O363=1,OFFSET(D363,0,P$3)&gt;0),"Y",0)</f>
        <v>0</v>
      </c>
      <c r="Q363" s="32" t="s">
        <v>136</v>
      </c>
      <c r="R363" s="47">
        <f>1-(Q363=Q362)</f>
        <v>0</v>
      </c>
      <c r="S363" s="33">
        <f>N363+T363/1000+U363/10000+V363/100000+W363/1000000+X363/10000000+Y363/100000000</f>
        <v>617.15582499999994</v>
      </c>
      <c r="T363" s="27">
        <v>175</v>
      </c>
      <c r="U363" s="27">
        <v>149</v>
      </c>
      <c r="V363" s="27">
        <v>148</v>
      </c>
      <c r="W363" s="29">
        <v>145</v>
      </c>
      <c r="X363" s="27"/>
      <c r="Y363" s="27"/>
    </row>
    <row r="364" spans="1:25" s="26" customFormat="1" ht="15">
      <c r="A364" s="50">
        <v>13</v>
      </c>
      <c r="B364" s="1">
        <v>13</v>
      </c>
      <c r="C364" s="50" t="s">
        <v>262</v>
      </c>
      <c r="D364" s="29" t="s">
        <v>93</v>
      </c>
      <c r="E364" s="29">
        <v>126</v>
      </c>
      <c r="F364" s="27"/>
      <c r="G364" s="27">
        <v>161</v>
      </c>
      <c r="H364" s="27">
        <v>144</v>
      </c>
      <c r="I364" s="27">
        <v>179</v>
      </c>
      <c r="J364" s="27"/>
      <c r="K364" s="31">
        <f>IFERROR(LARGE(E364:J364,1),0)+IF($D$5&gt;=2,IFERROR(LARGE(E364:J364,2),0),0)+IF($D$5&gt;=3,IFERROR(LARGE(E364:J364,3),0),0)+IF($D$5&gt;=4,IFERROR(LARGE(E364:J364,4),0),0)+IF($D$5&gt;=5,IFERROR(LARGE(E364:J364,5),0),0)+IF($D$5&gt;=6,IFERROR(LARGE(E364:J364,6),0),0)</f>
        <v>610</v>
      </c>
      <c r="L364" s="31" t="s">
        <v>1054</v>
      </c>
      <c r="M364" s="31"/>
      <c r="N364" s="31">
        <f>K364-(ROW(K364)-ROW(K$6))/10000</f>
        <v>609.96420000000001</v>
      </c>
      <c r="O364" s="31">
        <f>COUNT(E364:J364)</f>
        <v>4</v>
      </c>
      <c r="P364" s="31">
        <f ca="1">IF(AND(O364=1,OFFSET(D364,0,P$3)&gt;0),"Y",0)</f>
        <v>0</v>
      </c>
      <c r="Q364" s="32" t="s">
        <v>136</v>
      </c>
      <c r="R364" s="47">
        <f>1-(Q364=Q363)</f>
        <v>0</v>
      </c>
      <c r="S364" s="33">
        <f>N364+T364/1000+U364/10000+V364/100000+W364/1000000+X364/10000000+Y364/100000000</f>
        <v>610.16086600000006</v>
      </c>
      <c r="T364" s="27">
        <v>179</v>
      </c>
      <c r="U364" s="27">
        <v>161</v>
      </c>
      <c r="V364" s="27">
        <v>144</v>
      </c>
      <c r="W364" s="29">
        <v>126</v>
      </c>
      <c r="X364" s="27"/>
      <c r="Y364" s="27"/>
    </row>
    <row r="365" spans="1:25" s="26" customFormat="1" ht="15">
      <c r="A365" s="50">
        <v>14</v>
      </c>
      <c r="B365" s="1">
        <v>14</v>
      </c>
      <c r="C365" s="50" t="s">
        <v>659</v>
      </c>
      <c r="D365" s="29" t="s">
        <v>46</v>
      </c>
      <c r="E365" s="29"/>
      <c r="F365" s="27">
        <v>217</v>
      </c>
      <c r="G365" s="27">
        <v>212</v>
      </c>
      <c r="H365" s="27">
        <v>159</v>
      </c>
      <c r="I365" s="27"/>
      <c r="J365" s="27"/>
      <c r="K365" s="31">
        <f>IFERROR(LARGE(E365:J365,1),0)+IF($D$5&gt;=2,IFERROR(LARGE(E365:J365,2),0),0)+IF($D$5&gt;=3,IFERROR(LARGE(E365:J365,3),0),0)+IF($D$5&gt;=4,IFERROR(LARGE(E365:J365,4),0),0)+IF($D$5&gt;=5,IFERROR(LARGE(E365:J365,5),0),0)+IF($D$5&gt;=6,IFERROR(LARGE(E365:J365,6),0),0)</f>
        <v>588</v>
      </c>
      <c r="L365" s="31" t="s">
        <v>1054</v>
      </c>
      <c r="M365" s="31"/>
      <c r="N365" s="31">
        <f>K365-(ROW(K365)-ROW(K$6))/10000</f>
        <v>587.96410000000003</v>
      </c>
      <c r="O365" s="31">
        <f>COUNT(E365:J365)</f>
        <v>3</v>
      </c>
      <c r="P365" s="31">
        <f ca="1">IF(AND(O365=1,OFFSET(D365,0,P$3)&gt;0),"Y",0)</f>
        <v>0</v>
      </c>
      <c r="Q365" s="32" t="s">
        <v>136</v>
      </c>
      <c r="R365" s="33">
        <f>1-(Q365=Q364)</f>
        <v>0</v>
      </c>
      <c r="S365" s="33">
        <f>N365+T365/1000+U365/10000+V365/100000+W365/1000000+X365/10000000+Y365/100000000</f>
        <v>588.20389</v>
      </c>
      <c r="T365" s="27">
        <v>217</v>
      </c>
      <c r="U365" s="27">
        <v>212</v>
      </c>
      <c r="V365" s="27">
        <v>159</v>
      </c>
      <c r="W365" s="29"/>
      <c r="X365" s="27"/>
      <c r="Y365" s="27"/>
    </row>
    <row r="366" spans="1:25" s="26" customFormat="1" ht="15">
      <c r="A366" s="50">
        <v>15</v>
      </c>
      <c r="B366" s="1">
        <v>15</v>
      </c>
      <c r="C366" s="50" t="s">
        <v>320</v>
      </c>
      <c r="D366" s="29" t="s">
        <v>19</v>
      </c>
      <c r="E366" s="29">
        <v>130</v>
      </c>
      <c r="F366" s="27">
        <v>136</v>
      </c>
      <c r="G366" s="27">
        <v>146</v>
      </c>
      <c r="H366" s="27">
        <v>108</v>
      </c>
      <c r="I366" s="27">
        <v>149</v>
      </c>
      <c r="J366" s="27"/>
      <c r="K366" s="31">
        <f>IFERROR(LARGE(E366:J366,1),0)+IF($D$5&gt;=2,IFERROR(LARGE(E366:J366,2),0),0)+IF($D$5&gt;=3,IFERROR(LARGE(E366:J366,3),0),0)+IF($D$5&gt;=4,IFERROR(LARGE(E366:J366,4),0),0)+IF($D$5&gt;=5,IFERROR(LARGE(E366:J366,5),0),0)+IF($D$5&gt;=6,IFERROR(LARGE(E366:J366,6),0),0)</f>
        <v>561</v>
      </c>
      <c r="L366" s="31" t="s">
        <v>1054</v>
      </c>
      <c r="M366" s="31"/>
      <c r="N366" s="31">
        <f>K366-(ROW(K366)-ROW(K$6))/10000</f>
        <v>560.96400000000006</v>
      </c>
      <c r="O366" s="31">
        <f>COUNT(E366:J366)</f>
        <v>5</v>
      </c>
      <c r="P366" s="31">
        <f ca="1">IF(AND(O366=1,OFFSET(D366,0,P$3)&gt;0),"Y",0)</f>
        <v>0</v>
      </c>
      <c r="Q366" s="32" t="s">
        <v>136</v>
      </c>
      <c r="R366" s="47">
        <f>1-(Q366=Q365)</f>
        <v>0</v>
      </c>
      <c r="S366" s="33">
        <f>N366+T366/1000+U366/10000+V366/100000+W366/1000000+X366/10000000+Y366/100000000</f>
        <v>561.12910080000006</v>
      </c>
      <c r="T366" s="27">
        <v>149</v>
      </c>
      <c r="U366" s="27">
        <v>146</v>
      </c>
      <c r="V366" s="27">
        <v>136</v>
      </c>
      <c r="W366" s="29">
        <v>130</v>
      </c>
      <c r="X366" s="27">
        <v>108</v>
      </c>
      <c r="Y366" s="27"/>
    </row>
    <row r="367" spans="1:25" s="26" customFormat="1" ht="15">
      <c r="A367" s="50">
        <v>16</v>
      </c>
      <c r="B367" s="1">
        <v>16</v>
      </c>
      <c r="C367" s="50" t="s">
        <v>310</v>
      </c>
      <c r="D367" s="29" t="s">
        <v>34</v>
      </c>
      <c r="E367" s="29">
        <v>120</v>
      </c>
      <c r="F367" s="27"/>
      <c r="G367" s="27">
        <v>142</v>
      </c>
      <c r="H367" s="27">
        <v>120</v>
      </c>
      <c r="I367" s="27">
        <v>154</v>
      </c>
      <c r="J367" s="27"/>
      <c r="K367" s="31">
        <f>IFERROR(LARGE(E367:J367,1),0)+IF($D$5&gt;=2,IFERROR(LARGE(E367:J367,2),0),0)+IF($D$5&gt;=3,IFERROR(LARGE(E367:J367,3),0),0)+IF($D$5&gt;=4,IFERROR(LARGE(E367:J367,4),0),0)+IF($D$5&gt;=5,IFERROR(LARGE(E367:J367,5),0),0)+IF($D$5&gt;=6,IFERROR(LARGE(E367:J367,6),0),0)</f>
        <v>536</v>
      </c>
      <c r="L367" s="31" t="s">
        <v>1054</v>
      </c>
      <c r="M367" s="31"/>
      <c r="N367" s="31">
        <f>K367-(ROW(K367)-ROW(K$6))/10000</f>
        <v>535.96389999999997</v>
      </c>
      <c r="O367" s="31">
        <f>COUNT(E367:J367)</f>
        <v>4</v>
      </c>
      <c r="P367" s="31">
        <f ca="1">IF(AND(O367=1,OFFSET(D367,0,P$3)&gt;0),"Y",0)</f>
        <v>0</v>
      </c>
      <c r="Q367" s="32" t="s">
        <v>136</v>
      </c>
      <c r="R367" s="47">
        <f>1-(Q367=Q366)</f>
        <v>0</v>
      </c>
      <c r="S367" s="33">
        <f>N367+T367/1000+U367/10000+V367/100000+W367/1000000+X367/10000000+Y367/100000000</f>
        <v>536.13342</v>
      </c>
      <c r="T367" s="27">
        <v>154</v>
      </c>
      <c r="U367" s="27">
        <v>142</v>
      </c>
      <c r="V367" s="29">
        <v>120</v>
      </c>
      <c r="W367" s="27">
        <v>120</v>
      </c>
      <c r="X367" s="27"/>
      <c r="Y367" s="27"/>
    </row>
    <row r="368" spans="1:25" s="26" customFormat="1" ht="15">
      <c r="A368" s="50">
        <v>17</v>
      </c>
      <c r="B368" s="1">
        <v>17</v>
      </c>
      <c r="C368" s="50" t="s">
        <v>257</v>
      </c>
      <c r="D368" s="29" t="s">
        <v>59</v>
      </c>
      <c r="E368" s="29"/>
      <c r="F368" s="27"/>
      <c r="G368" s="27">
        <v>171</v>
      </c>
      <c r="H368" s="27">
        <v>166</v>
      </c>
      <c r="I368" s="27">
        <v>183</v>
      </c>
      <c r="J368" s="27"/>
      <c r="K368" s="31">
        <f>IFERROR(LARGE(E368:J368,1),0)+IF($D$5&gt;=2,IFERROR(LARGE(E368:J368,2),0),0)+IF($D$5&gt;=3,IFERROR(LARGE(E368:J368,3),0),0)+IF($D$5&gt;=4,IFERROR(LARGE(E368:J368,4),0),0)+IF($D$5&gt;=5,IFERROR(LARGE(E368:J368,5),0),0)+IF($D$5&gt;=6,IFERROR(LARGE(E368:J368,6),0),0)</f>
        <v>520</v>
      </c>
      <c r="L368" s="31" t="s">
        <v>1054</v>
      </c>
      <c r="M368" s="31"/>
      <c r="N368" s="31">
        <f>K368-(ROW(K368)-ROW(K$6))/10000</f>
        <v>519.96379999999999</v>
      </c>
      <c r="O368" s="31">
        <f>COUNT(E368:J368)</f>
        <v>3</v>
      </c>
      <c r="P368" s="31">
        <f ca="1">IF(AND(O368=1,OFFSET(D368,0,P$3)&gt;0),"Y",0)</f>
        <v>0</v>
      </c>
      <c r="Q368" s="32" t="s">
        <v>136</v>
      </c>
      <c r="R368" s="33">
        <f>1-(Q368=Q367)</f>
        <v>0</v>
      </c>
      <c r="S368" s="33">
        <f>N368+T368/1000+U368/10000+V368/100000+W368/1000000+X368/10000000+Y368/100000000</f>
        <v>520.16556000000003</v>
      </c>
      <c r="T368" s="27">
        <v>183</v>
      </c>
      <c r="U368" s="27">
        <v>171</v>
      </c>
      <c r="V368" s="27">
        <v>166</v>
      </c>
      <c r="W368" s="29"/>
      <c r="X368" s="27"/>
      <c r="Y368" s="27"/>
    </row>
    <row r="369" spans="1:25" s="26" customFormat="1" ht="15">
      <c r="A369" s="50">
        <v>18</v>
      </c>
      <c r="B369" s="1">
        <v>18</v>
      </c>
      <c r="C369" s="50" t="s">
        <v>250</v>
      </c>
      <c r="D369" s="29" t="s">
        <v>93</v>
      </c>
      <c r="E369" s="29">
        <v>164</v>
      </c>
      <c r="F369" s="27"/>
      <c r="G369" s="27"/>
      <c r="H369" s="27">
        <v>155</v>
      </c>
      <c r="I369" s="27">
        <v>187</v>
      </c>
      <c r="J369" s="27"/>
      <c r="K369" s="31">
        <f>IFERROR(LARGE(E369:J369,1),0)+IF($D$5&gt;=2,IFERROR(LARGE(E369:J369,2),0),0)+IF($D$5&gt;=3,IFERROR(LARGE(E369:J369,3),0),0)+IF($D$5&gt;=4,IFERROR(LARGE(E369:J369,4),0),0)+IF($D$5&gt;=5,IFERROR(LARGE(E369:J369,5),0),0)+IF($D$5&gt;=6,IFERROR(LARGE(E369:J369,6),0),0)</f>
        <v>506</v>
      </c>
      <c r="L369" s="31" t="s">
        <v>1054</v>
      </c>
      <c r="M369" s="31"/>
      <c r="N369" s="31">
        <f>K369-(ROW(K369)-ROW(K$6))/10000</f>
        <v>505.96370000000002</v>
      </c>
      <c r="O369" s="31">
        <f>COUNT(E369:J369)</f>
        <v>3</v>
      </c>
      <c r="P369" s="31">
        <f ca="1">IF(AND(O369=1,OFFSET(D369,0,P$3)&gt;0),"Y",0)</f>
        <v>0</v>
      </c>
      <c r="Q369" s="32" t="s">
        <v>136</v>
      </c>
      <c r="R369" s="47">
        <f>1-(Q369=Q368)</f>
        <v>0</v>
      </c>
      <c r="S369" s="33">
        <f>N369+T369/1000+U369/10000+V369/100000+W369/1000000+X369/10000000+Y369/100000000</f>
        <v>506.16865000000001</v>
      </c>
      <c r="T369" s="27">
        <v>187</v>
      </c>
      <c r="U369" s="29">
        <v>164</v>
      </c>
      <c r="V369" s="27">
        <v>155</v>
      </c>
      <c r="W369" s="27"/>
      <c r="X369" s="27"/>
      <c r="Y369" s="27"/>
    </row>
    <row r="370" spans="1:25" s="26" customFormat="1" ht="15">
      <c r="A370" s="50">
        <v>19</v>
      </c>
      <c r="B370" s="1">
        <v>19</v>
      </c>
      <c r="C370" s="50" t="s">
        <v>313</v>
      </c>
      <c r="D370" s="29" t="s">
        <v>56</v>
      </c>
      <c r="E370" s="29"/>
      <c r="F370" s="27">
        <v>116</v>
      </c>
      <c r="G370" s="27">
        <v>141</v>
      </c>
      <c r="H370" s="27">
        <v>93</v>
      </c>
      <c r="I370" s="27">
        <v>151</v>
      </c>
      <c r="J370" s="27"/>
      <c r="K370" s="31">
        <f>IFERROR(LARGE(E370:J370,1),0)+IF($D$5&gt;=2,IFERROR(LARGE(E370:J370,2),0),0)+IF($D$5&gt;=3,IFERROR(LARGE(E370:J370,3),0),0)+IF($D$5&gt;=4,IFERROR(LARGE(E370:J370,4),0),0)+IF($D$5&gt;=5,IFERROR(LARGE(E370:J370,5),0),0)+IF($D$5&gt;=6,IFERROR(LARGE(E370:J370,6),0),0)</f>
        <v>501</v>
      </c>
      <c r="L370" s="31" t="s">
        <v>1054</v>
      </c>
      <c r="M370" s="31"/>
      <c r="N370" s="31">
        <f>K370-(ROW(K370)-ROW(K$6))/10000</f>
        <v>500.96359999999999</v>
      </c>
      <c r="O370" s="31">
        <f>COUNT(E370:J370)</f>
        <v>4</v>
      </c>
      <c r="P370" s="31">
        <f ca="1">IF(AND(O370=1,OFFSET(D370,0,P$3)&gt;0),"Y",0)</f>
        <v>0</v>
      </c>
      <c r="Q370" s="32" t="s">
        <v>136</v>
      </c>
      <c r="R370" s="33">
        <f>1-(Q370=Q369)</f>
        <v>0</v>
      </c>
      <c r="S370" s="33">
        <f>N370+T370/1000+U370/10000+V370/100000+W370/1000000+X370/10000000+Y370/100000000</f>
        <v>501.129953</v>
      </c>
      <c r="T370" s="27">
        <v>151</v>
      </c>
      <c r="U370" s="27">
        <v>141</v>
      </c>
      <c r="V370" s="27">
        <v>116</v>
      </c>
      <c r="W370" s="27">
        <v>93</v>
      </c>
      <c r="X370" s="29"/>
      <c r="Y370" s="27"/>
    </row>
    <row r="371" spans="1:25" s="26" customFormat="1" ht="15">
      <c r="A371" s="50">
        <v>20</v>
      </c>
      <c r="B371" s="1">
        <v>20</v>
      </c>
      <c r="C371" s="50" t="s">
        <v>275</v>
      </c>
      <c r="D371" s="29" t="s">
        <v>93</v>
      </c>
      <c r="E371" s="29"/>
      <c r="F371" s="27">
        <v>155</v>
      </c>
      <c r="G371" s="27"/>
      <c r="H371" s="27">
        <v>149</v>
      </c>
      <c r="I371" s="27">
        <v>174</v>
      </c>
      <c r="J371" s="27"/>
      <c r="K371" s="31">
        <f>IFERROR(LARGE(E371:J371,1),0)+IF($D$5&gt;=2,IFERROR(LARGE(E371:J371,2),0),0)+IF($D$5&gt;=3,IFERROR(LARGE(E371:J371,3),0),0)+IF($D$5&gt;=4,IFERROR(LARGE(E371:J371,4),0),0)+IF($D$5&gt;=5,IFERROR(LARGE(E371:J371,5),0),0)+IF($D$5&gt;=6,IFERROR(LARGE(E371:J371,6),0),0)</f>
        <v>478</v>
      </c>
      <c r="L371" s="31" t="s">
        <v>1054</v>
      </c>
      <c r="M371" s="31"/>
      <c r="N371" s="31">
        <f>K371-(ROW(K371)-ROW(K$6))/10000</f>
        <v>477.96350000000001</v>
      </c>
      <c r="O371" s="31">
        <f>COUNT(E371:J371)</f>
        <v>3</v>
      </c>
      <c r="P371" s="31">
        <f ca="1">IF(AND(O371=1,OFFSET(D371,0,P$3)&gt;0),"Y",0)</f>
        <v>0</v>
      </c>
      <c r="Q371" s="32" t="s">
        <v>136</v>
      </c>
      <c r="R371" s="33">
        <f>1-(Q371=Q370)</f>
        <v>0</v>
      </c>
      <c r="S371" s="33">
        <f>N371+T371/1000+U371/10000+V371/100000+W371/1000000+X371/10000000+Y371/100000000</f>
        <v>478.15448999999995</v>
      </c>
      <c r="T371" s="27">
        <v>174</v>
      </c>
      <c r="U371" s="27">
        <v>155</v>
      </c>
      <c r="V371" s="27">
        <v>149</v>
      </c>
      <c r="W371" s="29"/>
      <c r="X371" s="27"/>
      <c r="Y371" s="27"/>
    </row>
    <row r="372" spans="1:25" s="26" customFormat="1" ht="15">
      <c r="A372" s="50">
        <v>21</v>
      </c>
      <c r="B372" s="1">
        <v>21</v>
      </c>
      <c r="C372" s="50" t="s">
        <v>361</v>
      </c>
      <c r="D372" s="29" t="s">
        <v>30</v>
      </c>
      <c r="E372" s="29">
        <v>101</v>
      </c>
      <c r="F372" s="27">
        <v>106</v>
      </c>
      <c r="G372" s="27">
        <v>135</v>
      </c>
      <c r="H372" s="27">
        <v>88</v>
      </c>
      <c r="I372" s="27">
        <v>135</v>
      </c>
      <c r="J372" s="27"/>
      <c r="K372" s="31">
        <f>IFERROR(LARGE(E372:J372,1),0)+IF($D$5&gt;=2,IFERROR(LARGE(E372:J372,2),0),0)+IF($D$5&gt;=3,IFERROR(LARGE(E372:J372,3),0),0)+IF($D$5&gt;=4,IFERROR(LARGE(E372:J372,4),0),0)+IF($D$5&gt;=5,IFERROR(LARGE(E372:J372,5),0),0)+IF($D$5&gt;=6,IFERROR(LARGE(E372:J372,6),0),0)</f>
        <v>477</v>
      </c>
      <c r="L372" s="31" t="s">
        <v>1054</v>
      </c>
      <c r="M372" s="31"/>
      <c r="N372" s="31">
        <f>K372-(ROW(K372)-ROW(K$6))/10000</f>
        <v>476.96339999999998</v>
      </c>
      <c r="O372" s="31">
        <f>COUNT(E372:J372)</f>
        <v>5</v>
      </c>
      <c r="P372" s="31">
        <f ca="1">IF(AND(O372=1,OFFSET(D372,0,P$3)&gt;0),"Y",0)</f>
        <v>0</v>
      </c>
      <c r="Q372" s="32" t="s">
        <v>136</v>
      </c>
      <c r="R372" s="47">
        <f>1-(Q372=Q371)</f>
        <v>0</v>
      </c>
      <c r="S372" s="33">
        <f>N372+T372/1000+U372/10000+V372/100000+W372/1000000+X372/10000000+Y372/100000000</f>
        <v>477.11306979999995</v>
      </c>
      <c r="T372" s="27">
        <v>135</v>
      </c>
      <c r="U372" s="27">
        <v>135</v>
      </c>
      <c r="V372" s="27">
        <v>106</v>
      </c>
      <c r="W372" s="29">
        <v>101</v>
      </c>
      <c r="X372" s="27">
        <v>88</v>
      </c>
      <c r="Y372" s="27"/>
    </row>
    <row r="373" spans="1:25" s="26" customFormat="1" ht="15">
      <c r="A373" s="50">
        <v>22</v>
      </c>
      <c r="B373" s="1">
        <v>22</v>
      </c>
      <c r="C373" s="50" t="s">
        <v>660</v>
      </c>
      <c r="D373" s="29" t="s">
        <v>116</v>
      </c>
      <c r="E373" s="29">
        <v>96</v>
      </c>
      <c r="F373" s="27">
        <v>103</v>
      </c>
      <c r="G373" s="27">
        <v>127</v>
      </c>
      <c r="H373" s="27">
        <v>99</v>
      </c>
      <c r="I373" s="27"/>
      <c r="J373" s="27"/>
      <c r="K373" s="31">
        <f>IFERROR(LARGE(E373:J373,1),0)+IF($D$5&gt;=2,IFERROR(LARGE(E373:J373,2),0),0)+IF($D$5&gt;=3,IFERROR(LARGE(E373:J373,3),0),0)+IF($D$5&gt;=4,IFERROR(LARGE(E373:J373,4),0),0)+IF($D$5&gt;=5,IFERROR(LARGE(E373:J373,5),0),0)+IF($D$5&gt;=6,IFERROR(LARGE(E373:J373,6),0),0)</f>
        <v>425</v>
      </c>
      <c r="L373" s="31" t="s">
        <v>1054</v>
      </c>
      <c r="M373" s="31"/>
      <c r="N373" s="31">
        <f>K373-(ROW(K373)-ROW(K$6))/10000</f>
        <v>424.9633</v>
      </c>
      <c r="O373" s="31">
        <f>COUNT(E373:J373)</f>
        <v>4</v>
      </c>
      <c r="P373" s="31">
        <f ca="1">IF(AND(O373=1,OFFSET(D373,0,P$3)&gt;0),"Y",0)</f>
        <v>0</v>
      </c>
      <c r="Q373" s="32" t="s">
        <v>136</v>
      </c>
      <c r="R373" s="47">
        <f>1-(Q373=Q372)</f>
        <v>0</v>
      </c>
      <c r="S373" s="33">
        <f>N373+T373/1000+U373/10000+V373/100000+W373/1000000+X373/10000000+Y373/100000000</f>
        <v>425.10168599999997</v>
      </c>
      <c r="T373" s="27">
        <v>127</v>
      </c>
      <c r="U373" s="27">
        <v>103</v>
      </c>
      <c r="V373" s="27">
        <v>99</v>
      </c>
      <c r="W373" s="29">
        <v>96</v>
      </c>
      <c r="X373" s="27"/>
      <c r="Y373" s="27"/>
    </row>
    <row r="374" spans="1:25" s="26" customFormat="1" ht="15">
      <c r="A374" s="50">
        <v>23</v>
      </c>
      <c r="B374" s="1">
        <v>23</v>
      </c>
      <c r="C374" s="50" t="s">
        <v>388</v>
      </c>
      <c r="D374" s="29" t="s">
        <v>341</v>
      </c>
      <c r="E374" s="29">
        <v>77</v>
      </c>
      <c r="F374" s="27">
        <v>97</v>
      </c>
      <c r="G374" s="27">
        <v>107</v>
      </c>
      <c r="H374" s="27"/>
      <c r="I374" s="27">
        <v>122</v>
      </c>
      <c r="J374" s="27"/>
      <c r="K374" s="31">
        <f>IFERROR(LARGE(E374:J374,1),0)+IF($D$5&gt;=2,IFERROR(LARGE(E374:J374,2),0),0)+IF($D$5&gt;=3,IFERROR(LARGE(E374:J374,3),0),0)+IF($D$5&gt;=4,IFERROR(LARGE(E374:J374,4),0),0)+IF($D$5&gt;=5,IFERROR(LARGE(E374:J374,5),0),0)+IF($D$5&gt;=6,IFERROR(LARGE(E374:J374,6),0),0)</f>
        <v>403</v>
      </c>
      <c r="L374" s="31" t="s">
        <v>1054</v>
      </c>
      <c r="M374" s="31"/>
      <c r="N374" s="31">
        <f>K374-(ROW(K374)-ROW(K$6))/10000</f>
        <v>402.96319999999997</v>
      </c>
      <c r="O374" s="31">
        <f>COUNT(E374:J374)</f>
        <v>4</v>
      </c>
      <c r="P374" s="31">
        <f ca="1">IF(AND(O374=1,OFFSET(D374,0,P$3)&gt;0),"Y",0)</f>
        <v>0</v>
      </c>
      <c r="Q374" s="32" t="s">
        <v>136</v>
      </c>
      <c r="R374" s="47">
        <f>1-(Q374=Q373)</f>
        <v>0</v>
      </c>
      <c r="S374" s="33">
        <f>N374+T374/1000+U374/10000+V374/100000+W374/1000000+X374/10000000+Y374/100000000</f>
        <v>403.09694699999994</v>
      </c>
      <c r="T374" s="27">
        <v>122</v>
      </c>
      <c r="U374" s="27">
        <v>107</v>
      </c>
      <c r="V374" s="27">
        <v>97</v>
      </c>
      <c r="W374" s="29">
        <v>77</v>
      </c>
      <c r="X374" s="27"/>
      <c r="Y374" s="27"/>
    </row>
    <row r="375" spans="1:25" s="26" customFormat="1" ht="15">
      <c r="A375" s="50">
        <v>24</v>
      </c>
      <c r="B375" s="1" t="s">
        <v>111</v>
      </c>
      <c r="C375" s="50" t="s">
        <v>661</v>
      </c>
      <c r="D375" s="29" t="s">
        <v>66</v>
      </c>
      <c r="E375" s="29"/>
      <c r="F375" s="27">
        <v>142</v>
      </c>
      <c r="G375" s="27">
        <v>138</v>
      </c>
      <c r="H375" s="27">
        <v>114</v>
      </c>
      <c r="I375" s="27"/>
      <c r="J375" s="27"/>
      <c r="K375" s="31">
        <f>IFERROR(LARGE(E375:J375,1),0)+IF($D$5&gt;=2,IFERROR(LARGE(E375:J375,2),0),0)+IF($D$5&gt;=3,IFERROR(LARGE(E375:J375,3),0),0)+IF($D$5&gt;=4,IFERROR(LARGE(E375:J375,4),0),0)+IF($D$5&gt;=5,IFERROR(LARGE(E375:J375,5),0),0)+IF($D$5&gt;=6,IFERROR(LARGE(E375:J375,6),0),0)</f>
        <v>394</v>
      </c>
      <c r="L375" s="31" t="s">
        <v>1055</v>
      </c>
      <c r="M375" s="31"/>
      <c r="N375" s="31">
        <f>K375-(ROW(K375)-ROW(K$6))/10000</f>
        <v>393.9631</v>
      </c>
      <c r="O375" s="31">
        <f>COUNT(E375:J375)</f>
        <v>3</v>
      </c>
      <c r="P375" s="31">
        <f ca="1">IF(AND(O375=1,OFFSET(D375,0,P$3)&gt;0),"Y",0)</f>
        <v>0</v>
      </c>
      <c r="Q375" s="32" t="s">
        <v>136</v>
      </c>
      <c r="R375" s="33">
        <f>1-(Q375=Q374)</f>
        <v>0</v>
      </c>
      <c r="S375" s="33">
        <f>N375+T375/1000+U375/10000+V375/100000+W375/1000000+X375/10000000+Y375/100000000</f>
        <v>394.12004000000002</v>
      </c>
      <c r="T375" s="27">
        <v>142</v>
      </c>
      <c r="U375" s="27">
        <v>138</v>
      </c>
      <c r="V375" s="27">
        <v>114</v>
      </c>
      <c r="W375" s="29"/>
      <c r="X375" s="27"/>
      <c r="Y375" s="27"/>
    </row>
    <row r="376" spans="1:25" s="26" customFormat="1" ht="15">
      <c r="A376" s="50">
        <v>25</v>
      </c>
      <c r="B376" s="1" t="s">
        <v>111</v>
      </c>
      <c r="C376" s="50" t="s">
        <v>390</v>
      </c>
      <c r="D376" s="29" t="s">
        <v>66</v>
      </c>
      <c r="E376" s="29">
        <v>73</v>
      </c>
      <c r="F376" s="27">
        <v>94</v>
      </c>
      <c r="G376" s="27">
        <v>99</v>
      </c>
      <c r="H376" s="27">
        <v>76</v>
      </c>
      <c r="I376" s="27">
        <v>120</v>
      </c>
      <c r="J376" s="27"/>
      <c r="K376" s="31">
        <f>IFERROR(LARGE(E376:J376,1),0)+IF($D$5&gt;=2,IFERROR(LARGE(E376:J376,2),0),0)+IF($D$5&gt;=3,IFERROR(LARGE(E376:J376,3),0),0)+IF($D$5&gt;=4,IFERROR(LARGE(E376:J376,4),0),0)+IF($D$5&gt;=5,IFERROR(LARGE(E376:J376,5),0),0)+IF($D$5&gt;=6,IFERROR(LARGE(E376:J376,6),0),0)</f>
        <v>389</v>
      </c>
      <c r="L376" s="31" t="s">
        <v>1055</v>
      </c>
      <c r="M376" s="31"/>
      <c r="N376" s="31">
        <f>K376-(ROW(K376)-ROW(K$6))/10000</f>
        <v>388.96300000000002</v>
      </c>
      <c r="O376" s="31">
        <f>COUNT(E376:J376)</f>
        <v>5</v>
      </c>
      <c r="P376" s="31">
        <f ca="1">IF(AND(O376=1,OFFSET(D376,0,P$3)&gt;0),"Y",0)</f>
        <v>0</v>
      </c>
      <c r="Q376" s="32" t="s">
        <v>136</v>
      </c>
      <c r="R376" s="47">
        <f>1-(Q376=Q375)</f>
        <v>0</v>
      </c>
      <c r="S376" s="33">
        <f>N376+T376/1000+U376/10000+V376/100000+W376/1000000+X376/10000000+Y376/100000000</f>
        <v>389.09392330000003</v>
      </c>
      <c r="T376" s="27">
        <v>120</v>
      </c>
      <c r="U376" s="27">
        <v>99</v>
      </c>
      <c r="V376" s="27">
        <v>94</v>
      </c>
      <c r="W376" s="27">
        <v>76</v>
      </c>
      <c r="X376" s="29">
        <v>73</v>
      </c>
      <c r="Y376" s="27"/>
    </row>
    <row r="377" spans="1:25" s="26" customFormat="1" ht="15">
      <c r="A377" s="50">
        <v>26</v>
      </c>
      <c r="B377" s="1">
        <v>24</v>
      </c>
      <c r="C377" s="50" t="s">
        <v>662</v>
      </c>
      <c r="D377" s="29" t="s">
        <v>62</v>
      </c>
      <c r="E377" s="29">
        <v>91</v>
      </c>
      <c r="F377" s="27">
        <v>96</v>
      </c>
      <c r="G377" s="27">
        <v>122</v>
      </c>
      <c r="H377" s="27">
        <v>75</v>
      </c>
      <c r="I377" s="27"/>
      <c r="J377" s="27"/>
      <c r="K377" s="31">
        <f>IFERROR(LARGE(E377:J377,1),0)+IF($D$5&gt;=2,IFERROR(LARGE(E377:J377,2),0),0)+IF($D$5&gt;=3,IFERROR(LARGE(E377:J377,3),0),0)+IF($D$5&gt;=4,IFERROR(LARGE(E377:J377,4),0),0)+IF($D$5&gt;=5,IFERROR(LARGE(E377:J377,5),0),0)+IF($D$5&gt;=6,IFERROR(LARGE(E377:J377,6),0),0)</f>
        <v>384</v>
      </c>
      <c r="L377" s="31" t="s">
        <v>1054</v>
      </c>
      <c r="M377" s="31"/>
      <c r="N377" s="31">
        <f>K377-(ROW(K377)-ROW(K$6))/10000</f>
        <v>383.96289999999999</v>
      </c>
      <c r="O377" s="31">
        <f>COUNT(E377:J377)</f>
        <v>4</v>
      </c>
      <c r="P377" s="31">
        <f ca="1">IF(AND(O377=1,OFFSET(D377,0,P$3)&gt;0),"Y",0)</f>
        <v>0</v>
      </c>
      <c r="Q377" s="32" t="s">
        <v>136</v>
      </c>
      <c r="R377" s="47">
        <f>1-(Q377=Q376)</f>
        <v>0</v>
      </c>
      <c r="S377" s="33">
        <f>N377+T377/1000+U377/10000+V377/100000+W377/1000000+X377/10000000+Y377/100000000</f>
        <v>384.09548499999994</v>
      </c>
      <c r="T377" s="27">
        <v>122</v>
      </c>
      <c r="U377" s="27">
        <v>96</v>
      </c>
      <c r="V377" s="29">
        <v>91</v>
      </c>
      <c r="W377" s="27">
        <v>75</v>
      </c>
      <c r="X377" s="27"/>
      <c r="Y377" s="27"/>
    </row>
    <row r="378" spans="1:25" s="26" customFormat="1" ht="15">
      <c r="A378" s="50">
        <v>27</v>
      </c>
      <c r="B378" s="1">
        <v>25</v>
      </c>
      <c r="C378" s="50" t="s">
        <v>663</v>
      </c>
      <c r="D378" s="29" t="s">
        <v>34</v>
      </c>
      <c r="E378" s="29"/>
      <c r="F378" s="27">
        <v>121</v>
      </c>
      <c r="G378" s="27">
        <v>130</v>
      </c>
      <c r="H378" s="27">
        <v>124</v>
      </c>
      <c r="I378" s="27"/>
      <c r="J378" s="27"/>
      <c r="K378" s="31">
        <f>IFERROR(LARGE(E378:J378,1),0)+IF($D$5&gt;=2,IFERROR(LARGE(E378:J378,2),0),0)+IF($D$5&gt;=3,IFERROR(LARGE(E378:J378,3),0),0)+IF($D$5&gt;=4,IFERROR(LARGE(E378:J378,4),0),0)+IF($D$5&gt;=5,IFERROR(LARGE(E378:J378,5),0),0)+IF($D$5&gt;=6,IFERROR(LARGE(E378:J378,6),0),0)</f>
        <v>375</v>
      </c>
      <c r="L378" s="31" t="s">
        <v>1054</v>
      </c>
      <c r="M378" s="31"/>
      <c r="N378" s="31">
        <f>K378-(ROW(K378)-ROW(K$6))/10000</f>
        <v>374.96280000000002</v>
      </c>
      <c r="O378" s="31">
        <f>COUNT(E378:J378)</f>
        <v>3</v>
      </c>
      <c r="P378" s="31">
        <f ca="1">IF(AND(O378=1,OFFSET(D378,0,P$3)&gt;0),"Y",0)</f>
        <v>0</v>
      </c>
      <c r="Q378" s="32" t="s">
        <v>136</v>
      </c>
      <c r="R378" s="33">
        <f>1-(Q378=Q377)</f>
        <v>0</v>
      </c>
      <c r="S378" s="33">
        <f>N378+T378/1000+U378/10000+V378/100000+W378/1000000+X378/10000000+Y378/100000000</f>
        <v>375.10641000000004</v>
      </c>
      <c r="T378" s="27">
        <v>130</v>
      </c>
      <c r="U378" s="27">
        <v>124</v>
      </c>
      <c r="V378" s="27">
        <v>121</v>
      </c>
      <c r="W378" s="29"/>
      <c r="X378" s="27"/>
      <c r="Y378" s="27"/>
    </row>
    <row r="379" spans="1:25" s="26" customFormat="1" ht="15">
      <c r="A379" s="50">
        <v>28</v>
      </c>
      <c r="B379" s="1">
        <v>26</v>
      </c>
      <c r="C379" s="50" t="s">
        <v>664</v>
      </c>
      <c r="D379" s="29" t="s">
        <v>46</v>
      </c>
      <c r="E379" s="29"/>
      <c r="F379" s="27">
        <v>118</v>
      </c>
      <c r="G379" s="27">
        <v>136</v>
      </c>
      <c r="H379" s="27">
        <v>106</v>
      </c>
      <c r="I379" s="27"/>
      <c r="J379" s="27"/>
      <c r="K379" s="31">
        <f>IFERROR(LARGE(E379:J379,1),0)+IF($D$5&gt;=2,IFERROR(LARGE(E379:J379,2),0),0)+IF($D$5&gt;=3,IFERROR(LARGE(E379:J379,3),0),0)+IF($D$5&gt;=4,IFERROR(LARGE(E379:J379,4),0),0)+IF($D$5&gt;=5,IFERROR(LARGE(E379:J379,5),0),0)+IF($D$5&gt;=6,IFERROR(LARGE(E379:J379,6),0),0)</f>
        <v>360</v>
      </c>
      <c r="L379" s="31" t="s">
        <v>1054</v>
      </c>
      <c r="M379" s="31"/>
      <c r="N379" s="31">
        <f>K379-(ROW(K379)-ROW(K$6))/10000</f>
        <v>359.96269999999998</v>
      </c>
      <c r="O379" s="31">
        <f>COUNT(E379:J379)</f>
        <v>3</v>
      </c>
      <c r="P379" s="31">
        <f ca="1">IF(AND(O379=1,OFFSET(D379,0,P$3)&gt;0),"Y",0)</f>
        <v>0</v>
      </c>
      <c r="Q379" s="32" t="s">
        <v>136</v>
      </c>
      <c r="R379" s="33">
        <f>1-(Q379=Q378)</f>
        <v>0</v>
      </c>
      <c r="S379" s="33">
        <f>N379+T379/1000+U379/10000+V379/100000+W379/1000000+X379/10000000+Y379/100000000</f>
        <v>360.11156</v>
      </c>
      <c r="T379" s="27">
        <v>136</v>
      </c>
      <c r="U379" s="27">
        <v>118</v>
      </c>
      <c r="V379" s="27">
        <v>106</v>
      </c>
      <c r="W379" s="29"/>
      <c r="X379" s="27"/>
      <c r="Y379" s="27"/>
    </row>
    <row r="380" spans="1:25" s="26" customFormat="1" ht="15">
      <c r="A380" s="50">
        <v>29</v>
      </c>
      <c r="B380" s="1">
        <v>27</v>
      </c>
      <c r="C380" s="50" t="s">
        <v>665</v>
      </c>
      <c r="D380" s="29" t="s">
        <v>56</v>
      </c>
      <c r="E380" s="29">
        <v>162</v>
      </c>
      <c r="F380" s="27">
        <v>168</v>
      </c>
      <c r="G380" s="27"/>
      <c r="H380" s="27"/>
      <c r="I380" s="27"/>
      <c r="J380" s="27"/>
      <c r="K380" s="31">
        <f>IFERROR(LARGE(E380:J380,1),0)+IF($D$5&gt;=2,IFERROR(LARGE(E380:J380,2),0),0)+IF($D$5&gt;=3,IFERROR(LARGE(E380:J380,3),0),0)+IF($D$5&gt;=4,IFERROR(LARGE(E380:J380,4),0),0)+IF($D$5&gt;=5,IFERROR(LARGE(E380:J380,5),0),0)+IF($D$5&gt;=6,IFERROR(LARGE(E380:J380,6),0),0)</f>
        <v>330</v>
      </c>
      <c r="L380" s="31" t="s">
        <v>1054</v>
      </c>
      <c r="M380" s="31"/>
      <c r="N380" s="31">
        <f>K380-(ROW(K380)-ROW(K$6))/10000</f>
        <v>329.96260000000001</v>
      </c>
      <c r="O380" s="31">
        <f>COUNT(E380:J380)</f>
        <v>2</v>
      </c>
      <c r="P380" s="31">
        <f ca="1">IF(AND(O380=1,OFFSET(D380,0,P$3)&gt;0),"Y",0)</f>
        <v>0</v>
      </c>
      <c r="Q380" s="32" t="s">
        <v>136</v>
      </c>
      <c r="R380" s="47">
        <f>1-(Q380=Q379)</f>
        <v>0</v>
      </c>
      <c r="S380" s="33">
        <f>N380+T380/1000+U380/10000+V380/100000+W380/1000000+X380/10000000+Y380/100000000</f>
        <v>330.14680000000004</v>
      </c>
      <c r="T380" s="27">
        <v>168</v>
      </c>
      <c r="U380" s="29">
        <v>162</v>
      </c>
      <c r="V380" s="27"/>
      <c r="W380" s="27"/>
      <c r="X380" s="27"/>
      <c r="Y380" s="27"/>
    </row>
    <row r="381" spans="1:25" s="26" customFormat="1" ht="15">
      <c r="A381" s="50">
        <v>30</v>
      </c>
      <c r="B381" s="1">
        <v>28</v>
      </c>
      <c r="C381" s="50" t="s">
        <v>399</v>
      </c>
      <c r="D381" s="29" t="s">
        <v>39</v>
      </c>
      <c r="E381" s="29"/>
      <c r="F381" s="27"/>
      <c r="G381" s="27">
        <v>111</v>
      </c>
      <c r="H381" s="27">
        <v>66</v>
      </c>
      <c r="I381" s="27">
        <v>115</v>
      </c>
      <c r="J381" s="27"/>
      <c r="K381" s="31">
        <f>IFERROR(LARGE(E381:J381,1),0)+IF($D$5&gt;=2,IFERROR(LARGE(E381:J381,2),0),0)+IF($D$5&gt;=3,IFERROR(LARGE(E381:J381,3),0),0)+IF($D$5&gt;=4,IFERROR(LARGE(E381:J381,4),0),0)+IF($D$5&gt;=5,IFERROR(LARGE(E381:J381,5),0),0)+IF($D$5&gt;=6,IFERROR(LARGE(E381:J381,6),0),0)</f>
        <v>292</v>
      </c>
      <c r="L381" s="31" t="s">
        <v>1054</v>
      </c>
      <c r="M381" s="31"/>
      <c r="N381" s="31">
        <f>K381-(ROW(K381)-ROW(K$6))/10000</f>
        <v>291.96249999999998</v>
      </c>
      <c r="O381" s="31">
        <f>COUNT(E381:J381)</f>
        <v>3</v>
      </c>
      <c r="P381" s="31">
        <f ca="1">IF(AND(O381=1,OFFSET(D381,0,P$3)&gt;0),"Y",0)</f>
        <v>0</v>
      </c>
      <c r="Q381" s="32" t="s">
        <v>136</v>
      </c>
      <c r="R381" s="33">
        <f>1-(Q381=Q380)</f>
        <v>0</v>
      </c>
      <c r="S381" s="33">
        <f>N381+T381/1000+U381/10000+V381/100000+W381/1000000+X381/10000000+Y381/100000000</f>
        <v>292.08925999999997</v>
      </c>
      <c r="T381" s="27">
        <v>115</v>
      </c>
      <c r="U381" s="27">
        <v>111</v>
      </c>
      <c r="V381" s="27">
        <v>66</v>
      </c>
      <c r="W381" s="29"/>
      <c r="X381" s="27"/>
      <c r="Y381" s="27"/>
    </row>
    <row r="382" spans="1:25" s="26" customFormat="1" ht="15">
      <c r="A382" s="50">
        <v>31</v>
      </c>
      <c r="B382" s="1">
        <v>29</v>
      </c>
      <c r="C382" s="50" t="s">
        <v>324</v>
      </c>
      <c r="D382" s="29" t="s">
        <v>326</v>
      </c>
      <c r="E382" s="29">
        <v>131</v>
      </c>
      <c r="F382" s="27"/>
      <c r="G382" s="27"/>
      <c r="H382" s="27"/>
      <c r="I382" s="27">
        <v>147</v>
      </c>
      <c r="J382" s="27"/>
      <c r="K382" s="31">
        <f>IFERROR(LARGE(E382:J382,1),0)+IF($D$5&gt;=2,IFERROR(LARGE(E382:J382,2),0),0)+IF($D$5&gt;=3,IFERROR(LARGE(E382:J382,3),0),0)+IF($D$5&gt;=4,IFERROR(LARGE(E382:J382,4),0),0)+IF($D$5&gt;=5,IFERROR(LARGE(E382:J382,5),0),0)+IF($D$5&gt;=6,IFERROR(LARGE(E382:J382,6),0),0)</f>
        <v>278</v>
      </c>
      <c r="L382" s="31" t="s">
        <v>1054</v>
      </c>
      <c r="M382" s="31"/>
      <c r="N382" s="31">
        <f>K382-(ROW(K382)-ROW(K$6))/10000</f>
        <v>277.9624</v>
      </c>
      <c r="O382" s="31">
        <f>COUNT(E382:J382)</f>
        <v>2</v>
      </c>
      <c r="P382" s="31">
        <f ca="1">IF(AND(O382=1,OFFSET(D382,0,P$3)&gt;0),"Y",0)</f>
        <v>0</v>
      </c>
      <c r="Q382" s="32" t="s">
        <v>136</v>
      </c>
      <c r="R382" s="47">
        <f>1-(Q382=Q381)</f>
        <v>0</v>
      </c>
      <c r="S382" s="33">
        <f>N382+T382/1000+U382/10000+V382/100000+W382/1000000+X382/10000000+Y382/100000000</f>
        <v>278.1225</v>
      </c>
      <c r="T382" s="27">
        <v>147</v>
      </c>
      <c r="U382" s="29">
        <v>131</v>
      </c>
      <c r="V382" s="27"/>
      <c r="W382" s="27"/>
      <c r="X382" s="27"/>
      <c r="Y382" s="27"/>
    </row>
    <row r="383" spans="1:25" s="26" customFormat="1" ht="15">
      <c r="A383" s="50">
        <v>32</v>
      </c>
      <c r="B383" s="1">
        <v>30</v>
      </c>
      <c r="C383" s="50" t="s">
        <v>666</v>
      </c>
      <c r="D383" s="29" t="s">
        <v>56</v>
      </c>
      <c r="E383" s="29">
        <v>117</v>
      </c>
      <c r="F383" s="27"/>
      <c r="G383" s="27">
        <v>132</v>
      </c>
      <c r="H383" s="27"/>
      <c r="I383" s="27"/>
      <c r="J383" s="27"/>
      <c r="K383" s="31">
        <f>IFERROR(LARGE(E383:J383,1),0)+IF($D$5&gt;=2,IFERROR(LARGE(E383:J383,2),0),0)+IF($D$5&gt;=3,IFERROR(LARGE(E383:J383,3),0),0)+IF($D$5&gt;=4,IFERROR(LARGE(E383:J383,4),0),0)+IF($D$5&gt;=5,IFERROR(LARGE(E383:J383,5),0),0)+IF($D$5&gt;=6,IFERROR(LARGE(E383:J383,6),0),0)</f>
        <v>249</v>
      </c>
      <c r="L383" s="31" t="s">
        <v>1054</v>
      </c>
      <c r="M383" s="31"/>
      <c r="N383" s="31">
        <f>K383-(ROW(K383)-ROW(K$6))/10000</f>
        <v>248.9623</v>
      </c>
      <c r="O383" s="31">
        <f>COUNT(E383:J383)</f>
        <v>2</v>
      </c>
      <c r="P383" s="31">
        <f ca="1">IF(AND(O383=1,OFFSET(D383,0,P$3)&gt;0),"Y",0)</f>
        <v>0</v>
      </c>
      <c r="Q383" s="32" t="s">
        <v>136</v>
      </c>
      <c r="R383" s="47">
        <f>1-(Q383=Q382)</f>
        <v>0</v>
      </c>
      <c r="S383" s="33">
        <f>N383+T383/1000+U383/10000+V383/100000+W383/1000000+X383/10000000+Y383/100000000</f>
        <v>249.10599999999999</v>
      </c>
      <c r="T383" s="27">
        <v>132</v>
      </c>
      <c r="U383" s="29">
        <v>117</v>
      </c>
      <c r="V383" s="27"/>
      <c r="W383" s="27"/>
      <c r="X383" s="27"/>
      <c r="Y383" s="27"/>
    </row>
    <row r="384" spans="1:25" s="26" customFormat="1" ht="15">
      <c r="A384" s="50">
        <v>33</v>
      </c>
      <c r="B384" s="1">
        <v>31</v>
      </c>
      <c r="C384" s="50" t="s">
        <v>667</v>
      </c>
      <c r="D384" s="29" t="s">
        <v>46</v>
      </c>
      <c r="E384" s="29"/>
      <c r="F384" s="27">
        <v>114</v>
      </c>
      <c r="G384" s="27"/>
      <c r="H384" s="27">
        <v>96</v>
      </c>
      <c r="I384" s="27"/>
      <c r="J384" s="27"/>
      <c r="K384" s="31">
        <f>IFERROR(LARGE(E384:J384,1),0)+IF($D$5&gt;=2,IFERROR(LARGE(E384:J384,2),0),0)+IF($D$5&gt;=3,IFERROR(LARGE(E384:J384,3),0),0)+IF($D$5&gt;=4,IFERROR(LARGE(E384:J384,4),0),0)+IF($D$5&gt;=5,IFERROR(LARGE(E384:J384,5),0),0)+IF($D$5&gt;=6,IFERROR(LARGE(E384:J384,6),0),0)</f>
        <v>210</v>
      </c>
      <c r="L384" s="31" t="s">
        <v>1054</v>
      </c>
      <c r="M384" s="31"/>
      <c r="N384" s="31">
        <f>K384-(ROW(K384)-ROW(K$6))/10000</f>
        <v>209.9622</v>
      </c>
      <c r="O384" s="31">
        <f>COUNT(E384:J384)</f>
        <v>2</v>
      </c>
      <c r="P384" s="31">
        <f ca="1">IF(AND(O384=1,OFFSET(D384,0,P$3)&gt;0),"Y",0)</f>
        <v>0</v>
      </c>
      <c r="Q384" s="32" t="s">
        <v>136</v>
      </c>
      <c r="R384" s="33">
        <f>1-(Q384=Q383)</f>
        <v>0</v>
      </c>
      <c r="S384" s="33">
        <f>N384+T384/1000+U384/10000+V384/100000+W384/1000000+X384/10000000+Y384/100000000</f>
        <v>210.08580000000001</v>
      </c>
      <c r="T384" s="27">
        <v>114</v>
      </c>
      <c r="U384" s="27">
        <v>96</v>
      </c>
      <c r="V384" s="29"/>
      <c r="W384" s="27"/>
      <c r="X384" s="27"/>
      <c r="Y384" s="27"/>
    </row>
    <row r="385" spans="1:25" s="26" customFormat="1" ht="15">
      <c r="A385" s="50">
        <v>34</v>
      </c>
      <c r="B385" s="1" t="s">
        <v>111</v>
      </c>
      <c r="C385" s="50" t="s">
        <v>668</v>
      </c>
      <c r="D385" s="29" t="s">
        <v>66</v>
      </c>
      <c r="E385" s="29">
        <v>68</v>
      </c>
      <c r="F385" s="27">
        <v>64</v>
      </c>
      <c r="G385" s="27"/>
      <c r="H385" s="27">
        <v>55</v>
      </c>
      <c r="I385" s="27"/>
      <c r="J385" s="27"/>
      <c r="K385" s="31">
        <f>IFERROR(LARGE(E385:J385,1),0)+IF($D$5&gt;=2,IFERROR(LARGE(E385:J385,2),0),0)+IF($D$5&gt;=3,IFERROR(LARGE(E385:J385,3),0),0)+IF($D$5&gt;=4,IFERROR(LARGE(E385:J385,4),0),0)+IF($D$5&gt;=5,IFERROR(LARGE(E385:J385,5),0),0)+IF($D$5&gt;=6,IFERROR(LARGE(E385:J385,6),0),0)</f>
        <v>187</v>
      </c>
      <c r="L385" s="31" t="s">
        <v>1055</v>
      </c>
      <c r="M385" s="31"/>
      <c r="N385" s="31">
        <f>K385-(ROW(K385)-ROW(K$6))/10000</f>
        <v>186.96209999999999</v>
      </c>
      <c r="O385" s="31">
        <f>COUNT(E385:J385)</f>
        <v>3</v>
      </c>
      <c r="P385" s="31">
        <f ca="1">IF(AND(O385=1,OFFSET(D385,0,P$3)&gt;0),"Y",0)</f>
        <v>0</v>
      </c>
      <c r="Q385" s="32" t="s">
        <v>136</v>
      </c>
      <c r="R385" s="47">
        <f>1-(Q385=Q384)</f>
        <v>0</v>
      </c>
      <c r="S385" s="33">
        <f>N385+T385/1000+U385/10000+V385/100000+W385/1000000+X385/10000000+Y385/100000000</f>
        <v>187.03705000000002</v>
      </c>
      <c r="T385" s="29">
        <v>68</v>
      </c>
      <c r="U385" s="27">
        <v>64</v>
      </c>
      <c r="V385" s="27">
        <v>55</v>
      </c>
      <c r="W385" s="27"/>
      <c r="X385" s="27"/>
      <c r="Y385" s="27"/>
    </row>
    <row r="386" spans="1:25" s="26" customFormat="1" ht="15">
      <c r="A386" s="50">
        <v>35</v>
      </c>
      <c r="B386" s="1">
        <v>32</v>
      </c>
      <c r="C386" s="50" t="s">
        <v>669</v>
      </c>
      <c r="D386" s="29" t="s">
        <v>62</v>
      </c>
      <c r="E386" s="29"/>
      <c r="F386" s="27"/>
      <c r="G386" s="27">
        <v>183</v>
      </c>
      <c r="H386" s="27"/>
      <c r="I386" s="27"/>
      <c r="J386" s="27"/>
      <c r="K386" s="31">
        <f>IFERROR(LARGE(E386:J386,1),0)+IF($D$5&gt;=2,IFERROR(LARGE(E386:J386,2),0),0)+IF($D$5&gt;=3,IFERROR(LARGE(E386:J386,3),0),0)+IF($D$5&gt;=4,IFERROR(LARGE(E386:J386,4),0),0)+IF($D$5&gt;=5,IFERROR(LARGE(E386:J386,5),0),0)+IF($D$5&gt;=6,IFERROR(LARGE(E386:J386,6),0),0)</f>
        <v>183</v>
      </c>
      <c r="L386" s="31" t="s">
        <v>1054</v>
      </c>
      <c r="M386" s="31"/>
      <c r="N386" s="31">
        <f>K386-(ROW(K386)-ROW(K$6))/10000</f>
        <v>182.96199999999999</v>
      </c>
      <c r="O386" s="31">
        <f>COUNT(E386:J386)</f>
        <v>1</v>
      </c>
      <c r="P386" s="31">
        <f ca="1">IF(AND(O386=1,OFFSET(D386,0,P$3)&gt;0),"Y",0)</f>
        <v>0</v>
      </c>
      <c r="Q386" s="32" t="s">
        <v>136</v>
      </c>
      <c r="R386" s="33">
        <f>1-(Q386=Q385)</f>
        <v>0</v>
      </c>
      <c r="S386" s="33">
        <f>N386+T386/1000+U386/10000+V386/100000+W386/1000000+X386/10000000+Y386/100000000</f>
        <v>183.14499999999998</v>
      </c>
      <c r="T386" s="27">
        <v>183</v>
      </c>
      <c r="U386" s="29"/>
      <c r="V386" s="27"/>
      <c r="W386" s="27"/>
      <c r="X386" s="27"/>
      <c r="Y386" s="27"/>
    </row>
    <row r="387" spans="1:25" s="26" customFormat="1" ht="15">
      <c r="A387" s="50">
        <v>36</v>
      </c>
      <c r="B387" s="1">
        <v>33</v>
      </c>
      <c r="C387" s="50" t="s">
        <v>670</v>
      </c>
      <c r="D387" s="29" t="s">
        <v>46</v>
      </c>
      <c r="E387" s="29"/>
      <c r="F387" s="27">
        <v>95</v>
      </c>
      <c r="G387" s="27"/>
      <c r="H387" s="27">
        <v>86</v>
      </c>
      <c r="I387" s="27"/>
      <c r="J387" s="27"/>
      <c r="K387" s="31">
        <f>IFERROR(LARGE(E387:J387,1),0)+IF($D$5&gt;=2,IFERROR(LARGE(E387:J387,2),0),0)+IF($D$5&gt;=3,IFERROR(LARGE(E387:J387,3),0),0)+IF($D$5&gt;=4,IFERROR(LARGE(E387:J387,4),0),0)+IF($D$5&gt;=5,IFERROR(LARGE(E387:J387,5),0),0)+IF($D$5&gt;=6,IFERROR(LARGE(E387:J387,6),0),0)</f>
        <v>181</v>
      </c>
      <c r="L387" s="31" t="s">
        <v>1054</v>
      </c>
      <c r="M387" s="31"/>
      <c r="N387" s="31">
        <f>K387-(ROW(K387)-ROW(K$6))/10000</f>
        <v>180.96190000000001</v>
      </c>
      <c r="O387" s="31">
        <f>COUNT(E387:J387)</f>
        <v>2</v>
      </c>
      <c r="P387" s="31">
        <f ca="1">IF(AND(O387=1,OFFSET(D387,0,P$3)&gt;0),"Y",0)</f>
        <v>0</v>
      </c>
      <c r="Q387" s="32" t="s">
        <v>136</v>
      </c>
      <c r="R387" s="33">
        <f>1-(Q387=Q386)</f>
        <v>0</v>
      </c>
      <c r="S387" s="33">
        <f>N387+T387/1000+U387/10000+V387/100000+W387/1000000+X387/10000000+Y387/100000000</f>
        <v>181.06550000000001</v>
      </c>
      <c r="T387" s="27">
        <v>95</v>
      </c>
      <c r="U387" s="27">
        <v>86</v>
      </c>
      <c r="V387" s="29"/>
      <c r="W387" s="27"/>
      <c r="X387" s="27"/>
      <c r="Y387" s="27"/>
    </row>
    <row r="388" spans="1:25" s="26" customFormat="1" ht="15">
      <c r="A388" s="50">
        <v>37</v>
      </c>
      <c r="B388" s="1">
        <v>34</v>
      </c>
      <c r="C388" s="50" t="s">
        <v>671</v>
      </c>
      <c r="D388" s="29" t="s">
        <v>93</v>
      </c>
      <c r="E388" s="29"/>
      <c r="F388" s="27">
        <v>173</v>
      </c>
      <c r="G388" s="27"/>
      <c r="H388" s="27"/>
      <c r="I388" s="27"/>
      <c r="J388" s="27"/>
      <c r="K388" s="31">
        <f>IFERROR(LARGE(E388:J388,1),0)+IF($D$5&gt;=2,IFERROR(LARGE(E388:J388,2),0),0)+IF($D$5&gt;=3,IFERROR(LARGE(E388:J388,3),0),0)+IF($D$5&gt;=4,IFERROR(LARGE(E388:J388,4),0),0)+IF($D$5&gt;=5,IFERROR(LARGE(E388:J388,5),0),0)+IF($D$5&gt;=6,IFERROR(LARGE(E388:J388,6),0),0)</f>
        <v>173</v>
      </c>
      <c r="L388" s="31" t="s">
        <v>1054</v>
      </c>
      <c r="M388" s="31"/>
      <c r="N388" s="31">
        <f>K388-(ROW(K388)-ROW(K$6))/10000</f>
        <v>172.96180000000001</v>
      </c>
      <c r="O388" s="31">
        <f>COUNT(E388:J388)</f>
        <v>1</v>
      </c>
      <c r="P388" s="31">
        <f ca="1">IF(AND(O388=1,OFFSET(D388,0,P$3)&gt;0),"Y",0)</f>
        <v>0</v>
      </c>
      <c r="Q388" s="32" t="s">
        <v>136</v>
      </c>
      <c r="R388" s="33">
        <f>1-(Q388=Q387)</f>
        <v>0</v>
      </c>
      <c r="S388" s="33">
        <f>N388+T388/1000+U388/10000+V388/100000+W388/1000000+X388/10000000+Y388/100000000</f>
        <v>173.13480000000001</v>
      </c>
      <c r="T388" s="27">
        <v>173</v>
      </c>
      <c r="U388" s="29"/>
      <c r="V388" s="27"/>
      <c r="W388" s="27"/>
      <c r="X388" s="27"/>
      <c r="Y388" s="27"/>
    </row>
    <row r="389" spans="1:25" s="26" customFormat="1" ht="15">
      <c r="A389" s="50">
        <v>38</v>
      </c>
      <c r="B389" s="1">
        <v>35</v>
      </c>
      <c r="C389" s="50" t="s">
        <v>672</v>
      </c>
      <c r="D389" s="29" t="s">
        <v>51</v>
      </c>
      <c r="E389" s="29">
        <v>62</v>
      </c>
      <c r="F389" s="27">
        <v>67</v>
      </c>
      <c r="G389" s="27"/>
      <c r="H389" s="27"/>
      <c r="I389" s="27"/>
      <c r="J389" s="27"/>
      <c r="K389" s="31">
        <f>IFERROR(LARGE(E389:J389,1),0)+IF($D$5&gt;=2,IFERROR(LARGE(E389:J389,2),0),0)+IF($D$5&gt;=3,IFERROR(LARGE(E389:J389,3),0),0)+IF($D$5&gt;=4,IFERROR(LARGE(E389:J389,4),0),0)+IF($D$5&gt;=5,IFERROR(LARGE(E389:J389,5),0),0)+IF($D$5&gt;=6,IFERROR(LARGE(E389:J389,6),0),0)</f>
        <v>129</v>
      </c>
      <c r="L389" s="31" t="s">
        <v>1054</v>
      </c>
      <c r="M389" s="31"/>
      <c r="N389" s="31">
        <f>K389-(ROW(K389)-ROW(K$6))/10000</f>
        <v>128.96170000000001</v>
      </c>
      <c r="O389" s="31">
        <f>COUNT(E389:J389)</f>
        <v>2</v>
      </c>
      <c r="P389" s="31">
        <f ca="1">IF(AND(O389=1,OFFSET(D389,0,P$3)&gt;0),"Y",0)</f>
        <v>0</v>
      </c>
      <c r="Q389" s="32" t="s">
        <v>136</v>
      </c>
      <c r="R389" s="47">
        <f>1-(Q389=Q388)</f>
        <v>0</v>
      </c>
      <c r="S389" s="33">
        <f>N389+T389/1000+U389/10000+V389/100000+W389/1000000+X389/10000000+Y389/100000000</f>
        <v>129.03490000000002</v>
      </c>
      <c r="T389" s="27">
        <v>67</v>
      </c>
      <c r="U389" s="29">
        <v>62</v>
      </c>
      <c r="V389" s="27"/>
      <c r="W389" s="27"/>
      <c r="X389" s="27"/>
      <c r="Y389" s="27"/>
    </row>
    <row r="390" spans="1:25" s="26" customFormat="1" ht="15">
      <c r="A390" s="50">
        <v>39</v>
      </c>
      <c r="B390" s="1">
        <v>36</v>
      </c>
      <c r="C390" s="50" t="s">
        <v>673</v>
      </c>
      <c r="D390" s="29" t="s">
        <v>341</v>
      </c>
      <c r="E390" s="29">
        <v>105</v>
      </c>
      <c r="F390" s="27"/>
      <c r="G390" s="27"/>
      <c r="H390" s="27"/>
      <c r="I390" s="27"/>
      <c r="J390" s="27"/>
      <c r="K390" s="31">
        <f>IFERROR(LARGE(E390:J390,1),0)+IF($D$5&gt;=2,IFERROR(LARGE(E390:J390,2),0),0)+IF($D$5&gt;=3,IFERROR(LARGE(E390:J390,3),0),0)+IF($D$5&gt;=4,IFERROR(LARGE(E390:J390,4),0),0)+IF($D$5&gt;=5,IFERROR(LARGE(E390:J390,5),0),0)+IF($D$5&gt;=6,IFERROR(LARGE(E390:J390,6),0),0)</f>
        <v>105</v>
      </c>
      <c r="L390" s="31" t="s">
        <v>1054</v>
      </c>
      <c r="M390" s="31"/>
      <c r="N390" s="31">
        <f>K390-(ROW(K390)-ROW(K$6))/10000</f>
        <v>104.9616</v>
      </c>
      <c r="O390" s="31">
        <f>COUNT(E390:J390)</f>
        <v>1</v>
      </c>
      <c r="P390" s="31">
        <f ca="1">IF(AND(O390=1,OFFSET(D390,0,P$3)&gt;0),"Y",0)</f>
        <v>0</v>
      </c>
      <c r="Q390" s="32" t="s">
        <v>136</v>
      </c>
      <c r="R390" s="47">
        <f>1-(Q390=Q389)</f>
        <v>0</v>
      </c>
      <c r="S390" s="33">
        <f>N390+T390/1000+U390/10000+V390/100000+W390/1000000+X390/10000000+Y390/100000000</f>
        <v>105.06660000000001</v>
      </c>
      <c r="T390" s="29">
        <v>105</v>
      </c>
      <c r="U390" s="27"/>
      <c r="V390" s="27"/>
      <c r="W390" s="27"/>
      <c r="X390" s="27"/>
      <c r="Y390" s="27"/>
    </row>
    <row r="391" spans="1:25" s="26" customFormat="1" ht="15">
      <c r="A391" s="50">
        <v>40</v>
      </c>
      <c r="B391" s="1">
        <v>37</v>
      </c>
      <c r="C391" s="50" t="s">
        <v>674</v>
      </c>
      <c r="D391" s="29" t="s">
        <v>39</v>
      </c>
      <c r="E391" s="29"/>
      <c r="F391" s="27"/>
      <c r="G391" s="27">
        <v>103</v>
      </c>
      <c r="H391" s="27"/>
      <c r="I391" s="27"/>
      <c r="J391" s="27"/>
      <c r="K391" s="31">
        <f>IFERROR(LARGE(E391:J391,1),0)+IF($D$5&gt;=2,IFERROR(LARGE(E391:J391,2),0),0)+IF($D$5&gt;=3,IFERROR(LARGE(E391:J391,3),0),0)+IF($D$5&gt;=4,IFERROR(LARGE(E391:J391,4),0),0)+IF($D$5&gt;=5,IFERROR(LARGE(E391:J391,5),0),0)+IF($D$5&gt;=6,IFERROR(LARGE(E391:J391,6),0),0)</f>
        <v>103</v>
      </c>
      <c r="L391" s="31" t="s">
        <v>1054</v>
      </c>
      <c r="M391" s="31"/>
      <c r="N391" s="31">
        <f>K391-(ROW(K391)-ROW(K$6))/10000</f>
        <v>102.9615</v>
      </c>
      <c r="O391" s="31">
        <f>COUNT(E391:J391)</f>
        <v>1</v>
      </c>
      <c r="P391" s="31">
        <f ca="1">IF(AND(O391=1,OFFSET(D391,0,P$3)&gt;0),"Y",0)</f>
        <v>0</v>
      </c>
      <c r="Q391" s="32" t="s">
        <v>136</v>
      </c>
      <c r="R391" s="33">
        <f>1-(Q391=Q390)</f>
        <v>0</v>
      </c>
      <c r="S391" s="33">
        <f>N391+T391/1000+U391/10000+V391/100000+W391/1000000+X391/10000000+Y391/100000000</f>
        <v>103.0645</v>
      </c>
      <c r="T391" s="27">
        <v>103</v>
      </c>
      <c r="U391" s="29"/>
      <c r="V391" s="27"/>
      <c r="W391" s="27"/>
      <c r="X391" s="27"/>
      <c r="Y391" s="27"/>
    </row>
    <row r="392" spans="1:25" s="26" customFormat="1" ht="15">
      <c r="A392" s="50">
        <v>41</v>
      </c>
      <c r="B392" s="1">
        <v>38</v>
      </c>
      <c r="C392" s="50" t="s">
        <v>675</v>
      </c>
      <c r="D392" s="29" t="s">
        <v>30</v>
      </c>
      <c r="E392" s="29">
        <v>82</v>
      </c>
      <c r="F392" s="27"/>
      <c r="G392" s="27"/>
      <c r="H392" s="27"/>
      <c r="I392" s="27"/>
      <c r="J392" s="27"/>
      <c r="K392" s="31">
        <f>IFERROR(LARGE(E392:J392,1),0)+IF($D$5&gt;=2,IFERROR(LARGE(E392:J392,2),0),0)+IF($D$5&gt;=3,IFERROR(LARGE(E392:J392,3),0),0)+IF($D$5&gt;=4,IFERROR(LARGE(E392:J392,4),0),0)+IF($D$5&gt;=5,IFERROR(LARGE(E392:J392,5),0),0)+IF($D$5&gt;=6,IFERROR(LARGE(E392:J392,6),0),0)</f>
        <v>82</v>
      </c>
      <c r="L392" s="31" t="s">
        <v>1054</v>
      </c>
      <c r="M392" s="31"/>
      <c r="N392" s="31">
        <f>K392-(ROW(K392)-ROW(K$6))/10000</f>
        <v>81.961399999999998</v>
      </c>
      <c r="O392" s="31">
        <f>COUNT(E392:J392)</f>
        <v>1</v>
      </c>
      <c r="P392" s="31">
        <f ca="1">IF(AND(O392=1,OFFSET(D392,0,P$3)&gt;0),"Y",0)</f>
        <v>0</v>
      </c>
      <c r="Q392" s="32" t="s">
        <v>136</v>
      </c>
      <c r="R392" s="47">
        <f>1-(Q392=Q391)</f>
        <v>0</v>
      </c>
      <c r="S392" s="33">
        <f>N392+T392/1000+U392/10000+V392/100000+W392/1000000+X392/10000000+Y392/100000000</f>
        <v>82.043399999999991</v>
      </c>
      <c r="T392" s="29">
        <v>82</v>
      </c>
      <c r="U392" s="27"/>
      <c r="V392" s="27"/>
      <c r="W392" s="27"/>
      <c r="X392" s="27"/>
      <c r="Y392" s="27"/>
    </row>
    <row r="393" spans="1:25" ht="3" customHeight="1">
      <c r="A393" s="49"/>
      <c r="B393" s="49"/>
      <c r="C393" s="49"/>
      <c r="D393" s="27"/>
      <c r="E393" s="27"/>
      <c r="F393" s="27"/>
      <c r="G393" s="27"/>
      <c r="H393" s="27"/>
      <c r="I393" s="27"/>
      <c r="J393" s="27"/>
      <c r="K393" s="31"/>
      <c r="L393" s="27"/>
      <c r="M393" s="27"/>
      <c r="N393" s="31"/>
      <c r="O393" s="27"/>
      <c r="P393" s="27"/>
      <c r="R393" s="51"/>
      <c r="S393" s="33"/>
      <c r="T393" s="27"/>
      <c r="U393" s="27"/>
      <c r="V393" s="27"/>
      <c r="W393" s="27"/>
      <c r="X393" s="27"/>
      <c r="Y393" s="27"/>
    </row>
    <row r="394" spans="1:25" ht="15">
      <c r="A394" s="50"/>
      <c r="B394" s="1"/>
      <c r="C394" s="50"/>
      <c r="D394" s="29"/>
      <c r="E394" s="29"/>
      <c r="F394" s="27"/>
      <c r="G394" s="27"/>
      <c r="H394" s="27"/>
      <c r="I394" s="27"/>
      <c r="J394" s="27"/>
      <c r="K394" s="31"/>
      <c r="L394" s="27"/>
      <c r="M394" s="27"/>
      <c r="N394" s="31"/>
      <c r="O394" s="27"/>
      <c r="P394" s="27"/>
      <c r="R394" s="51"/>
      <c r="S394" s="33"/>
      <c r="T394" s="27"/>
      <c r="U394" s="27"/>
      <c r="V394" s="27"/>
      <c r="W394" s="27"/>
      <c r="X394" s="27"/>
      <c r="Y394" s="27"/>
    </row>
    <row r="395" spans="1:25" ht="15">
      <c r="A395" s="50"/>
      <c r="B395" s="1"/>
      <c r="C395" s="49" t="s">
        <v>278</v>
      </c>
      <c r="D395" s="29"/>
      <c r="E395" s="29"/>
      <c r="F395" s="27"/>
      <c r="G395" s="27"/>
      <c r="H395" s="27"/>
      <c r="I395" s="27"/>
      <c r="J395" s="27"/>
      <c r="K395" s="31"/>
      <c r="L395" s="27"/>
      <c r="M395" s="27"/>
      <c r="N395" s="31"/>
      <c r="O395" s="27"/>
      <c r="P395" s="31"/>
      <c r="Q395" s="43" t="str">
        <f>C395</f>
        <v>M65</v>
      </c>
      <c r="R395" s="51"/>
      <c r="S395" s="33"/>
      <c r="T395" s="29"/>
      <c r="U395" s="27"/>
      <c r="V395" s="27"/>
      <c r="W395" s="27"/>
      <c r="X395" s="27"/>
      <c r="Y395" s="27"/>
    </row>
    <row r="396" spans="1:25" ht="15">
      <c r="A396" s="50">
        <v>1</v>
      </c>
      <c r="B396" s="1">
        <v>1</v>
      </c>
      <c r="C396" s="50" t="s">
        <v>676</v>
      </c>
      <c r="D396" s="29" t="s">
        <v>62</v>
      </c>
      <c r="E396" s="29">
        <v>228</v>
      </c>
      <c r="F396" s="27">
        <v>222</v>
      </c>
      <c r="G396" s="27">
        <v>220</v>
      </c>
      <c r="H396" s="27"/>
      <c r="I396" s="27"/>
      <c r="J396" s="27"/>
      <c r="K396" s="31">
        <f>IFERROR(LARGE(E396:J396,1),0)+IF($D$5&gt;=2,IFERROR(LARGE(E396:J396,2),0),0)+IF($D$5&gt;=3,IFERROR(LARGE(E396:J396,3),0),0)+IF($D$5&gt;=4,IFERROR(LARGE(E396:J396,4),0),0)+IF($D$5&gt;=5,IFERROR(LARGE(E396:J396,5),0),0)+IF($D$5&gt;=6,IFERROR(LARGE(E396:J396,6),0),0)</f>
        <v>670</v>
      </c>
      <c r="L396" s="31" t="s">
        <v>1054</v>
      </c>
      <c r="M396" s="31" t="s">
        <v>677</v>
      </c>
      <c r="N396" s="31">
        <f>K396-(ROW(K396)-ROW(K$6))/10000</f>
        <v>669.96100000000001</v>
      </c>
      <c r="O396" s="31">
        <f>COUNT(E396:J396)</f>
        <v>3</v>
      </c>
      <c r="P396" s="31">
        <f ca="1">IF(AND(O396=1,OFFSET(D396,0,P$3)&gt;0),"Y",0)</f>
        <v>0</v>
      </c>
      <c r="Q396" s="32" t="s">
        <v>278</v>
      </c>
      <c r="R396" s="47">
        <f>1-(Q396=Q395)</f>
        <v>0</v>
      </c>
      <c r="S396" s="33">
        <f>N396+T396/1000+U396/10000+V396/100000+W396/1000000+X396/10000000+Y396/100000000</f>
        <v>670.21339999999998</v>
      </c>
      <c r="T396" s="29">
        <v>228</v>
      </c>
      <c r="U396" s="27">
        <v>222</v>
      </c>
      <c r="V396" s="27">
        <v>220</v>
      </c>
      <c r="W396" s="27"/>
      <c r="X396" s="27"/>
      <c r="Y396" s="27"/>
    </row>
    <row r="397" spans="1:25" ht="15">
      <c r="A397" s="50">
        <v>2</v>
      </c>
      <c r="B397" s="1">
        <v>2</v>
      </c>
      <c r="C397" s="50" t="s">
        <v>306</v>
      </c>
      <c r="D397" s="29" t="s">
        <v>51</v>
      </c>
      <c r="E397" s="29">
        <v>155</v>
      </c>
      <c r="F397" s="27">
        <v>165</v>
      </c>
      <c r="G397" s="27">
        <v>177</v>
      </c>
      <c r="H397" s="27"/>
      <c r="I397" s="27">
        <v>155</v>
      </c>
      <c r="J397" s="27"/>
      <c r="K397" s="31">
        <f>IFERROR(LARGE(E397:J397,1),0)+IF($D$5&gt;=2,IFERROR(LARGE(E397:J397,2),0),0)+IF($D$5&gt;=3,IFERROR(LARGE(E397:J397,3),0),0)+IF($D$5&gt;=4,IFERROR(LARGE(E397:J397,4),0),0)+IF($D$5&gt;=5,IFERROR(LARGE(E397:J397,5),0),0)+IF($D$5&gt;=6,IFERROR(LARGE(E397:J397,6),0),0)</f>
        <v>652</v>
      </c>
      <c r="L397" s="31" t="s">
        <v>1054</v>
      </c>
      <c r="M397" s="31" t="s">
        <v>678</v>
      </c>
      <c r="N397" s="31">
        <f>K397-(ROW(K397)-ROW(K$6))/10000</f>
        <v>651.96090000000004</v>
      </c>
      <c r="O397" s="31">
        <f>COUNT(E397:J397)</f>
        <v>4</v>
      </c>
      <c r="P397" s="31">
        <f ca="1">IF(AND(O397=1,OFFSET(D397,0,P$3)&gt;0),"Y",0)</f>
        <v>0</v>
      </c>
      <c r="Q397" s="32" t="s">
        <v>278</v>
      </c>
      <c r="R397" s="47">
        <f>1-(Q397=Q396)</f>
        <v>0</v>
      </c>
      <c r="S397" s="33">
        <f>N397+T397/1000+U397/10000+V397/100000+W397/1000000+X397/10000000+Y397/100000000</f>
        <v>652.15610499999991</v>
      </c>
      <c r="T397" s="27">
        <v>177</v>
      </c>
      <c r="U397" s="27">
        <v>165</v>
      </c>
      <c r="V397" s="29">
        <v>155</v>
      </c>
      <c r="W397" s="27">
        <v>155</v>
      </c>
      <c r="X397" s="27"/>
      <c r="Y397" s="27"/>
    </row>
    <row r="398" spans="1:25" ht="15">
      <c r="A398" s="50">
        <v>3</v>
      </c>
      <c r="B398" s="1">
        <v>3</v>
      </c>
      <c r="C398" s="50" t="s">
        <v>302</v>
      </c>
      <c r="D398" s="29" t="s">
        <v>62</v>
      </c>
      <c r="E398" s="29">
        <v>144</v>
      </c>
      <c r="F398" s="27">
        <v>178</v>
      </c>
      <c r="G398" s="27"/>
      <c r="H398" s="27">
        <v>167</v>
      </c>
      <c r="I398" s="27">
        <v>157</v>
      </c>
      <c r="J398" s="27"/>
      <c r="K398" s="31">
        <f>IFERROR(LARGE(E398:J398,1),0)+IF($D$5&gt;=2,IFERROR(LARGE(E398:J398,2),0),0)+IF($D$5&gt;=3,IFERROR(LARGE(E398:J398,3),0),0)+IF($D$5&gt;=4,IFERROR(LARGE(E398:J398,4),0),0)+IF($D$5&gt;=5,IFERROR(LARGE(E398:J398,5),0),0)+IF($D$5&gt;=6,IFERROR(LARGE(E398:J398,6),0),0)</f>
        <v>646</v>
      </c>
      <c r="L398" s="31" t="s">
        <v>1054</v>
      </c>
      <c r="M398" s="31" t="s">
        <v>679</v>
      </c>
      <c r="N398" s="31">
        <f>K398-(ROW(K398)-ROW(K$6))/10000</f>
        <v>645.96079999999995</v>
      </c>
      <c r="O398" s="31">
        <f>COUNT(E398:J398)</f>
        <v>4</v>
      </c>
      <c r="P398" s="31">
        <f ca="1">IF(AND(O398=1,OFFSET(D398,0,P$3)&gt;0),"Y",0)</f>
        <v>0</v>
      </c>
      <c r="Q398" s="32" t="s">
        <v>278</v>
      </c>
      <c r="R398" s="47">
        <f>1-(Q398=Q397)</f>
        <v>0</v>
      </c>
      <c r="S398" s="33">
        <f>N398+T398/1000+U398/10000+V398/100000+W398/1000000+X398/10000000+Y398/100000000</f>
        <v>646.15721399999995</v>
      </c>
      <c r="T398" s="27">
        <v>178</v>
      </c>
      <c r="U398" s="27">
        <v>167</v>
      </c>
      <c r="V398" s="27">
        <v>157</v>
      </c>
      <c r="W398" s="29">
        <v>144</v>
      </c>
      <c r="X398" s="27"/>
      <c r="Y398" s="27"/>
    </row>
    <row r="399" spans="1:25" ht="15">
      <c r="A399" s="50">
        <v>4</v>
      </c>
      <c r="B399" s="1">
        <v>4</v>
      </c>
      <c r="C399" s="50" t="s">
        <v>277</v>
      </c>
      <c r="D399" s="29" t="s">
        <v>39</v>
      </c>
      <c r="E399" s="29">
        <v>153</v>
      </c>
      <c r="F399" s="27">
        <v>167</v>
      </c>
      <c r="G399" s="27"/>
      <c r="H399" s="27">
        <v>119</v>
      </c>
      <c r="I399" s="27">
        <v>173</v>
      </c>
      <c r="J399" s="27"/>
      <c r="K399" s="31">
        <f>IFERROR(LARGE(E399:J399,1),0)+IF($D$5&gt;=2,IFERROR(LARGE(E399:J399,2),0),0)+IF($D$5&gt;=3,IFERROR(LARGE(E399:J399,3),0),0)+IF($D$5&gt;=4,IFERROR(LARGE(E399:J399,4),0),0)+IF($D$5&gt;=5,IFERROR(LARGE(E399:J399,5),0),0)+IF($D$5&gt;=6,IFERROR(LARGE(E399:J399,6),0),0)</f>
        <v>612</v>
      </c>
      <c r="L399" s="31" t="s">
        <v>1054</v>
      </c>
      <c r="M399" s="31"/>
      <c r="N399" s="31">
        <f>K399-(ROW(K399)-ROW(K$6))/10000</f>
        <v>611.96069999999997</v>
      </c>
      <c r="O399" s="31">
        <f>COUNT(E399:J399)</f>
        <v>4</v>
      </c>
      <c r="P399" s="31">
        <f ca="1">IF(AND(O399=1,OFFSET(D399,0,P$3)&gt;0),"Y",0)</f>
        <v>0</v>
      </c>
      <c r="Q399" s="32" t="s">
        <v>278</v>
      </c>
      <c r="R399" s="47">
        <f>1-(Q399=Q398)</f>
        <v>0</v>
      </c>
      <c r="S399" s="33">
        <f>N399+T399/1000+U399/10000+V399/100000+W399/1000000+X399/10000000+Y399/100000000</f>
        <v>612.15204900000003</v>
      </c>
      <c r="T399" s="27">
        <v>173</v>
      </c>
      <c r="U399" s="27">
        <v>167</v>
      </c>
      <c r="V399" s="29">
        <v>153</v>
      </c>
      <c r="W399" s="27">
        <v>119</v>
      </c>
      <c r="X399" s="27"/>
      <c r="Y399" s="27"/>
    </row>
    <row r="400" spans="1:25" ht="15">
      <c r="A400" s="50">
        <v>5</v>
      </c>
      <c r="B400" s="1">
        <v>5</v>
      </c>
      <c r="C400" s="50" t="s">
        <v>680</v>
      </c>
      <c r="D400" s="29" t="s">
        <v>93</v>
      </c>
      <c r="E400" s="29">
        <v>201</v>
      </c>
      <c r="F400" s="27"/>
      <c r="G400" s="27">
        <v>203</v>
      </c>
      <c r="H400" s="27">
        <v>200</v>
      </c>
      <c r="I400" s="27"/>
      <c r="J400" s="27"/>
      <c r="K400" s="31">
        <f>IFERROR(LARGE(E400:J400,1),0)+IF($D$5&gt;=2,IFERROR(LARGE(E400:J400,2),0),0)+IF($D$5&gt;=3,IFERROR(LARGE(E400:J400,3),0),0)+IF($D$5&gt;=4,IFERROR(LARGE(E400:J400,4),0),0)+IF($D$5&gt;=5,IFERROR(LARGE(E400:J400,5),0),0)+IF($D$5&gt;=6,IFERROR(LARGE(E400:J400,6),0),0)</f>
        <v>604</v>
      </c>
      <c r="L400" s="31" t="s">
        <v>1054</v>
      </c>
      <c r="M400" s="31"/>
      <c r="N400" s="31">
        <f>K400-(ROW(K400)-ROW(K$6))/10000</f>
        <v>603.9606</v>
      </c>
      <c r="O400" s="31">
        <f>COUNT(E400:J400)</f>
        <v>3</v>
      </c>
      <c r="P400" s="31">
        <f ca="1">IF(AND(O400=1,OFFSET(D400,0,P$3)&gt;0),"Y",0)</f>
        <v>0</v>
      </c>
      <c r="Q400" s="32" t="s">
        <v>278</v>
      </c>
      <c r="R400" s="47">
        <f>1-(Q400=Q399)</f>
        <v>0</v>
      </c>
      <c r="S400" s="33">
        <f>N400+T400/1000+U400/10000+V400/100000+W400/1000000+X400/10000000+Y400/100000000</f>
        <v>604.18569999999988</v>
      </c>
      <c r="T400" s="27">
        <v>203</v>
      </c>
      <c r="U400" s="29">
        <v>201</v>
      </c>
      <c r="V400" s="27">
        <v>200</v>
      </c>
      <c r="W400" s="27"/>
      <c r="X400" s="27"/>
      <c r="Y400" s="27"/>
    </row>
    <row r="401" spans="1:25" ht="15">
      <c r="A401" s="50">
        <v>6</v>
      </c>
      <c r="B401" s="1">
        <v>6</v>
      </c>
      <c r="C401" s="50" t="s">
        <v>322</v>
      </c>
      <c r="D401" s="29" t="s">
        <v>19</v>
      </c>
      <c r="E401" s="29">
        <v>116</v>
      </c>
      <c r="F401" s="27">
        <v>130</v>
      </c>
      <c r="G401" s="27">
        <v>145</v>
      </c>
      <c r="H401" s="27"/>
      <c r="I401" s="27">
        <v>148</v>
      </c>
      <c r="J401" s="27"/>
      <c r="K401" s="31">
        <f>IFERROR(LARGE(E401:J401,1),0)+IF($D$5&gt;=2,IFERROR(LARGE(E401:J401,2),0),0)+IF($D$5&gt;=3,IFERROR(LARGE(E401:J401,3),0),0)+IF($D$5&gt;=4,IFERROR(LARGE(E401:J401,4),0),0)+IF($D$5&gt;=5,IFERROR(LARGE(E401:J401,5),0),0)+IF($D$5&gt;=6,IFERROR(LARGE(E401:J401,6),0),0)</f>
        <v>539</v>
      </c>
      <c r="L401" s="31" t="s">
        <v>1054</v>
      </c>
      <c r="M401" s="31"/>
      <c r="N401" s="31">
        <f>K401-(ROW(K401)-ROW(K$6))/10000</f>
        <v>538.96050000000002</v>
      </c>
      <c r="O401" s="31">
        <f>COUNT(E401:J401)</f>
        <v>4</v>
      </c>
      <c r="P401" s="31">
        <f ca="1">IF(AND(O401=1,OFFSET(D401,0,P$3)&gt;0),"Y",0)</f>
        <v>0</v>
      </c>
      <c r="Q401" s="32" t="s">
        <v>278</v>
      </c>
      <c r="R401" s="47">
        <f>1-(Q401=Q400)</f>
        <v>0</v>
      </c>
      <c r="S401" s="33">
        <f>N401+T401/1000+U401/10000+V401/100000+W401/1000000+X401/10000000+Y401/100000000</f>
        <v>539.12441600000011</v>
      </c>
      <c r="T401" s="27">
        <v>148</v>
      </c>
      <c r="U401" s="27">
        <v>145</v>
      </c>
      <c r="V401" s="27">
        <v>130</v>
      </c>
      <c r="W401" s="29">
        <v>116</v>
      </c>
      <c r="X401" s="27"/>
      <c r="Y401" s="27"/>
    </row>
    <row r="402" spans="1:25" ht="15">
      <c r="A402" s="50">
        <v>7</v>
      </c>
      <c r="B402" s="1">
        <v>7</v>
      </c>
      <c r="C402" s="50" t="s">
        <v>384</v>
      </c>
      <c r="D402" s="29" t="s">
        <v>19</v>
      </c>
      <c r="E402" s="29">
        <v>113</v>
      </c>
      <c r="F402" s="27">
        <v>108</v>
      </c>
      <c r="G402" s="27">
        <v>113</v>
      </c>
      <c r="H402" s="27">
        <v>103</v>
      </c>
      <c r="I402" s="27">
        <v>125</v>
      </c>
      <c r="J402" s="27"/>
      <c r="K402" s="31">
        <f>IFERROR(LARGE(E402:J402,1),0)+IF($D$5&gt;=2,IFERROR(LARGE(E402:J402,2),0),0)+IF($D$5&gt;=3,IFERROR(LARGE(E402:J402,3),0),0)+IF($D$5&gt;=4,IFERROR(LARGE(E402:J402,4),0),0)+IF($D$5&gt;=5,IFERROR(LARGE(E402:J402,5),0),0)+IF($D$5&gt;=6,IFERROR(LARGE(E402:J402,6),0),0)</f>
        <v>459</v>
      </c>
      <c r="L402" s="31" t="s">
        <v>1054</v>
      </c>
      <c r="M402" s="31"/>
      <c r="N402" s="31">
        <f>K402-(ROW(K402)-ROW(K$6))/10000</f>
        <v>458.96039999999999</v>
      </c>
      <c r="O402" s="31">
        <f>COUNT(E402:J402)</f>
        <v>5</v>
      </c>
      <c r="P402" s="31">
        <f ca="1">IF(AND(O402=1,OFFSET(D402,0,P$3)&gt;0),"Y",0)</f>
        <v>0</v>
      </c>
      <c r="Q402" s="32" t="s">
        <v>278</v>
      </c>
      <c r="R402" s="47">
        <f>1-(Q402=Q401)</f>
        <v>0</v>
      </c>
      <c r="S402" s="33">
        <f>N402+T402/1000+U402/10000+V402/100000+W402/1000000+X402/10000000+Y402/100000000</f>
        <v>459.09794829999998</v>
      </c>
      <c r="T402" s="27">
        <v>125</v>
      </c>
      <c r="U402" s="29">
        <v>113</v>
      </c>
      <c r="V402" s="27">
        <v>113</v>
      </c>
      <c r="W402" s="27">
        <v>108</v>
      </c>
      <c r="X402" s="27">
        <v>103</v>
      </c>
      <c r="Y402" s="27"/>
    </row>
    <row r="403" spans="1:25" ht="15">
      <c r="A403" s="50">
        <v>8</v>
      </c>
      <c r="B403" s="1">
        <v>8</v>
      </c>
      <c r="C403" s="50" t="s">
        <v>357</v>
      </c>
      <c r="D403" s="29" t="s">
        <v>30</v>
      </c>
      <c r="E403" s="29">
        <v>98</v>
      </c>
      <c r="F403" s="27">
        <v>101</v>
      </c>
      <c r="G403" s="27">
        <v>115</v>
      </c>
      <c r="H403" s="27">
        <v>87</v>
      </c>
      <c r="I403" s="27">
        <v>138</v>
      </c>
      <c r="J403" s="27"/>
      <c r="K403" s="31">
        <f>IFERROR(LARGE(E403:J403,1),0)+IF($D$5&gt;=2,IFERROR(LARGE(E403:J403,2),0),0)+IF($D$5&gt;=3,IFERROR(LARGE(E403:J403,3),0),0)+IF($D$5&gt;=4,IFERROR(LARGE(E403:J403,4),0),0)+IF($D$5&gt;=5,IFERROR(LARGE(E403:J403,5),0),0)+IF($D$5&gt;=6,IFERROR(LARGE(E403:J403,6),0),0)</f>
        <v>452</v>
      </c>
      <c r="L403" s="31" t="s">
        <v>1054</v>
      </c>
      <c r="M403" s="31"/>
      <c r="N403" s="31">
        <f>K403-(ROW(K403)-ROW(K$6))/10000</f>
        <v>451.96030000000002</v>
      </c>
      <c r="O403" s="31">
        <f>COUNT(E403:J403)</f>
        <v>5</v>
      </c>
      <c r="P403" s="31">
        <f ca="1">IF(AND(O403=1,OFFSET(D403,0,P$3)&gt;0),"Y",0)</f>
        <v>0</v>
      </c>
      <c r="Q403" s="32" t="s">
        <v>278</v>
      </c>
      <c r="R403" s="47">
        <f>1-(Q403=Q402)</f>
        <v>0</v>
      </c>
      <c r="S403" s="33">
        <f>N403+T403/1000+U403/10000+V403/100000+W403/1000000+X403/10000000+Y403/100000000</f>
        <v>452.11091670000002</v>
      </c>
      <c r="T403" s="27">
        <v>138</v>
      </c>
      <c r="U403" s="27">
        <v>115</v>
      </c>
      <c r="V403" s="27">
        <v>101</v>
      </c>
      <c r="W403" s="29">
        <v>98</v>
      </c>
      <c r="X403" s="27">
        <v>87</v>
      </c>
      <c r="Y403" s="27"/>
    </row>
    <row r="404" spans="1:25" ht="15">
      <c r="A404" s="50">
        <v>9</v>
      </c>
      <c r="B404" s="1">
        <v>9</v>
      </c>
      <c r="C404" s="50" t="s">
        <v>434</v>
      </c>
      <c r="D404" s="29" t="s">
        <v>39</v>
      </c>
      <c r="E404" s="29">
        <v>97</v>
      </c>
      <c r="F404" s="27">
        <v>120</v>
      </c>
      <c r="G404" s="27">
        <v>129</v>
      </c>
      <c r="H404" s="27">
        <v>72</v>
      </c>
      <c r="I404" s="27">
        <v>102</v>
      </c>
      <c r="J404" s="27"/>
      <c r="K404" s="31">
        <f>IFERROR(LARGE(E404:J404,1),0)+IF($D$5&gt;=2,IFERROR(LARGE(E404:J404,2),0),0)+IF($D$5&gt;=3,IFERROR(LARGE(E404:J404,3),0),0)+IF($D$5&gt;=4,IFERROR(LARGE(E404:J404,4),0),0)+IF($D$5&gt;=5,IFERROR(LARGE(E404:J404,5),0),0)+IF($D$5&gt;=6,IFERROR(LARGE(E404:J404,6),0),0)</f>
        <v>448</v>
      </c>
      <c r="L404" s="31" t="s">
        <v>1054</v>
      </c>
      <c r="M404" s="31"/>
      <c r="N404" s="31">
        <f>K404-(ROW(K404)-ROW(K$6))/10000</f>
        <v>447.96019999999999</v>
      </c>
      <c r="O404" s="31">
        <f>COUNT(E404:J404)</f>
        <v>5</v>
      </c>
      <c r="P404" s="31">
        <f ca="1">IF(AND(O404=1,OFFSET(D404,0,P$3)&gt;0),"Y",0)</f>
        <v>0</v>
      </c>
      <c r="Q404" s="32" t="s">
        <v>278</v>
      </c>
      <c r="R404" s="47">
        <f>1-(Q404=Q403)</f>
        <v>0</v>
      </c>
      <c r="S404" s="33">
        <f>N404+T404/1000+U404/10000+V404/100000+W404/1000000+X404/10000000+Y404/100000000</f>
        <v>448.1023242</v>
      </c>
      <c r="T404" s="27">
        <v>129</v>
      </c>
      <c r="U404" s="27">
        <v>120</v>
      </c>
      <c r="V404" s="27">
        <v>102</v>
      </c>
      <c r="W404" s="29">
        <v>97</v>
      </c>
      <c r="X404" s="27">
        <v>72</v>
      </c>
      <c r="Y404" s="27"/>
    </row>
    <row r="405" spans="1:25" ht="15">
      <c r="A405" s="50">
        <v>10</v>
      </c>
      <c r="B405" s="1">
        <v>10</v>
      </c>
      <c r="C405" s="50" t="s">
        <v>681</v>
      </c>
      <c r="D405" s="29" t="s">
        <v>62</v>
      </c>
      <c r="E405" s="29">
        <v>159</v>
      </c>
      <c r="F405" s="27">
        <v>161</v>
      </c>
      <c r="G405" s="27"/>
      <c r="H405" s="27">
        <v>121</v>
      </c>
      <c r="I405" s="27"/>
      <c r="J405" s="27"/>
      <c r="K405" s="31">
        <f>IFERROR(LARGE(E405:J405,1),0)+IF($D$5&gt;=2,IFERROR(LARGE(E405:J405,2),0),0)+IF($D$5&gt;=3,IFERROR(LARGE(E405:J405,3),0),0)+IF($D$5&gt;=4,IFERROR(LARGE(E405:J405,4),0),0)+IF($D$5&gt;=5,IFERROR(LARGE(E405:J405,5),0),0)+IF($D$5&gt;=6,IFERROR(LARGE(E405:J405,6),0),0)</f>
        <v>441</v>
      </c>
      <c r="L405" s="31" t="s">
        <v>1054</v>
      </c>
      <c r="M405" s="31"/>
      <c r="N405" s="31">
        <f>K405-(ROW(K405)-ROW(K$6))/10000</f>
        <v>440.96010000000001</v>
      </c>
      <c r="O405" s="31">
        <f>COUNT(E405:J405)</f>
        <v>3</v>
      </c>
      <c r="P405" s="31">
        <f ca="1">IF(AND(O405=1,OFFSET(D405,0,P$3)&gt;0),"Y",0)</f>
        <v>0</v>
      </c>
      <c r="Q405" s="32" t="s">
        <v>278</v>
      </c>
      <c r="R405" s="47">
        <f>1-(Q405=Q404)</f>
        <v>0</v>
      </c>
      <c r="S405" s="33">
        <f>N405+T405/1000+U405/10000+V405/100000+W405/1000000+X405/10000000+Y405/100000000</f>
        <v>441.13821000000002</v>
      </c>
      <c r="T405" s="27">
        <v>161</v>
      </c>
      <c r="U405" s="29">
        <v>159</v>
      </c>
      <c r="V405" s="27">
        <v>121</v>
      </c>
      <c r="W405" s="27"/>
      <c r="X405" s="27"/>
      <c r="Y405" s="27"/>
    </row>
    <row r="406" spans="1:25" ht="15">
      <c r="A406" s="50">
        <v>11</v>
      </c>
      <c r="B406" s="1">
        <v>11</v>
      </c>
      <c r="C406" s="50" t="s">
        <v>378</v>
      </c>
      <c r="D406" s="29" t="s">
        <v>34</v>
      </c>
      <c r="E406" s="29">
        <v>114</v>
      </c>
      <c r="F406" s="27">
        <v>110</v>
      </c>
      <c r="G406" s="27"/>
      <c r="H406" s="27"/>
      <c r="I406" s="27">
        <v>128</v>
      </c>
      <c r="J406" s="27"/>
      <c r="K406" s="31">
        <f>IFERROR(LARGE(E406:J406,1),0)+IF($D$5&gt;=2,IFERROR(LARGE(E406:J406,2),0),0)+IF($D$5&gt;=3,IFERROR(LARGE(E406:J406,3),0),0)+IF($D$5&gt;=4,IFERROR(LARGE(E406:J406,4),0),0)+IF($D$5&gt;=5,IFERROR(LARGE(E406:J406,5),0),0)+IF($D$5&gt;=6,IFERROR(LARGE(E406:J406,6),0),0)</f>
        <v>352</v>
      </c>
      <c r="L406" s="31" t="s">
        <v>1054</v>
      </c>
      <c r="M406" s="31"/>
      <c r="N406" s="31">
        <f>K406-(ROW(K406)-ROW(K$6))/10000</f>
        <v>351.96</v>
      </c>
      <c r="O406" s="31">
        <f>COUNT(E406:J406)</f>
        <v>3</v>
      </c>
      <c r="P406" s="31">
        <f ca="1">IF(AND(O406=1,OFFSET(D406,0,P$3)&gt;0),"Y",0)</f>
        <v>0</v>
      </c>
      <c r="Q406" s="32" t="s">
        <v>278</v>
      </c>
      <c r="R406" s="47">
        <f>1-(Q406=Q405)</f>
        <v>0</v>
      </c>
      <c r="S406" s="33">
        <f>N406+T406/1000+U406/10000+V406/100000+W406/1000000+X406/10000000+Y406/100000000</f>
        <v>352.10049999999995</v>
      </c>
      <c r="T406" s="27">
        <v>128</v>
      </c>
      <c r="U406" s="29">
        <v>114</v>
      </c>
      <c r="V406" s="27">
        <v>110</v>
      </c>
      <c r="W406" s="27"/>
      <c r="X406" s="27"/>
      <c r="Y406" s="27"/>
    </row>
    <row r="407" spans="1:25" ht="15">
      <c r="A407" s="50">
        <v>12</v>
      </c>
      <c r="B407" s="1" t="s">
        <v>111</v>
      </c>
      <c r="C407" s="50" t="s">
        <v>417</v>
      </c>
      <c r="D407" s="29" t="s">
        <v>66</v>
      </c>
      <c r="E407" s="29"/>
      <c r="F407" s="27">
        <v>65</v>
      </c>
      <c r="G407" s="27">
        <v>100</v>
      </c>
      <c r="H407" s="27">
        <v>65</v>
      </c>
      <c r="I407" s="27">
        <v>107</v>
      </c>
      <c r="J407" s="27"/>
      <c r="K407" s="31">
        <f>IFERROR(LARGE(E407:J407,1),0)+IF($D$5&gt;=2,IFERROR(LARGE(E407:J407,2),0),0)+IF($D$5&gt;=3,IFERROR(LARGE(E407:J407,3),0),0)+IF($D$5&gt;=4,IFERROR(LARGE(E407:J407,4),0),0)+IF($D$5&gt;=5,IFERROR(LARGE(E407:J407,5),0),0)+IF($D$5&gt;=6,IFERROR(LARGE(E407:J407,6),0),0)</f>
        <v>337</v>
      </c>
      <c r="L407" s="31" t="s">
        <v>1055</v>
      </c>
      <c r="M407" s="31"/>
      <c r="N407" s="31">
        <f>K407-(ROW(K407)-ROW(K$6))/10000</f>
        <v>336.9599</v>
      </c>
      <c r="O407" s="31">
        <f>COUNT(E407:J407)</f>
        <v>4</v>
      </c>
      <c r="P407" s="31">
        <f ca="1">IF(AND(O407=1,OFFSET(D407,0,P$3)&gt;0),"Y",0)</f>
        <v>0</v>
      </c>
      <c r="Q407" s="32" t="s">
        <v>278</v>
      </c>
      <c r="R407" s="33">
        <f>1-(Q407=Q406)</f>
        <v>0</v>
      </c>
      <c r="S407" s="33">
        <f>N407+T407/1000+U407/10000+V407/100000+W407/1000000+X407/10000000+Y407/100000000</f>
        <v>337.07761500000004</v>
      </c>
      <c r="T407" s="27">
        <v>107</v>
      </c>
      <c r="U407" s="27">
        <v>100</v>
      </c>
      <c r="V407" s="27">
        <v>65</v>
      </c>
      <c r="W407" s="27">
        <v>65</v>
      </c>
      <c r="X407" s="29"/>
      <c r="Y407" s="27"/>
    </row>
    <row r="408" spans="1:25" ht="15">
      <c r="A408" s="50">
        <v>13</v>
      </c>
      <c r="B408" s="1">
        <v>12</v>
      </c>
      <c r="C408" s="50" t="s">
        <v>432</v>
      </c>
      <c r="D408" s="29" t="s">
        <v>56</v>
      </c>
      <c r="E408" s="29">
        <v>61</v>
      </c>
      <c r="F408" s="27">
        <v>69</v>
      </c>
      <c r="G408" s="27">
        <v>91</v>
      </c>
      <c r="H408" s="27">
        <v>53</v>
      </c>
      <c r="I408" s="27">
        <v>103</v>
      </c>
      <c r="J408" s="27"/>
      <c r="K408" s="31">
        <f>IFERROR(LARGE(E408:J408,1),0)+IF($D$5&gt;=2,IFERROR(LARGE(E408:J408,2),0),0)+IF($D$5&gt;=3,IFERROR(LARGE(E408:J408,3),0),0)+IF($D$5&gt;=4,IFERROR(LARGE(E408:J408,4),0),0)+IF($D$5&gt;=5,IFERROR(LARGE(E408:J408,5),0),0)+IF($D$5&gt;=6,IFERROR(LARGE(E408:J408,6),0),0)</f>
        <v>324</v>
      </c>
      <c r="L408" s="31" t="s">
        <v>1054</v>
      </c>
      <c r="M408" s="31"/>
      <c r="N408" s="31">
        <f>K408-(ROW(K408)-ROW(K$6))/10000</f>
        <v>323.95979999999997</v>
      </c>
      <c r="O408" s="31">
        <f>COUNT(E408:J408)</f>
        <v>5</v>
      </c>
      <c r="P408" s="31">
        <f ca="1">IF(AND(O408=1,OFFSET(D408,0,P$3)&gt;0),"Y",0)</f>
        <v>0</v>
      </c>
      <c r="Q408" s="32" t="s">
        <v>278</v>
      </c>
      <c r="R408" s="47">
        <f>1-(Q408=Q407)</f>
        <v>0</v>
      </c>
      <c r="S408" s="33">
        <f>N408+T408/1000+U408/10000+V408/100000+W408/1000000+X408/10000000+Y408/100000000</f>
        <v>324.07265630000001</v>
      </c>
      <c r="T408" s="27">
        <v>103</v>
      </c>
      <c r="U408" s="27">
        <v>91</v>
      </c>
      <c r="V408" s="27">
        <v>69</v>
      </c>
      <c r="W408" s="29">
        <v>61</v>
      </c>
      <c r="X408" s="27">
        <v>53</v>
      </c>
      <c r="Y408" s="27"/>
    </row>
    <row r="409" spans="1:25" ht="15">
      <c r="A409" s="50">
        <v>14</v>
      </c>
      <c r="B409" s="1">
        <v>13</v>
      </c>
      <c r="C409" s="50" t="s">
        <v>373</v>
      </c>
      <c r="D409" s="29" t="s">
        <v>145</v>
      </c>
      <c r="E409" s="29"/>
      <c r="F409" s="27"/>
      <c r="G409" s="27">
        <v>118</v>
      </c>
      <c r="H409" s="27">
        <v>74</v>
      </c>
      <c r="I409" s="27">
        <v>130</v>
      </c>
      <c r="J409" s="27"/>
      <c r="K409" s="31">
        <f>IFERROR(LARGE(E409:J409,1),0)+IF($D$5&gt;=2,IFERROR(LARGE(E409:J409,2),0),0)+IF($D$5&gt;=3,IFERROR(LARGE(E409:J409,3),0),0)+IF($D$5&gt;=4,IFERROR(LARGE(E409:J409,4),0),0)+IF($D$5&gt;=5,IFERROR(LARGE(E409:J409,5),0),0)+IF($D$5&gt;=6,IFERROR(LARGE(E409:J409,6),0),0)</f>
        <v>322</v>
      </c>
      <c r="L409" s="31" t="s">
        <v>1054</v>
      </c>
      <c r="M409" s="31"/>
      <c r="N409" s="31">
        <f>K409-(ROW(K409)-ROW(K$6))/10000</f>
        <v>321.9597</v>
      </c>
      <c r="O409" s="31">
        <f>COUNT(E409:J409)</f>
        <v>3</v>
      </c>
      <c r="P409" s="31">
        <f ca="1">IF(AND(O409=1,OFFSET(D409,0,P$3)&gt;0),"Y",0)</f>
        <v>0</v>
      </c>
      <c r="Q409" s="32" t="s">
        <v>278</v>
      </c>
      <c r="R409" s="33">
        <f>1-(Q409=Q408)</f>
        <v>0</v>
      </c>
      <c r="S409" s="33">
        <f>N409+T409/1000+U409/10000+V409/100000+W409/1000000+X409/10000000+Y409/100000000</f>
        <v>322.10223999999999</v>
      </c>
      <c r="T409" s="27">
        <v>130</v>
      </c>
      <c r="U409" s="27">
        <v>118</v>
      </c>
      <c r="V409" s="27">
        <v>74</v>
      </c>
      <c r="W409" s="29"/>
      <c r="X409" s="27"/>
      <c r="Y409" s="27"/>
    </row>
    <row r="410" spans="1:25" ht="15">
      <c r="A410" s="50">
        <v>15</v>
      </c>
      <c r="B410" s="1">
        <v>14</v>
      </c>
      <c r="C410" s="50" t="s">
        <v>386</v>
      </c>
      <c r="D410" s="29" t="s">
        <v>34</v>
      </c>
      <c r="E410" s="29">
        <v>80</v>
      </c>
      <c r="F410" s="27"/>
      <c r="G410" s="27">
        <v>112</v>
      </c>
      <c r="H410" s="27"/>
      <c r="I410" s="27">
        <v>123</v>
      </c>
      <c r="J410" s="27"/>
      <c r="K410" s="31">
        <f>IFERROR(LARGE(E410:J410,1),0)+IF($D$5&gt;=2,IFERROR(LARGE(E410:J410,2),0),0)+IF($D$5&gt;=3,IFERROR(LARGE(E410:J410,3),0),0)+IF($D$5&gt;=4,IFERROR(LARGE(E410:J410,4),0),0)+IF($D$5&gt;=5,IFERROR(LARGE(E410:J410,5),0),0)+IF($D$5&gt;=6,IFERROR(LARGE(E410:J410,6),0),0)</f>
        <v>315</v>
      </c>
      <c r="L410" s="31" t="s">
        <v>1054</v>
      </c>
      <c r="M410" s="31"/>
      <c r="N410" s="31">
        <f>K410-(ROW(K410)-ROW(K$6))/10000</f>
        <v>314.95960000000002</v>
      </c>
      <c r="O410" s="31">
        <f>COUNT(E410:J410)</f>
        <v>3</v>
      </c>
      <c r="P410" s="31">
        <f ca="1">IF(AND(O410=1,OFFSET(D410,0,P$3)&gt;0),"Y",0)</f>
        <v>0</v>
      </c>
      <c r="Q410" s="32" t="s">
        <v>278</v>
      </c>
      <c r="R410" s="47">
        <f>1-(Q410=Q409)</f>
        <v>0</v>
      </c>
      <c r="S410" s="33">
        <f>N410+T410/1000+U410/10000+V410/100000+W410/1000000+X410/10000000+Y410/100000000</f>
        <v>315.09460000000001</v>
      </c>
      <c r="T410" s="27">
        <v>123</v>
      </c>
      <c r="U410" s="27">
        <v>112</v>
      </c>
      <c r="V410" s="29">
        <v>80</v>
      </c>
      <c r="W410" s="27"/>
      <c r="X410" s="27"/>
      <c r="Y410" s="27"/>
    </row>
    <row r="411" spans="1:25" ht="15">
      <c r="A411" s="50">
        <v>16</v>
      </c>
      <c r="B411" s="1">
        <v>15</v>
      </c>
      <c r="C411" s="50" t="s">
        <v>402</v>
      </c>
      <c r="D411" s="29" t="s">
        <v>39</v>
      </c>
      <c r="E411" s="29">
        <v>66</v>
      </c>
      <c r="F411" s="27">
        <v>75</v>
      </c>
      <c r="G411" s="27"/>
      <c r="H411" s="27">
        <v>59</v>
      </c>
      <c r="I411" s="27">
        <v>113</v>
      </c>
      <c r="J411" s="27"/>
      <c r="K411" s="31">
        <f>IFERROR(LARGE(E411:J411,1),0)+IF($D$5&gt;=2,IFERROR(LARGE(E411:J411,2),0),0)+IF($D$5&gt;=3,IFERROR(LARGE(E411:J411,3),0),0)+IF($D$5&gt;=4,IFERROR(LARGE(E411:J411,4),0),0)+IF($D$5&gt;=5,IFERROR(LARGE(E411:J411,5),0),0)+IF($D$5&gt;=6,IFERROR(LARGE(E411:J411,6),0),0)</f>
        <v>313</v>
      </c>
      <c r="L411" s="31" t="s">
        <v>1054</v>
      </c>
      <c r="M411" s="31"/>
      <c r="N411" s="31">
        <f>K411-(ROW(K411)-ROW(K$6))/10000</f>
        <v>312.95949999999999</v>
      </c>
      <c r="O411" s="31">
        <f>COUNT(E411:J411)</f>
        <v>4</v>
      </c>
      <c r="P411" s="31">
        <f ca="1">IF(AND(O411=1,OFFSET(D411,0,P$3)&gt;0),"Y",0)</f>
        <v>0</v>
      </c>
      <c r="Q411" s="32" t="s">
        <v>278</v>
      </c>
      <c r="R411" s="47">
        <f>1-(Q411=Q410)</f>
        <v>0</v>
      </c>
      <c r="S411" s="33">
        <f>N411+T411/1000+U411/10000+V411/100000+W411/1000000+X411/10000000+Y411/100000000</f>
        <v>313.08071899999999</v>
      </c>
      <c r="T411" s="27">
        <v>113</v>
      </c>
      <c r="U411" s="27">
        <v>75</v>
      </c>
      <c r="V411" s="29">
        <v>66</v>
      </c>
      <c r="W411" s="27">
        <v>59</v>
      </c>
      <c r="X411" s="27"/>
      <c r="Y411" s="27"/>
    </row>
    <row r="412" spans="1:25" ht="15">
      <c r="A412" s="50">
        <v>17</v>
      </c>
      <c r="B412" s="1">
        <v>16</v>
      </c>
      <c r="C412" s="50" t="s">
        <v>416</v>
      </c>
      <c r="D412" s="29" t="s">
        <v>56</v>
      </c>
      <c r="E412" s="29"/>
      <c r="F412" s="27">
        <v>85</v>
      </c>
      <c r="G412" s="27">
        <v>117</v>
      </c>
      <c r="H412" s="27"/>
      <c r="I412" s="27">
        <v>108</v>
      </c>
      <c r="J412" s="27"/>
      <c r="K412" s="31">
        <f>IFERROR(LARGE(E412:J412,1),0)+IF($D$5&gt;=2,IFERROR(LARGE(E412:J412,2),0),0)+IF($D$5&gt;=3,IFERROR(LARGE(E412:J412,3),0),0)+IF($D$5&gt;=4,IFERROR(LARGE(E412:J412,4),0),0)+IF($D$5&gt;=5,IFERROR(LARGE(E412:J412,5),0),0)+IF($D$5&gt;=6,IFERROR(LARGE(E412:J412,6),0),0)</f>
        <v>310</v>
      </c>
      <c r="L412" s="31" t="s">
        <v>1054</v>
      </c>
      <c r="M412" s="31"/>
      <c r="N412" s="31">
        <f>K412-(ROW(K412)-ROW(K$6))/10000</f>
        <v>309.95940000000002</v>
      </c>
      <c r="O412" s="31">
        <f>COUNT(E412:J412)</f>
        <v>3</v>
      </c>
      <c r="P412" s="31">
        <f ca="1">IF(AND(O412=1,OFFSET(D412,0,P$3)&gt;0),"Y",0)</f>
        <v>0</v>
      </c>
      <c r="Q412" s="32" t="s">
        <v>278</v>
      </c>
      <c r="R412" s="33">
        <f>1-(Q412=Q411)</f>
        <v>0</v>
      </c>
      <c r="S412" s="33">
        <f>N412+T412/1000+U412/10000+V412/100000+W412/1000000+X412/10000000+Y412/100000000</f>
        <v>310.08805000000007</v>
      </c>
      <c r="T412" s="27">
        <v>117</v>
      </c>
      <c r="U412" s="27">
        <v>108</v>
      </c>
      <c r="V412" s="27">
        <v>85</v>
      </c>
      <c r="W412" s="29"/>
      <c r="X412" s="27"/>
      <c r="Y412" s="27"/>
    </row>
    <row r="413" spans="1:25" ht="15">
      <c r="A413" s="50">
        <v>18</v>
      </c>
      <c r="B413" s="1">
        <v>17</v>
      </c>
      <c r="C413" s="50" t="s">
        <v>393</v>
      </c>
      <c r="D413" s="29" t="s">
        <v>46</v>
      </c>
      <c r="E413" s="29"/>
      <c r="F413" s="27">
        <v>104</v>
      </c>
      <c r="G413" s="27"/>
      <c r="H413" s="27">
        <v>80</v>
      </c>
      <c r="I413" s="27">
        <v>119</v>
      </c>
      <c r="J413" s="27"/>
      <c r="K413" s="31">
        <f>IFERROR(LARGE(E413:J413,1),0)+IF($D$5&gt;=2,IFERROR(LARGE(E413:J413,2),0),0)+IF($D$5&gt;=3,IFERROR(LARGE(E413:J413,3),0),0)+IF($D$5&gt;=4,IFERROR(LARGE(E413:J413,4),0),0)+IF($D$5&gt;=5,IFERROR(LARGE(E413:J413,5),0),0)+IF($D$5&gt;=6,IFERROR(LARGE(E413:J413,6),0),0)</f>
        <v>303</v>
      </c>
      <c r="L413" s="31" t="s">
        <v>1054</v>
      </c>
      <c r="M413" s="31"/>
      <c r="N413" s="31">
        <f>K413-(ROW(K413)-ROW(K$6))/10000</f>
        <v>302.95929999999998</v>
      </c>
      <c r="O413" s="31">
        <f>COUNT(E413:J413)</f>
        <v>3</v>
      </c>
      <c r="P413" s="31">
        <f ca="1">IF(AND(O413=1,OFFSET(D413,0,P$3)&gt;0),"Y",0)</f>
        <v>0</v>
      </c>
      <c r="Q413" s="32" t="s">
        <v>278</v>
      </c>
      <c r="R413" s="33">
        <f>1-(Q413=Q412)</f>
        <v>0</v>
      </c>
      <c r="S413" s="33">
        <f>N413+T413/1000+U413/10000+V413/100000+W413/1000000+X413/10000000+Y413/100000000</f>
        <v>303.08950000000004</v>
      </c>
      <c r="T413" s="27">
        <v>119</v>
      </c>
      <c r="U413" s="27">
        <v>104</v>
      </c>
      <c r="V413" s="27">
        <v>80</v>
      </c>
      <c r="W413" s="29"/>
      <c r="X413" s="27"/>
      <c r="Y413" s="27"/>
    </row>
    <row r="414" spans="1:25" ht="15">
      <c r="A414" s="50">
        <v>19</v>
      </c>
      <c r="B414" s="1">
        <v>18</v>
      </c>
      <c r="C414" s="50" t="s">
        <v>682</v>
      </c>
      <c r="D414" s="29" t="s">
        <v>51</v>
      </c>
      <c r="E414" s="29"/>
      <c r="F414" s="27">
        <v>90</v>
      </c>
      <c r="G414" s="27">
        <v>116</v>
      </c>
      <c r="H414" s="27">
        <v>90</v>
      </c>
      <c r="I414" s="27"/>
      <c r="J414" s="27"/>
      <c r="K414" s="31">
        <f>IFERROR(LARGE(E414:J414,1),0)+IF($D$5&gt;=2,IFERROR(LARGE(E414:J414,2),0),0)+IF($D$5&gt;=3,IFERROR(LARGE(E414:J414,3),0),0)+IF($D$5&gt;=4,IFERROR(LARGE(E414:J414,4),0),0)+IF($D$5&gt;=5,IFERROR(LARGE(E414:J414,5),0),0)+IF($D$5&gt;=6,IFERROR(LARGE(E414:J414,6),0),0)</f>
        <v>296</v>
      </c>
      <c r="L414" s="31" t="s">
        <v>1054</v>
      </c>
      <c r="M414" s="31"/>
      <c r="N414" s="31">
        <f>K414-(ROW(K414)-ROW(K$6))/10000</f>
        <v>295.95920000000001</v>
      </c>
      <c r="O414" s="31">
        <f>COUNT(E414:J414)</f>
        <v>3</v>
      </c>
      <c r="P414" s="31">
        <f ca="1">IF(AND(O414=1,OFFSET(D414,0,P$3)&gt;0),"Y",0)</f>
        <v>0</v>
      </c>
      <c r="Q414" s="32" t="s">
        <v>278</v>
      </c>
      <c r="R414" s="33">
        <f>1-(Q414=Q413)</f>
        <v>0</v>
      </c>
      <c r="S414" s="33">
        <f>N414+T414/1000+U414/10000+V414/100000+W414/1000000+X414/10000000+Y414/100000000</f>
        <v>296.08510000000001</v>
      </c>
      <c r="T414" s="27">
        <v>116</v>
      </c>
      <c r="U414" s="27">
        <v>90</v>
      </c>
      <c r="V414" s="27">
        <v>90</v>
      </c>
      <c r="W414" s="29"/>
      <c r="X414" s="27"/>
      <c r="Y414" s="27"/>
    </row>
    <row r="415" spans="1:25" ht="15">
      <c r="A415" s="50">
        <v>20</v>
      </c>
      <c r="B415" s="1" t="s">
        <v>111</v>
      </c>
      <c r="C415" s="50" t="s">
        <v>442</v>
      </c>
      <c r="D415" s="29" t="s">
        <v>66</v>
      </c>
      <c r="E415" s="29">
        <v>60</v>
      </c>
      <c r="F415" s="27"/>
      <c r="G415" s="27"/>
      <c r="H415" s="27">
        <v>56</v>
      </c>
      <c r="I415" s="27">
        <v>100</v>
      </c>
      <c r="J415" s="27"/>
      <c r="K415" s="31">
        <f>IFERROR(LARGE(E415:J415,1),0)+IF($D$5&gt;=2,IFERROR(LARGE(E415:J415,2),0),0)+IF($D$5&gt;=3,IFERROR(LARGE(E415:J415,3),0),0)+IF($D$5&gt;=4,IFERROR(LARGE(E415:J415,4),0),0)+IF($D$5&gt;=5,IFERROR(LARGE(E415:J415,5),0),0)+IF($D$5&gt;=6,IFERROR(LARGE(E415:J415,6),0),0)</f>
        <v>216</v>
      </c>
      <c r="L415" s="31" t="s">
        <v>1055</v>
      </c>
      <c r="M415" s="31"/>
      <c r="N415" s="31">
        <f>K415-(ROW(K415)-ROW(K$6))/10000</f>
        <v>215.95910000000001</v>
      </c>
      <c r="O415" s="31">
        <f>COUNT(E415:J415)</f>
        <v>3</v>
      </c>
      <c r="P415" s="31">
        <f ca="1">IF(AND(O415=1,OFFSET(D415,0,P$3)&gt;0),"Y",0)</f>
        <v>0</v>
      </c>
      <c r="Q415" s="32" t="s">
        <v>278</v>
      </c>
      <c r="R415" s="47">
        <f>1-(Q415=Q414)</f>
        <v>0</v>
      </c>
      <c r="S415" s="33">
        <f>N415+T415/1000+U415/10000+V415/100000+W415/1000000+X415/10000000+Y415/100000000</f>
        <v>216.06566000000001</v>
      </c>
      <c r="T415" s="27">
        <v>100</v>
      </c>
      <c r="U415" s="29">
        <v>60</v>
      </c>
      <c r="V415" s="27">
        <v>56</v>
      </c>
      <c r="W415" s="27"/>
      <c r="X415" s="27"/>
      <c r="Y415" s="27"/>
    </row>
    <row r="416" spans="1:25" ht="15">
      <c r="A416" s="50">
        <v>21</v>
      </c>
      <c r="B416" s="1">
        <v>19</v>
      </c>
      <c r="C416" s="50" t="s">
        <v>683</v>
      </c>
      <c r="D416" s="29" t="s">
        <v>93</v>
      </c>
      <c r="E416" s="29"/>
      <c r="F416" s="27"/>
      <c r="G416" s="27">
        <v>128</v>
      </c>
      <c r="H416" s="27">
        <v>85</v>
      </c>
      <c r="I416" s="27"/>
      <c r="J416" s="27"/>
      <c r="K416" s="31">
        <f>IFERROR(LARGE(E416:J416,1),0)+IF($D$5&gt;=2,IFERROR(LARGE(E416:J416,2),0),0)+IF($D$5&gt;=3,IFERROR(LARGE(E416:J416,3),0),0)+IF($D$5&gt;=4,IFERROR(LARGE(E416:J416,4),0),0)+IF($D$5&gt;=5,IFERROR(LARGE(E416:J416,5),0),0)+IF($D$5&gt;=6,IFERROR(LARGE(E416:J416,6),0),0)</f>
        <v>213</v>
      </c>
      <c r="L416" s="31" t="s">
        <v>1054</v>
      </c>
      <c r="M416" s="31"/>
      <c r="N416" s="31">
        <f>K416-(ROW(K416)-ROW(K$6))/10000</f>
        <v>212.959</v>
      </c>
      <c r="O416" s="31">
        <f>COUNT(E416:J416)</f>
        <v>2</v>
      </c>
      <c r="P416" s="31">
        <f ca="1">IF(AND(O416=1,OFFSET(D416,0,P$3)&gt;0),"Y",0)</f>
        <v>0</v>
      </c>
      <c r="Q416" s="32" t="s">
        <v>278</v>
      </c>
      <c r="R416" s="33">
        <f>1-(Q416=Q415)</f>
        <v>0</v>
      </c>
      <c r="S416" s="33">
        <f>N416+T416/1000+U416/10000+V416/100000+W416/1000000+X416/10000000+Y416/100000000</f>
        <v>213.09549999999999</v>
      </c>
      <c r="T416" s="27">
        <v>128</v>
      </c>
      <c r="U416" s="27">
        <v>85</v>
      </c>
      <c r="V416" s="29"/>
      <c r="W416" s="27"/>
      <c r="X416" s="27"/>
      <c r="Y416" s="27"/>
    </row>
    <row r="417" spans="1:25" ht="15">
      <c r="A417" s="50">
        <v>22</v>
      </c>
      <c r="B417" s="1">
        <v>20</v>
      </c>
      <c r="C417" s="50" t="s">
        <v>684</v>
      </c>
      <c r="D417" s="29" t="s">
        <v>102</v>
      </c>
      <c r="E417" s="29"/>
      <c r="F417" s="27">
        <v>145</v>
      </c>
      <c r="G417" s="27"/>
      <c r="H417" s="27"/>
      <c r="I417" s="27"/>
      <c r="J417" s="27"/>
      <c r="K417" s="31">
        <f>IFERROR(LARGE(E417:J417,1),0)+IF($D$5&gt;=2,IFERROR(LARGE(E417:J417,2),0),0)+IF($D$5&gt;=3,IFERROR(LARGE(E417:J417,3),0),0)+IF($D$5&gt;=4,IFERROR(LARGE(E417:J417,4),0),0)+IF($D$5&gt;=5,IFERROR(LARGE(E417:J417,5),0),0)+IF($D$5&gt;=6,IFERROR(LARGE(E417:J417,6),0),0)</f>
        <v>145</v>
      </c>
      <c r="L417" s="31" t="s">
        <v>1054</v>
      </c>
      <c r="M417" s="31"/>
      <c r="N417" s="31">
        <f>K417-(ROW(K417)-ROW(K$6))/10000</f>
        <v>144.9589</v>
      </c>
      <c r="O417" s="31">
        <f>COUNT(E417:J417)</f>
        <v>1</v>
      </c>
      <c r="P417" s="31">
        <f ca="1">IF(AND(O417=1,OFFSET(D417,0,P$3)&gt;0),"Y",0)</f>
        <v>0</v>
      </c>
      <c r="Q417" s="32" t="s">
        <v>278</v>
      </c>
      <c r="R417" s="33">
        <f>1-(Q417=Q416)</f>
        <v>0</v>
      </c>
      <c r="S417" s="33">
        <f>N417+T417/1000+U417/10000+V417/100000+W417/1000000+X417/10000000+Y417/100000000</f>
        <v>145.10390000000001</v>
      </c>
      <c r="T417" s="27">
        <v>145</v>
      </c>
      <c r="U417" s="29"/>
      <c r="V417" s="27"/>
      <c r="W417" s="27"/>
      <c r="X417" s="27"/>
      <c r="Y417" s="27"/>
    </row>
    <row r="418" spans="1:25" ht="15">
      <c r="A418" s="50">
        <v>23</v>
      </c>
      <c r="B418" s="1">
        <v>21</v>
      </c>
      <c r="C418" s="50" t="s">
        <v>685</v>
      </c>
      <c r="D418" s="29" t="s">
        <v>116</v>
      </c>
      <c r="E418" s="29"/>
      <c r="F418" s="27"/>
      <c r="G418" s="27"/>
      <c r="H418" s="27">
        <v>138</v>
      </c>
      <c r="I418" s="27"/>
      <c r="J418" s="27"/>
      <c r="K418" s="31">
        <f>IFERROR(LARGE(E418:J418,1),0)+IF($D$5&gt;=2,IFERROR(LARGE(E418:J418,2),0),0)+IF($D$5&gt;=3,IFERROR(LARGE(E418:J418,3),0),0)+IF($D$5&gt;=4,IFERROR(LARGE(E418:J418,4),0),0)+IF($D$5&gt;=5,IFERROR(LARGE(E418:J418,5),0),0)+IF($D$5&gt;=6,IFERROR(LARGE(E418:J418,6),0),0)</f>
        <v>138</v>
      </c>
      <c r="L418" s="31" t="s">
        <v>1054</v>
      </c>
      <c r="M418" s="31"/>
      <c r="N418" s="31">
        <f>K418-(ROW(K418)-ROW(K$6))/10000</f>
        <v>137.9588</v>
      </c>
      <c r="O418" s="31">
        <f>COUNT(E418:J418)</f>
        <v>1</v>
      </c>
      <c r="P418" s="31">
        <f ca="1">IF(AND(O418=1,OFFSET(D418,0,P$3)&gt;0),"Y",0)</f>
        <v>0</v>
      </c>
      <c r="Q418" s="32" t="s">
        <v>278</v>
      </c>
      <c r="R418" s="33">
        <f>1-(Q418=Q417)</f>
        <v>0</v>
      </c>
      <c r="S418" s="33">
        <f>N418+T418/1000+U418/10000+V418/100000+W418/1000000+X418/10000000+Y418/100000000</f>
        <v>138.0968</v>
      </c>
      <c r="T418" s="27">
        <v>138</v>
      </c>
      <c r="U418" s="29"/>
      <c r="V418" s="27"/>
      <c r="W418" s="27"/>
      <c r="X418" s="27"/>
      <c r="Y418" s="27"/>
    </row>
    <row r="419" spans="1:25" ht="15">
      <c r="A419" s="50">
        <v>24</v>
      </c>
      <c r="B419" s="1">
        <v>22</v>
      </c>
      <c r="C419" s="50" t="s">
        <v>686</v>
      </c>
      <c r="D419" s="29" t="s">
        <v>62</v>
      </c>
      <c r="E419" s="29">
        <v>57</v>
      </c>
      <c r="F419" s="27">
        <v>70</v>
      </c>
      <c r="G419" s="27"/>
      <c r="H419" s="27"/>
      <c r="I419" s="27"/>
      <c r="J419" s="27"/>
      <c r="K419" s="31">
        <f>IFERROR(LARGE(E419:J419,1),0)+IF($D$5&gt;=2,IFERROR(LARGE(E419:J419,2),0),0)+IF($D$5&gt;=3,IFERROR(LARGE(E419:J419,3),0),0)+IF($D$5&gt;=4,IFERROR(LARGE(E419:J419,4),0),0)+IF($D$5&gt;=5,IFERROR(LARGE(E419:J419,5),0),0)+IF($D$5&gt;=6,IFERROR(LARGE(E419:J419,6),0),0)</f>
        <v>127</v>
      </c>
      <c r="L419" s="31" t="s">
        <v>1054</v>
      </c>
      <c r="M419" s="31"/>
      <c r="N419" s="31">
        <f>K419-(ROW(K419)-ROW(K$6))/10000</f>
        <v>126.95869999999999</v>
      </c>
      <c r="O419" s="31">
        <f>COUNT(E419:J419)</f>
        <v>2</v>
      </c>
      <c r="P419" s="31">
        <f ca="1">IF(AND(O419=1,OFFSET(D419,0,P$3)&gt;0),"Y",0)</f>
        <v>0</v>
      </c>
      <c r="Q419" s="32" t="s">
        <v>278</v>
      </c>
      <c r="R419" s="47">
        <f>1-(Q419=Q418)</f>
        <v>0</v>
      </c>
      <c r="S419" s="33">
        <f>N419+T419/1000+U419/10000+V419/100000+W419/1000000+X419/10000000+Y419/100000000</f>
        <v>127.03439999999999</v>
      </c>
      <c r="T419" s="27">
        <v>70</v>
      </c>
      <c r="U419" s="29">
        <v>57</v>
      </c>
      <c r="V419" s="27"/>
      <c r="W419" s="27"/>
      <c r="X419" s="27"/>
      <c r="Y419" s="27"/>
    </row>
    <row r="420" spans="1:25" ht="15">
      <c r="A420" s="50">
        <v>25</v>
      </c>
      <c r="B420" s="1">
        <v>23</v>
      </c>
      <c r="C420" s="50" t="s">
        <v>687</v>
      </c>
      <c r="D420" s="29" t="s">
        <v>42</v>
      </c>
      <c r="E420" s="29">
        <v>100</v>
      </c>
      <c r="F420" s="27"/>
      <c r="G420" s="27"/>
      <c r="H420" s="27"/>
      <c r="I420" s="27"/>
      <c r="J420" s="27"/>
      <c r="K420" s="31">
        <f>IFERROR(LARGE(E420:J420,1),0)+IF($D$5&gt;=2,IFERROR(LARGE(E420:J420,2),0),0)+IF($D$5&gt;=3,IFERROR(LARGE(E420:J420,3),0),0)+IF($D$5&gt;=4,IFERROR(LARGE(E420:J420,4),0),0)+IF($D$5&gt;=5,IFERROR(LARGE(E420:J420,5),0),0)+IF($D$5&gt;=6,IFERROR(LARGE(E420:J420,6),0),0)</f>
        <v>100</v>
      </c>
      <c r="L420" s="31" t="s">
        <v>1054</v>
      </c>
      <c r="M420" s="31"/>
      <c r="N420" s="31">
        <f>K420-(ROW(K420)-ROW(K$6))/10000</f>
        <v>99.958600000000004</v>
      </c>
      <c r="O420" s="31">
        <f>COUNT(E420:J420)</f>
        <v>1</v>
      </c>
      <c r="P420" s="31">
        <f ca="1">IF(AND(O420=1,OFFSET(D420,0,P$3)&gt;0),"Y",0)</f>
        <v>0</v>
      </c>
      <c r="Q420" s="32" t="s">
        <v>278</v>
      </c>
      <c r="R420" s="47">
        <f>1-(Q420=Q419)</f>
        <v>0</v>
      </c>
      <c r="S420" s="33">
        <f>N420+T420/1000+U420/10000+V420/100000+W420/1000000+X420/10000000+Y420/100000000</f>
        <v>100.0586</v>
      </c>
      <c r="T420" s="29">
        <v>100</v>
      </c>
      <c r="U420" s="27"/>
      <c r="V420" s="27"/>
      <c r="W420" s="27"/>
      <c r="X420" s="27"/>
      <c r="Y420" s="27"/>
    </row>
    <row r="421" spans="1:25" ht="15">
      <c r="A421" s="50">
        <v>26</v>
      </c>
      <c r="B421" s="1">
        <v>24</v>
      </c>
      <c r="C421" s="50" t="s">
        <v>688</v>
      </c>
      <c r="D421" s="29" t="s">
        <v>30</v>
      </c>
      <c r="E421" s="29"/>
      <c r="F421" s="27">
        <v>87</v>
      </c>
      <c r="G421" s="27"/>
      <c r="H421" s="27"/>
      <c r="I421" s="27"/>
      <c r="J421" s="27"/>
      <c r="K421" s="31">
        <f>IFERROR(LARGE(E421:J421,1),0)+IF($D$5&gt;=2,IFERROR(LARGE(E421:J421,2),0),0)+IF($D$5&gt;=3,IFERROR(LARGE(E421:J421,3),0),0)+IF($D$5&gt;=4,IFERROR(LARGE(E421:J421,4),0),0)+IF($D$5&gt;=5,IFERROR(LARGE(E421:J421,5),0),0)+IF($D$5&gt;=6,IFERROR(LARGE(E421:J421,6),0),0)</f>
        <v>87</v>
      </c>
      <c r="L421" s="31" t="s">
        <v>1054</v>
      </c>
      <c r="M421" s="31"/>
      <c r="N421" s="31">
        <f>K421-(ROW(K421)-ROW(K$6))/10000</f>
        <v>86.958500000000001</v>
      </c>
      <c r="O421" s="31">
        <f>COUNT(E421:J421)</f>
        <v>1</v>
      </c>
      <c r="P421" s="31">
        <f ca="1">IF(AND(O421=1,OFFSET(D421,0,P$3)&gt;0),"Y",0)</f>
        <v>0</v>
      </c>
      <c r="Q421" s="32" t="s">
        <v>278</v>
      </c>
      <c r="R421" s="33">
        <f>1-(Q421=Q420)</f>
        <v>0</v>
      </c>
      <c r="S421" s="33">
        <f>N421+T421/1000+U421/10000+V421/100000+W421/1000000+X421/10000000+Y421/100000000</f>
        <v>87.045500000000004</v>
      </c>
      <c r="T421" s="27">
        <v>87</v>
      </c>
      <c r="U421" s="29"/>
      <c r="V421" s="27"/>
      <c r="W421" s="27"/>
      <c r="X421" s="27"/>
      <c r="Y421" s="27"/>
    </row>
    <row r="422" spans="1:25" ht="15">
      <c r="A422" s="50">
        <v>27</v>
      </c>
      <c r="B422" s="1">
        <v>25</v>
      </c>
      <c r="C422" s="50" t="s">
        <v>689</v>
      </c>
      <c r="D422" s="29" t="s">
        <v>34</v>
      </c>
      <c r="E422" s="29">
        <v>86</v>
      </c>
      <c r="F422" s="27"/>
      <c r="G422" s="27"/>
      <c r="H422" s="27"/>
      <c r="I422" s="27"/>
      <c r="J422" s="27"/>
      <c r="K422" s="31">
        <f>IFERROR(LARGE(E422:J422,1),0)+IF($D$5&gt;=2,IFERROR(LARGE(E422:J422,2),0),0)+IF($D$5&gt;=3,IFERROR(LARGE(E422:J422,3),0),0)+IF($D$5&gt;=4,IFERROR(LARGE(E422:J422,4),0),0)+IF($D$5&gt;=5,IFERROR(LARGE(E422:J422,5),0),0)+IF($D$5&gt;=6,IFERROR(LARGE(E422:J422,6),0),0)</f>
        <v>86</v>
      </c>
      <c r="L422" s="31" t="s">
        <v>1054</v>
      </c>
      <c r="M422" s="31"/>
      <c r="N422" s="31">
        <f>K422-(ROW(K422)-ROW(K$6))/10000</f>
        <v>85.958399999999997</v>
      </c>
      <c r="O422" s="31">
        <f>COUNT(E422:J422)</f>
        <v>1</v>
      </c>
      <c r="P422" s="31">
        <f ca="1">IF(AND(O422=1,OFFSET(D422,0,P$3)&gt;0),"Y",0)</f>
        <v>0</v>
      </c>
      <c r="Q422" s="32" t="s">
        <v>278</v>
      </c>
      <c r="R422" s="47">
        <f>1-(Q422=Q421)</f>
        <v>0</v>
      </c>
      <c r="S422" s="33">
        <f>N422+T422/1000+U422/10000+V422/100000+W422/1000000+X422/10000000+Y422/100000000</f>
        <v>86.044399999999996</v>
      </c>
      <c r="T422" s="29">
        <v>86</v>
      </c>
      <c r="U422" s="27"/>
      <c r="V422" s="27"/>
      <c r="W422" s="27"/>
      <c r="X422" s="27"/>
      <c r="Y422" s="27"/>
    </row>
    <row r="423" spans="1:25" ht="15">
      <c r="A423" s="50">
        <v>28</v>
      </c>
      <c r="B423" s="1">
        <v>26</v>
      </c>
      <c r="C423" s="50" t="s">
        <v>690</v>
      </c>
      <c r="D423" s="29" t="s">
        <v>46</v>
      </c>
      <c r="E423" s="29">
        <v>71</v>
      </c>
      <c r="F423" s="27"/>
      <c r="G423" s="27"/>
      <c r="H423" s="27"/>
      <c r="I423" s="27"/>
      <c r="J423" s="27"/>
      <c r="K423" s="31">
        <f>IFERROR(LARGE(E423:J423,1),0)+IF($D$5&gt;=2,IFERROR(LARGE(E423:J423,2),0),0)+IF($D$5&gt;=3,IFERROR(LARGE(E423:J423,3),0),0)+IF($D$5&gt;=4,IFERROR(LARGE(E423:J423,4),0),0)+IF($D$5&gt;=5,IFERROR(LARGE(E423:J423,5),0),0)+IF($D$5&gt;=6,IFERROR(LARGE(E423:J423,6),0),0)</f>
        <v>71</v>
      </c>
      <c r="L423" s="31" t="s">
        <v>1054</v>
      </c>
      <c r="M423" s="31"/>
      <c r="N423" s="31">
        <f>K423-(ROW(K423)-ROW(K$6))/10000</f>
        <v>70.958299999999994</v>
      </c>
      <c r="O423" s="31">
        <f>COUNT(E423:J423)</f>
        <v>1</v>
      </c>
      <c r="P423" s="31">
        <f ca="1">IF(AND(O423=1,OFFSET(D423,0,P$3)&gt;0),"Y",0)</f>
        <v>0</v>
      </c>
      <c r="Q423" s="32" t="s">
        <v>278</v>
      </c>
      <c r="R423" s="47">
        <f>1-(Q423=Q422)</f>
        <v>0</v>
      </c>
      <c r="S423" s="33">
        <f>N423+T423/1000+U423/10000+V423/100000+W423/1000000+X423/10000000+Y423/100000000</f>
        <v>71.029299999999992</v>
      </c>
      <c r="T423" s="29">
        <v>71</v>
      </c>
      <c r="U423" s="27"/>
      <c r="V423" s="27"/>
      <c r="W423" s="27"/>
      <c r="X423" s="27"/>
      <c r="Y423" s="27"/>
    </row>
    <row r="424" spans="1:25" ht="5.0999999999999996" customHeight="1">
      <c r="D424" s="27"/>
      <c r="E424" s="27"/>
      <c r="F424" s="27"/>
      <c r="G424" s="27"/>
      <c r="H424" s="27"/>
      <c r="I424" s="27"/>
      <c r="J424" s="27"/>
      <c r="K424" s="31"/>
      <c r="L424" s="27"/>
      <c r="M424" s="27"/>
      <c r="N424" s="31"/>
      <c r="O424" s="27"/>
      <c r="P424" s="27"/>
      <c r="R424" s="51"/>
      <c r="S424" s="33"/>
      <c r="T424" s="27"/>
      <c r="U424" s="27"/>
      <c r="V424" s="27"/>
      <c r="W424" s="27"/>
      <c r="X424" s="27"/>
      <c r="Y424" s="27"/>
    </row>
    <row r="425" spans="1:25">
      <c r="D425" s="27"/>
      <c r="E425" s="27"/>
      <c r="F425" s="27"/>
      <c r="G425" s="27"/>
      <c r="H425" s="27"/>
      <c r="I425" s="27"/>
      <c r="J425" s="27"/>
      <c r="K425" s="31"/>
      <c r="L425" s="27"/>
      <c r="M425" s="27"/>
      <c r="N425" s="31"/>
      <c r="O425" s="27"/>
      <c r="P425" s="27"/>
      <c r="R425" s="51"/>
      <c r="S425" s="33"/>
      <c r="T425" s="27"/>
      <c r="U425" s="27"/>
      <c r="V425" s="27"/>
      <c r="W425" s="27"/>
      <c r="X425" s="27"/>
      <c r="Y425" s="27"/>
    </row>
    <row r="426" spans="1:25" ht="15">
      <c r="A426" s="49"/>
      <c r="B426" s="49"/>
      <c r="C426" s="49" t="s">
        <v>304</v>
      </c>
      <c r="D426" s="27"/>
      <c r="E426" s="27"/>
      <c r="F426" s="27"/>
      <c r="G426" s="27"/>
      <c r="H426" s="27"/>
      <c r="I426" s="27"/>
      <c r="J426" s="27"/>
      <c r="K426" s="31"/>
      <c r="L426" s="27"/>
      <c r="M426" s="27"/>
      <c r="N426" s="31"/>
      <c r="O426" s="27"/>
      <c r="P426" s="27"/>
      <c r="Q426" s="43" t="str">
        <f>C426</f>
        <v>M70</v>
      </c>
      <c r="R426" s="51"/>
      <c r="S426" s="33"/>
      <c r="T426" s="27"/>
      <c r="U426" s="27"/>
      <c r="V426" s="27"/>
      <c r="W426" s="27"/>
      <c r="X426" s="27"/>
      <c r="Y426" s="27"/>
    </row>
    <row r="427" spans="1:25" ht="15">
      <c r="A427" s="50">
        <v>1</v>
      </c>
      <c r="B427" s="50">
        <v>1</v>
      </c>
      <c r="C427" s="50" t="s">
        <v>691</v>
      </c>
      <c r="D427" s="29" t="s">
        <v>62</v>
      </c>
      <c r="E427" s="29">
        <v>184</v>
      </c>
      <c r="F427" s="27">
        <v>188</v>
      </c>
      <c r="G427" s="27">
        <v>180</v>
      </c>
      <c r="H427" s="27">
        <v>148</v>
      </c>
      <c r="I427" s="27"/>
      <c r="J427" s="27"/>
      <c r="K427" s="31">
        <f>IFERROR(LARGE(E427:J427,1),0)+IF($D$5&gt;=2,IFERROR(LARGE(E427:J427,2),0),0)+IF($D$5&gt;=3,IFERROR(LARGE(E427:J427,3),0),0)+IF($D$5&gt;=4,IFERROR(LARGE(E427:J427,4),0),0)+IF($D$5&gt;=5,IFERROR(LARGE(E427:J427,5),0),0)+IF($D$5&gt;=6,IFERROR(LARGE(E427:J427,6),0),0)</f>
        <v>700</v>
      </c>
      <c r="L427" s="31" t="s">
        <v>1054</v>
      </c>
      <c r="M427" s="31" t="s">
        <v>692</v>
      </c>
      <c r="N427" s="31">
        <f>K427-(ROW(K427)-ROW(K$6))/10000</f>
        <v>699.9579</v>
      </c>
      <c r="O427" s="31">
        <f>COUNT(E427:J427)</f>
        <v>4</v>
      </c>
      <c r="P427" s="31">
        <f ca="1">IF(AND(O427=1,OFFSET(D427,0,P$3)&gt;0),"Y",0)</f>
        <v>0</v>
      </c>
      <c r="Q427" s="32" t="s">
        <v>304</v>
      </c>
      <c r="R427" s="47">
        <f>1-(Q427=Q426)</f>
        <v>0</v>
      </c>
      <c r="S427" s="33">
        <f>N427+T427/1000+U427/10000+V427/100000+W427/1000000+X427/10000000+Y427/100000000</f>
        <v>700.166248</v>
      </c>
      <c r="T427" s="27">
        <v>188</v>
      </c>
      <c r="U427" s="29">
        <v>184</v>
      </c>
      <c r="V427" s="27">
        <v>180</v>
      </c>
      <c r="W427" s="27">
        <v>148</v>
      </c>
      <c r="X427" s="27"/>
      <c r="Y427" s="27"/>
    </row>
    <row r="428" spans="1:25" ht="15">
      <c r="A428" s="50">
        <v>2</v>
      </c>
      <c r="B428" s="50">
        <v>2</v>
      </c>
      <c r="C428" s="50" t="s">
        <v>303</v>
      </c>
      <c r="D428" s="29" t="s">
        <v>62</v>
      </c>
      <c r="E428" s="29">
        <v>138</v>
      </c>
      <c r="F428" s="27">
        <v>124</v>
      </c>
      <c r="G428" s="27">
        <v>114</v>
      </c>
      <c r="H428" s="27"/>
      <c r="I428" s="27">
        <v>156</v>
      </c>
      <c r="J428" s="27"/>
      <c r="K428" s="31">
        <f>IFERROR(LARGE(E428:J428,1),0)+IF($D$5&gt;=2,IFERROR(LARGE(E428:J428,2),0),0)+IF($D$5&gt;=3,IFERROR(LARGE(E428:J428,3),0),0)+IF($D$5&gt;=4,IFERROR(LARGE(E428:J428,4),0),0)+IF($D$5&gt;=5,IFERROR(LARGE(E428:J428,5),0),0)+IF($D$5&gt;=6,IFERROR(LARGE(E428:J428,6),0),0)</f>
        <v>532</v>
      </c>
      <c r="L428" s="31" t="s">
        <v>1054</v>
      </c>
      <c r="M428" s="31" t="s">
        <v>693</v>
      </c>
      <c r="N428" s="31">
        <f>K428-(ROW(K428)-ROW(K$6))/10000</f>
        <v>531.95780000000002</v>
      </c>
      <c r="O428" s="31">
        <f>COUNT(E428:J428)</f>
        <v>4</v>
      </c>
      <c r="P428" s="31">
        <f ca="1">IF(AND(O428=1,OFFSET(D428,0,P$3)&gt;0),"Y",0)</f>
        <v>0</v>
      </c>
      <c r="Q428" s="32" t="s">
        <v>304</v>
      </c>
      <c r="R428" s="47">
        <f>1-(Q428=Q427)</f>
        <v>0</v>
      </c>
      <c r="S428" s="33">
        <f>N428+T428/1000+U428/10000+V428/100000+W428/1000000+X428/10000000+Y428/100000000</f>
        <v>532.12895400000002</v>
      </c>
      <c r="T428" s="27">
        <v>156</v>
      </c>
      <c r="U428" s="29">
        <v>138</v>
      </c>
      <c r="V428" s="27">
        <v>124</v>
      </c>
      <c r="W428" s="27">
        <v>114</v>
      </c>
      <c r="X428" s="27"/>
      <c r="Y428" s="27"/>
    </row>
    <row r="429" spans="1:25" ht="15">
      <c r="A429" s="50">
        <v>3</v>
      </c>
      <c r="B429" s="50">
        <v>3</v>
      </c>
      <c r="C429" s="50" t="s">
        <v>329</v>
      </c>
      <c r="D429" s="29" t="s">
        <v>98</v>
      </c>
      <c r="E429" s="29"/>
      <c r="F429" s="27">
        <v>115</v>
      </c>
      <c r="G429" s="27">
        <v>137</v>
      </c>
      <c r="H429" s="27">
        <v>102</v>
      </c>
      <c r="I429" s="27">
        <v>146</v>
      </c>
      <c r="J429" s="27"/>
      <c r="K429" s="31">
        <f>IFERROR(LARGE(E429:J429,1),0)+IF($D$5&gt;=2,IFERROR(LARGE(E429:J429,2),0),0)+IF($D$5&gt;=3,IFERROR(LARGE(E429:J429,3),0),0)+IF($D$5&gt;=4,IFERROR(LARGE(E429:J429,4),0),0)+IF($D$5&gt;=5,IFERROR(LARGE(E429:J429,5),0),0)+IF($D$5&gt;=6,IFERROR(LARGE(E429:J429,6),0),0)</f>
        <v>500</v>
      </c>
      <c r="L429" s="31" t="s">
        <v>1054</v>
      </c>
      <c r="M429" s="31" t="s">
        <v>694</v>
      </c>
      <c r="N429" s="31">
        <f>K429-(ROW(K429)-ROW(K$6))/10000</f>
        <v>499.95769999999999</v>
      </c>
      <c r="O429" s="31">
        <f>COUNT(E429:J429)</f>
        <v>4</v>
      </c>
      <c r="P429" s="31">
        <f ca="1">IF(AND(O429=1,OFFSET(D429,0,P$3)&gt;0),"Y",0)</f>
        <v>0</v>
      </c>
      <c r="Q429" s="32" t="s">
        <v>304</v>
      </c>
      <c r="R429" s="33">
        <f>1-(Q429=Q428)</f>
        <v>0</v>
      </c>
      <c r="S429" s="33">
        <f>N429+T429/1000+U429/10000+V429/100000+W429/1000000+X429/10000000+Y429/100000000</f>
        <v>500.118652</v>
      </c>
      <c r="T429" s="27">
        <v>146</v>
      </c>
      <c r="U429" s="27">
        <v>137</v>
      </c>
      <c r="V429" s="27">
        <v>115</v>
      </c>
      <c r="W429" s="27">
        <v>102</v>
      </c>
      <c r="X429" s="29"/>
      <c r="Y429" s="27"/>
    </row>
    <row r="430" spans="1:25" ht="15">
      <c r="A430" s="50">
        <v>4</v>
      </c>
      <c r="B430" s="50">
        <v>4</v>
      </c>
      <c r="C430" s="50" t="s">
        <v>360</v>
      </c>
      <c r="D430" s="29" t="s">
        <v>39</v>
      </c>
      <c r="E430" s="29">
        <v>84</v>
      </c>
      <c r="F430" s="27">
        <v>98</v>
      </c>
      <c r="G430" s="27">
        <v>120</v>
      </c>
      <c r="H430" s="27">
        <v>95</v>
      </c>
      <c r="I430" s="27">
        <v>136</v>
      </c>
      <c r="J430" s="27"/>
      <c r="K430" s="31">
        <f>IFERROR(LARGE(E430:J430,1),0)+IF($D$5&gt;=2,IFERROR(LARGE(E430:J430,2),0),0)+IF($D$5&gt;=3,IFERROR(LARGE(E430:J430,3),0),0)+IF($D$5&gt;=4,IFERROR(LARGE(E430:J430,4),0),0)+IF($D$5&gt;=5,IFERROR(LARGE(E430:J430,5),0),0)+IF($D$5&gt;=6,IFERROR(LARGE(E430:J430,6),0),0)</f>
        <v>449</v>
      </c>
      <c r="L430" s="31" t="s">
        <v>1054</v>
      </c>
      <c r="M430" s="31"/>
      <c r="N430" s="31">
        <f>K430-(ROW(K430)-ROW(K$6))/10000</f>
        <v>448.95760000000001</v>
      </c>
      <c r="O430" s="31">
        <f>COUNT(E430:J430)</f>
        <v>5</v>
      </c>
      <c r="P430" s="31">
        <f ca="1">IF(AND(O430=1,OFFSET(D430,0,P$3)&gt;0),"Y",0)</f>
        <v>0</v>
      </c>
      <c r="Q430" s="32" t="s">
        <v>304</v>
      </c>
      <c r="R430" s="47">
        <f>1-(Q430=Q429)</f>
        <v>0</v>
      </c>
      <c r="S430" s="33">
        <f>N430+T430/1000+U430/10000+V430/100000+W430/1000000+X430/10000000+Y430/100000000</f>
        <v>449.10668340000007</v>
      </c>
      <c r="T430" s="27">
        <v>136</v>
      </c>
      <c r="U430" s="27">
        <v>120</v>
      </c>
      <c r="V430" s="27">
        <v>98</v>
      </c>
      <c r="W430" s="27">
        <v>95</v>
      </c>
      <c r="X430" s="29">
        <v>84</v>
      </c>
      <c r="Y430" s="27"/>
    </row>
    <row r="431" spans="1:25" ht="15">
      <c r="A431" s="50">
        <v>5</v>
      </c>
      <c r="B431" s="50">
        <v>5</v>
      </c>
      <c r="C431" s="50" t="s">
        <v>408</v>
      </c>
      <c r="D431" s="29" t="s">
        <v>19</v>
      </c>
      <c r="E431" s="29">
        <v>65</v>
      </c>
      <c r="F431" s="27">
        <v>79</v>
      </c>
      <c r="G431" s="27">
        <v>101</v>
      </c>
      <c r="H431" s="27">
        <v>60</v>
      </c>
      <c r="I431" s="27">
        <v>112</v>
      </c>
      <c r="J431" s="27"/>
      <c r="K431" s="31">
        <f>IFERROR(LARGE(E431:J431,1),0)+IF($D$5&gt;=2,IFERROR(LARGE(E431:J431,2),0),0)+IF($D$5&gt;=3,IFERROR(LARGE(E431:J431,3),0),0)+IF($D$5&gt;=4,IFERROR(LARGE(E431:J431,4),0),0)+IF($D$5&gt;=5,IFERROR(LARGE(E431:J431,5),0),0)+IF($D$5&gt;=6,IFERROR(LARGE(E431:J431,6),0),0)</f>
        <v>357</v>
      </c>
      <c r="L431" s="31" t="s">
        <v>1054</v>
      </c>
      <c r="M431" s="31"/>
      <c r="N431" s="31">
        <f>K431-(ROW(K431)-ROW(K$6))/10000</f>
        <v>356.95749999999998</v>
      </c>
      <c r="O431" s="31">
        <f>COUNT(E431:J431)</f>
        <v>5</v>
      </c>
      <c r="P431" s="31">
        <f ca="1">IF(AND(O431=1,OFFSET(D431,0,P$3)&gt;0),"Y",0)</f>
        <v>0</v>
      </c>
      <c r="Q431" s="32" t="s">
        <v>304</v>
      </c>
      <c r="R431" s="47">
        <f>1-(Q431=Q430)</f>
        <v>0</v>
      </c>
      <c r="S431" s="33">
        <f>N431+T431/1000+U431/10000+V431/100000+W431/1000000+X431/10000000+Y431/100000000</f>
        <v>357.08046100000001</v>
      </c>
      <c r="T431" s="27">
        <v>112</v>
      </c>
      <c r="U431" s="27">
        <v>101</v>
      </c>
      <c r="V431" s="27">
        <v>79</v>
      </c>
      <c r="W431" s="29">
        <v>65</v>
      </c>
      <c r="X431" s="27">
        <v>60</v>
      </c>
      <c r="Y431" s="27"/>
    </row>
    <row r="432" spans="1:25" ht="15">
      <c r="A432" s="50">
        <v>6</v>
      </c>
      <c r="B432" s="50">
        <v>6</v>
      </c>
      <c r="C432" s="50" t="s">
        <v>428</v>
      </c>
      <c r="D432" s="29" t="s">
        <v>34</v>
      </c>
      <c r="E432" s="29">
        <v>64</v>
      </c>
      <c r="F432" s="27">
        <v>71</v>
      </c>
      <c r="G432" s="27">
        <v>92</v>
      </c>
      <c r="H432" s="27">
        <v>52</v>
      </c>
      <c r="I432" s="27">
        <v>104</v>
      </c>
      <c r="J432" s="27"/>
      <c r="K432" s="31">
        <f>IFERROR(LARGE(E432:J432,1),0)+IF($D$5&gt;=2,IFERROR(LARGE(E432:J432,2),0),0)+IF($D$5&gt;=3,IFERROR(LARGE(E432:J432,3),0),0)+IF($D$5&gt;=4,IFERROR(LARGE(E432:J432,4),0),0)+IF($D$5&gt;=5,IFERROR(LARGE(E432:J432,5),0),0)+IF($D$5&gt;=6,IFERROR(LARGE(E432:J432,6),0),0)</f>
        <v>331</v>
      </c>
      <c r="L432" s="31" t="s">
        <v>1054</v>
      </c>
      <c r="M432" s="31"/>
      <c r="N432" s="31">
        <f>K432-(ROW(K432)-ROW(K$6))/10000</f>
        <v>330.95740000000001</v>
      </c>
      <c r="O432" s="31">
        <f>COUNT(E432:J432)</f>
        <v>5</v>
      </c>
      <c r="P432" s="31">
        <f ca="1">IF(AND(O432=1,OFFSET(D432,0,P$3)&gt;0),"Y",0)</f>
        <v>0</v>
      </c>
      <c r="Q432" s="32" t="s">
        <v>304</v>
      </c>
      <c r="R432" s="47">
        <f>1-(Q432=Q431)</f>
        <v>0</v>
      </c>
      <c r="S432" s="33">
        <f>N432+T432/1000+U432/10000+V432/100000+W432/1000000+X432/10000000+Y432/100000000</f>
        <v>331.07137920000002</v>
      </c>
      <c r="T432" s="27">
        <v>104</v>
      </c>
      <c r="U432" s="27">
        <v>92</v>
      </c>
      <c r="V432" s="27">
        <v>71</v>
      </c>
      <c r="W432" s="29">
        <v>64</v>
      </c>
      <c r="X432" s="27">
        <v>52</v>
      </c>
      <c r="Y432" s="27"/>
    </row>
    <row r="433" spans="1:25" ht="15">
      <c r="A433" s="50">
        <v>7</v>
      </c>
      <c r="B433" s="50">
        <v>7</v>
      </c>
      <c r="C433" s="50" t="s">
        <v>695</v>
      </c>
      <c r="D433" s="29" t="s">
        <v>145</v>
      </c>
      <c r="E433" s="29"/>
      <c r="F433" s="27">
        <v>159</v>
      </c>
      <c r="G433" s="27">
        <v>164</v>
      </c>
      <c r="H433" s="27"/>
      <c r="I433" s="27"/>
      <c r="J433" s="27"/>
      <c r="K433" s="31">
        <f>IFERROR(LARGE(E433:J433,1),0)+IF($D$5&gt;=2,IFERROR(LARGE(E433:J433,2),0),0)+IF($D$5&gt;=3,IFERROR(LARGE(E433:J433,3),0),0)+IF($D$5&gt;=4,IFERROR(LARGE(E433:J433,4),0),0)+IF($D$5&gt;=5,IFERROR(LARGE(E433:J433,5),0),0)+IF($D$5&gt;=6,IFERROR(LARGE(E433:J433,6),0),0)</f>
        <v>323</v>
      </c>
      <c r="L433" s="31" t="s">
        <v>1054</v>
      </c>
      <c r="M433" s="31"/>
      <c r="N433" s="31">
        <f>K433-(ROW(K433)-ROW(K$6))/10000</f>
        <v>322.95729999999998</v>
      </c>
      <c r="O433" s="31">
        <f>COUNT(E433:J433)</f>
        <v>2</v>
      </c>
      <c r="P433" s="31">
        <f ca="1">IF(AND(O433=1,OFFSET(D433,0,P$3)&gt;0),"Y",0)</f>
        <v>0</v>
      </c>
      <c r="Q433" s="32" t="s">
        <v>304</v>
      </c>
      <c r="R433" s="33">
        <f>1-(Q433=Q432)</f>
        <v>0</v>
      </c>
      <c r="S433" s="33">
        <f>N433+T433/1000+U433/10000+V433/100000+W433/1000000+X433/10000000+Y433/100000000</f>
        <v>323.13719999999995</v>
      </c>
      <c r="T433" s="27">
        <v>164</v>
      </c>
      <c r="U433" s="27">
        <v>159</v>
      </c>
      <c r="V433" s="29"/>
      <c r="W433" s="27"/>
      <c r="X433" s="27"/>
      <c r="Y433" s="27"/>
    </row>
    <row r="434" spans="1:25" ht="15">
      <c r="A434" s="50">
        <v>8</v>
      </c>
      <c r="B434" s="50">
        <v>8</v>
      </c>
      <c r="C434" s="50" t="s">
        <v>696</v>
      </c>
      <c r="D434" s="29" t="s">
        <v>124</v>
      </c>
      <c r="E434" s="29"/>
      <c r="F434" s="27">
        <v>138</v>
      </c>
      <c r="G434" s="27"/>
      <c r="H434" s="27">
        <v>151</v>
      </c>
      <c r="I434" s="27"/>
      <c r="J434" s="27"/>
      <c r="K434" s="31">
        <f>IFERROR(LARGE(E434:J434,1),0)+IF($D$5&gt;=2,IFERROR(LARGE(E434:J434,2),0),0)+IF($D$5&gt;=3,IFERROR(LARGE(E434:J434,3),0),0)+IF($D$5&gt;=4,IFERROR(LARGE(E434:J434,4),0),0)+IF($D$5&gt;=5,IFERROR(LARGE(E434:J434,5),0),0)+IF($D$5&gt;=6,IFERROR(LARGE(E434:J434,6),0),0)</f>
        <v>289</v>
      </c>
      <c r="L434" s="31" t="s">
        <v>1054</v>
      </c>
      <c r="M434" s="31"/>
      <c r="N434" s="31">
        <f>K434-(ROW(K434)-ROW(K$6))/10000</f>
        <v>288.9572</v>
      </c>
      <c r="O434" s="31">
        <f>COUNT(E434:J434)</f>
        <v>2</v>
      </c>
      <c r="P434" s="31">
        <f ca="1">IF(AND(O434=1,OFFSET(D434,0,P$3)&gt;0),"Y",0)</f>
        <v>0</v>
      </c>
      <c r="Q434" s="32" t="s">
        <v>304</v>
      </c>
      <c r="R434" s="33">
        <f>1-(Q434=Q433)</f>
        <v>0</v>
      </c>
      <c r="S434" s="33">
        <f>N434+T434/1000+U434/10000+V434/100000+W434/1000000+X434/10000000+Y434/100000000</f>
        <v>289.12200000000001</v>
      </c>
      <c r="T434" s="27">
        <v>151</v>
      </c>
      <c r="U434" s="27">
        <v>138</v>
      </c>
      <c r="V434" s="29"/>
      <c r="W434" s="27"/>
      <c r="X434" s="27"/>
      <c r="Y434" s="27"/>
    </row>
    <row r="435" spans="1:25" ht="15">
      <c r="A435" s="50">
        <v>9</v>
      </c>
      <c r="B435" s="50">
        <v>9</v>
      </c>
      <c r="C435" s="50" t="s">
        <v>385</v>
      </c>
      <c r="D435" s="29" t="s">
        <v>34</v>
      </c>
      <c r="E435" s="29"/>
      <c r="F435" s="27">
        <v>92</v>
      </c>
      <c r="G435" s="27"/>
      <c r="H435" s="27">
        <v>63</v>
      </c>
      <c r="I435" s="27">
        <v>124</v>
      </c>
      <c r="J435" s="27"/>
      <c r="K435" s="31">
        <f>IFERROR(LARGE(E435:J435,1),0)+IF($D$5&gt;=2,IFERROR(LARGE(E435:J435,2),0),0)+IF($D$5&gt;=3,IFERROR(LARGE(E435:J435,3),0),0)+IF($D$5&gt;=4,IFERROR(LARGE(E435:J435,4),0),0)+IF($D$5&gt;=5,IFERROR(LARGE(E435:J435,5),0),0)+IF($D$5&gt;=6,IFERROR(LARGE(E435:J435,6),0),0)</f>
        <v>279</v>
      </c>
      <c r="L435" s="31" t="s">
        <v>1054</v>
      </c>
      <c r="M435" s="31"/>
      <c r="N435" s="31">
        <f>K435-(ROW(K435)-ROW(K$6))/10000</f>
        <v>278.95710000000003</v>
      </c>
      <c r="O435" s="31">
        <f>COUNT(E435:J435)</f>
        <v>3</v>
      </c>
      <c r="P435" s="31">
        <f ca="1">IF(AND(O435=1,OFFSET(D435,0,P$3)&gt;0),"Y",0)</f>
        <v>0</v>
      </c>
      <c r="Q435" s="32" t="s">
        <v>304</v>
      </c>
      <c r="R435" s="33">
        <f>1-(Q435=Q434)</f>
        <v>0</v>
      </c>
      <c r="S435" s="33">
        <f>N435+T435/1000+U435/10000+V435/100000+W435/1000000+X435/10000000+Y435/100000000</f>
        <v>279.09093000000007</v>
      </c>
      <c r="T435" s="27">
        <v>124</v>
      </c>
      <c r="U435" s="27">
        <v>92</v>
      </c>
      <c r="V435" s="27">
        <v>63</v>
      </c>
      <c r="W435" s="29"/>
      <c r="X435" s="27"/>
      <c r="Y435" s="27"/>
    </row>
    <row r="436" spans="1:25" ht="15">
      <c r="A436" s="50">
        <v>10</v>
      </c>
      <c r="B436" s="50">
        <v>10</v>
      </c>
      <c r="C436" s="50" t="s">
        <v>697</v>
      </c>
      <c r="D436" s="29" t="s">
        <v>93</v>
      </c>
      <c r="E436" s="29">
        <v>59</v>
      </c>
      <c r="F436" s="27">
        <v>66</v>
      </c>
      <c r="G436" s="27">
        <v>90</v>
      </c>
      <c r="H436" s="27">
        <v>51</v>
      </c>
      <c r="I436" s="27"/>
      <c r="J436" s="27"/>
      <c r="K436" s="31">
        <f>IFERROR(LARGE(E436:J436,1),0)+IF($D$5&gt;=2,IFERROR(LARGE(E436:J436,2),0),0)+IF($D$5&gt;=3,IFERROR(LARGE(E436:J436,3),0),0)+IF($D$5&gt;=4,IFERROR(LARGE(E436:J436,4),0),0)+IF($D$5&gt;=5,IFERROR(LARGE(E436:J436,5),0),0)+IF($D$5&gt;=6,IFERROR(LARGE(E436:J436,6),0),0)</f>
        <v>266</v>
      </c>
      <c r="L436" s="31" t="s">
        <v>1054</v>
      </c>
      <c r="M436" s="31"/>
      <c r="N436" s="31">
        <f>K436-(ROW(K436)-ROW(K$6))/10000</f>
        <v>265.95699999999999</v>
      </c>
      <c r="O436" s="31">
        <f>COUNT(E436:J436)</f>
        <v>4</v>
      </c>
      <c r="P436" s="31">
        <f ca="1">IF(AND(O436=1,OFFSET(D436,0,P$3)&gt;0),"Y",0)</f>
        <v>0</v>
      </c>
      <c r="Q436" s="32" t="s">
        <v>304</v>
      </c>
      <c r="R436" s="47">
        <f>1-(Q436=Q435)</f>
        <v>0</v>
      </c>
      <c r="S436" s="33">
        <f>N436+T436/1000+U436/10000+V436/100000+W436/1000000+X436/10000000+Y436/100000000</f>
        <v>266.05424099999993</v>
      </c>
      <c r="T436" s="27">
        <v>90</v>
      </c>
      <c r="U436" s="27">
        <v>66</v>
      </c>
      <c r="V436" s="29">
        <v>59</v>
      </c>
      <c r="W436" s="27">
        <v>51</v>
      </c>
      <c r="X436" s="27"/>
      <c r="Y436" s="27"/>
    </row>
    <row r="437" spans="1:25" ht="15">
      <c r="A437" s="50">
        <v>11</v>
      </c>
      <c r="B437" s="50">
        <v>11</v>
      </c>
      <c r="C437" s="50" t="s">
        <v>698</v>
      </c>
      <c r="D437" s="29" t="s">
        <v>145</v>
      </c>
      <c r="E437" s="29">
        <v>78</v>
      </c>
      <c r="F437" s="27"/>
      <c r="G437" s="27">
        <v>109</v>
      </c>
      <c r="H437" s="27">
        <v>78</v>
      </c>
      <c r="I437" s="27"/>
      <c r="J437" s="27"/>
      <c r="K437" s="31">
        <f>IFERROR(LARGE(E437:J437,1),0)+IF($D$5&gt;=2,IFERROR(LARGE(E437:J437,2),0),0)+IF($D$5&gt;=3,IFERROR(LARGE(E437:J437,3),0),0)+IF($D$5&gt;=4,IFERROR(LARGE(E437:J437,4),0),0)+IF($D$5&gt;=5,IFERROR(LARGE(E437:J437,5),0),0)+IF($D$5&gt;=6,IFERROR(LARGE(E437:J437,6),0),0)</f>
        <v>265</v>
      </c>
      <c r="L437" s="31" t="s">
        <v>1054</v>
      </c>
      <c r="M437" s="31"/>
      <c r="N437" s="31">
        <f>K437-(ROW(K437)-ROW(K$6))/10000</f>
        <v>264.95690000000002</v>
      </c>
      <c r="O437" s="31">
        <f>COUNT(E437:J437)</f>
        <v>3</v>
      </c>
      <c r="P437" s="31">
        <f ca="1">IF(AND(O437=1,OFFSET(D437,0,P$3)&gt;0),"Y",0)</f>
        <v>0</v>
      </c>
      <c r="Q437" s="32" t="s">
        <v>304</v>
      </c>
      <c r="R437" s="47">
        <f>1-(Q437=Q436)</f>
        <v>0</v>
      </c>
      <c r="S437" s="33">
        <f>N437+T437/1000+U437/10000+V437/100000+W437/1000000+X437/10000000+Y437/100000000</f>
        <v>265.07447999999999</v>
      </c>
      <c r="T437" s="27">
        <v>109</v>
      </c>
      <c r="U437" s="29">
        <v>78</v>
      </c>
      <c r="V437" s="27">
        <v>78</v>
      </c>
      <c r="W437" s="27"/>
      <c r="X437" s="27"/>
      <c r="Y437" s="27"/>
    </row>
    <row r="438" spans="1:25" ht="15">
      <c r="A438" s="50">
        <v>12</v>
      </c>
      <c r="B438" s="50">
        <v>12</v>
      </c>
      <c r="C438" s="50" t="s">
        <v>699</v>
      </c>
      <c r="D438" s="29" t="s">
        <v>145</v>
      </c>
      <c r="E438" s="29">
        <v>58</v>
      </c>
      <c r="F438" s="27"/>
      <c r="G438" s="27"/>
      <c r="H438" s="27">
        <v>50</v>
      </c>
      <c r="I438" s="27"/>
      <c r="J438" s="27"/>
      <c r="K438" s="31">
        <f>IFERROR(LARGE(E438:J438,1),0)+IF($D$5&gt;=2,IFERROR(LARGE(E438:J438,2),0),0)+IF($D$5&gt;=3,IFERROR(LARGE(E438:J438,3),0),0)+IF($D$5&gt;=4,IFERROR(LARGE(E438:J438,4),0),0)+IF($D$5&gt;=5,IFERROR(LARGE(E438:J438,5),0),0)+IF($D$5&gt;=6,IFERROR(LARGE(E438:J438,6),0),0)</f>
        <v>108</v>
      </c>
      <c r="L438" s="31" t="s">
        <v>1054</v>
      </c>
      <c r="M438" s="31"/>
      <c r="N438" s="31">
        <f>K438-(ROW(K438)-ROW(K$6))/10000</f>
        <v>107.9568</v>
      </c>
      <c r="O438" s="31">
        <f>COUNT(E438:J438)</f>
        <v>2</v>
      </c>
      <c r="P438" s="31">
        <f ca="1">IF(AND(O438=1,OFFSET(D438,0,P$3)&gt;0),"Y",0)</f>
        <v>0</v>
      </c>
      <c r="Q438" s="32" t="s">
        <v>304</v>
      </c>
      <c r="R438" s="47">
        <f>1-(Q438=Q437)</f>
        <v>0</v>
      </c>
      <c r="S438" s="33">
        <f>N438+T438/1000+U438/10000+V438/100000+W438/1000000+X438/10000000+Y438/100000000</f>
        <v>108.0198</v>
      </c>
      <c r="T438" s="29">
        <v>58</v>
      </c>
      <c r="U438" s="27">
        <v>50</v>
      </c>
      <c r="V438" s="27"/>
      <c r="W438" s="27"/>
      <c r="X438" s="27"/>
      <c r="Y438" s="27"/>
    </row>
    <row r="439" spans="1:25" ht="15">
      <c r="A439" s="50">
        <v>13</v>
      </c>
      <c r="B439" s="50">
        <v>13</v>
      </c>
      <c r="C439" s="50" t="s">
        <v>700</v>
      </c>
      <c r="D439" s="29" t="s">
        <v>39</v>
      </c>
      <c r="E439" s="29"/>
      <c r="F439" s="27"/>
      <c r="G439" s="27"/>
      <c r="H439" s="27">
        <v>54</v>
      </c>
      <c r="I439" s="27"/>
      <c r="J439" s="27"/>
      <c r="K439" s="31">
        <f>IFERROR(LARGE(E439:J439,1),0)+IF($D$5&gt;=2,IFERROR(LARGE(E439:J439,2),0),0)+IF($D$5&gt;=3,IFERROR(LARGE(E439:J439,3),0),0)+IF($D$5&gt;=4,IFERROR(LARGE(E439:J439,4),0),0)+IF($D$5&gt;=5,IFERROR(LARGE(E439:J439,5),0),0)+IF($D$5&gt;=6,IFERROR(LARGE(E439:J439,6),0),0)</f>
        <v>54</v>
      </c>
      <c r="L439" s="31" t="s">
        <v>1054</v>
      </c>
      <c r="M439" s="31"/>
      <c r="N439" s="31">
        <f>K439-(ROW(K439)-ROW(K$6))/10000</f>
        <v>53.956699999999998</v>
      </c>
      <c r="O439" s="31">
        <f>COUNT(E439:J439)</f>
        <v>1</v>
      </c>
      <c r="P439" s="31">
        <f ca="1">IF(AND(O439=1,OFFSET(D439,0,P$3)&gt;0),"Y",0)</f>
        <v>0</v>
      </c>
      <c r="Q439" s="32" t="s">
        <v>304</v>
      </c>
      <c r="R439" s="33">
        <f>1-(Q439=Q438)</f>
        <v>0</v>
      </c>
      <c r="S439" s="33">
        <f>N439+T439/1000+U439/10000+V439/100000+W439/1000000+X439/10000000+Y439/100000000</f>
        <v>54.0107</v>
      </c>
      <c r="T439" s="27">
        <v>54</v>
      </c>
      <c r="U439" s="29"/>
      <c r="V439" s="27"/>
      <c r="W439" s="27"/>
      <c r="X439" s="27"/>
      <c r="Y439" s="27"/>
    </row>
    <row r="440" spans="1:25" ht="3" customHeight="1"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34"/>
      <c r="O440" s="27"/>
      <c r="P440" s="27"/>
      <c r="R440" s="51"/>
      <c r="S440" s="52"/>
      <c r="T440" s="27"/>
      <c r="U440" s="27"/>
      <c r="V440" s="27"/>
      <c r="W440" s="27"/>
      <c r="X440" s="27"/>
      <c r="Y440" s="27"/>
    </row>
    <row r="441" spans="1:25"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R441" s="51"/>
      <c r="S441" s="27"/>
      <c r="T441" s="27"/>
      <c r="U441" s="27"/>
      <c r="V441" s="27"/>
      <c r="W441" s="27"/>
      <c r="X441" s="27"/>
      <c r="Y441" s="27"/>
    </row>
    <row r="442" spans="1:25"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R442" s="51"/>
      <c r="S442" s="27"/>
      <c r="T442" s="27"/>
      <c r="U442" s="27"/>
      <c r="V442" s="27"/>
      <c r="W442" s="27"/>
      <c r="X442" s="27"/>
      <c r="Y442" s="27"/>
    </row>
    <row r="443" spans="1:25">
      <c r="E443" s="27"/>
      <c r="F443" s="27"/>
      <c r="G443" s="27"/>
      <c r="H443" s="27"/>
      <c r="I443" s="27"/>
      <c r="R443" s="53"/>
    </row>
    <row r="444" spans="1:25">
      <c r="E444" s="27"/>
      <c r="F444" s="27"/>
      <c r="G444" s="27"/>
      <c r="H444" s="27"/>
      <c r="I444" s="27"/>
      <c r="R444" s="53"/>
    </row>
    <row r="445" spans="1:25">
      <c r="E445" s="27"/>
      <c r="F445" s="27"/>
      <c r="G445" s="27"/>
      <c r="H445" s="27"/>
      <c r="I445" s="27"/>
      <c r="R445" s="53"/>
    </row>
    <row r="446" spans="1:25">
      <c r="E446" s="27"/>
      <c r="F446" s="27"/>
      <c r="G446" s="27"/>
      <c r="I446" s="27"/>
      <c r="R446" s="53"/>
    </row>
    <row r="447" spans="1:25">
      <c r="E447" s="27"/>
      <c r="F447" s="27"/>
      <c r="G447" s="27"/>
      <c r="H447" s="27"/>
      <c r="I447" s="27"/>
      <c r="R447" s="53"/>
    </row>
    <row r="448" spans="1:25" ht="15">
      <c r="E448" s="27"/>
      <c r="F448" s="27"/>
      <c r="G448" s="27"/>
      <c r="H448" s="54"/>
      <c r="I448" s="27"/>
      <c r="R448" s="53"/>
    </row>
    <row r="449" spans="5:18">
      <c r="E449" s="27"/>
      <c r="F449" s="27"/>
      <c r="G449" s="27"/>
      <c r="H449" s="27"/>
      <c r="I449" s="27"/>
      <c r="R449" s="53"/>
    </row>
    <row r="450" spans="5:18">
      <c r="E450" s="27"/>
      <c r="F450" s="27"/>
      <c r="G450" s="27"/>
      <c r="H450" s="27"/>
      <c r="I450" s="27"/>
      <c r="R450" s="53"/>
    </row>
    <row r="451" spans="5:18">
      <c r="E451" s="27"/>
      <c r="F451" s="27"/>
      <c r="G451" s="27"/>
      <c r="H451" s="27"/>
      <c r="I451" s="27"/>
      <c r="R451" s="53"/>
    </row>
    <row r="452" spans="5:18">
      <c r="E452" s="27"/>
      <c r="F452" s="27"/>
      <c r="G452" s="27"/>
      <c r="H452" s="27"/>
      <c r="I452" s="27"/>
      <c r="R452" s="53"/>
    </row>
    <row r="453" spans="5:18">
      <c r="E453" s="27"/>
      <c r="F453" s="27"/>
      <c r="G453" s="27"/>
      <c r="H453" s="27"/>
      <c r="I453" s="27"/>
      <c r="R453" s="53"/>
    </row>
    <row r="454" spans="5:18" ht="15">
      <c r="E454" s="27"/>
      <c r="F454" s="27"/>
      <c r="G454" s="54"/>
      <c r="H454" s="27"/>
      <c r="I454" s="27"/>
      <c r="R454" s="53"/>
    </row>
    <row r="455" spans="5:18">
      <c r="E455" s="27"/>
      <c r="F455" s="27"/>
      <c r="G455" s="27"/>
      <c r="H455" s="27"/>
      <c r="I455" s="27"/>
      <c r="R455" s="53"/>
    </row>
    <row r="456" spans="5:18">
      <c r="E456" s="27"/>
      <c r="F456" s="27"/>
      <c r="G456" s="27"/>
      <c r="H456" s="27"/>
      <c r="I456" s="27"/>
      <c r="R456" s="53"/>
    </row>
    <row r="457" spans="5:18">
      <c r="E457" s="27"/>
      <c r="F457" s="27"/>
      <c r="G457" s="27"/>
      <c r="H457" s="27"/>
      <c r="R457" s="53"/>
    </row>
    <row r="458" spans="5:18" ht="15">
      <c r="E458" s="54"/>
      <c r="F458" s="27"/>
      <c r="G458" s="27"/>
      <c r="H458" s="27"/>
      <c r="I458" s="27"/>
      <c r="R458" s="53"/>
    </row>
    <row r="459" spans="5:18" ht="15">
      <c r="E459" s="27"/>
      <c r="F459" s="27"/>
      <c r="G459" s="27"/>
      <c r="H459" s="27"/>
      <c r="I459" s="54"/>
      <c r="R459" s="53"/>
    </row>
    <row r="460" spans="5:18">
      <c r="E460" s="27"/>
      <c r="F460" s="27"/>
      <c r="G460" s="27"/>
      <c r="H460" s="27"/>
      <c r="I460" s="27"/>
      <c r="R460" s="53"/>
    </row>
    <row r="461" spans="5:18">
      <c r="E461" s="27"/>
      <c r="F461" s="27"/>
      <c r="G461" s="27"/>
      <c r="H461" s="27"/>
      <c r="I461" s="27"/>
      <c r="R461" s="53"/>
    </row>
    <row r="462" spans="5:18">
      <c r="E462" s="27"/>
      <c r="G462" s="27"/>
      <c r="H462" s="27"/>
      <c r="I462" s="27"/>
      <c r="R462" s="53"/>
    </row>
    <row r="463" spans="5:18">
      <c r="E463" s="27"/>
      <c r="G463" s="27"/>
      <c r="H463" s="27"/>
      <c r="I463" s="27"/>
      <c r="R463" s="53"/>
    </row>
    <row r="464" spans="5:18" ht="15">
      <c r="E464" s="27"/>
      <c r="F464" s="54"/>
      <c r="G464" s="27"/>
      <c r="H464" s="27"/>
      <c r="I464" s="27"/>
      <c r="R464" s="53"/>
    </row>
    <row r="465" spans="5:18">
      <c r="E465" s="27"/>
      <c r="F465" s="27"/>
      <c r="G465" s="27"/>
      <c r="H465" s="27"/>
      <c r="I465" s="27"/>
      <c r="R465" s="53"/>
    </row>
    <row r="466" spans="5:18">
      <c r="E466" s="27"/>
      <c r="F466" s="27"/>
      <c r="G466" s="27"/>
      <c r="H466" s="27"/>
      <c r="I466" s="27"/>
      <c r="R466" s="53"/>
    </row>
    <row r="467" spans="5:18">
      <c r="E467" s="27"/>
      <c r="F467" s="27"/>
      <c r="G467" s="27"/>
      <c r="H467" s="27"/>
      <c r="I467" s="27"/>
    </row>
    <row r="468" spans="5:18">
      <c r="E468" s="27"/>
      <c r="F468" s="27"/>
      <c r="G468" s="27"/>
      <c r="H468" s="27"/>
      <c r="I468" s="27"/>
    </row>
    <row r="469" spans="5:18">
      <c r="E469" s="27"/>
      <c r="F469" s="27"/>
      <c r="G469" s="27"/>
      <c r="H469" s="27"/>
      <c r="I469" s="27"/>
    </row>
    <row r="470" spans="5:18">
      <c r="E470" s="27"/>
      <c r="F470" s="27"/>
      <c r="G470" s="27"/>
      <c r="I470" s="27"/>
    </row>
    <row r="471" spans="5:18">
      <c r="E471" s="27"/>
      <c r="F471" s="27"/>
      <c r="G471" s="27"/>
      <c r="H471" s="27"/>
      <c r="I471" s="27"/>
    </row>
    <row r="472" spans="5:18" ht="15">
      <c r="E472" s="27"/>
      <c r="F472" s="27"/>
      <c r="G472" s="27"/>
      <c r="H472" s="54"/>
      <c r="I472" s="27"/>
    </row>
    <row r="473" spans="5:18">
      <c r="E473" s="27"/>
      <c r="F473" s="27"/>
      <c r="G473" s="27"/>
      <c r="H473" s="27"/>
      <c r="I473" s="27"/>
    </row>
    <row r="474" spans="5:18">
      <c r="E474" s="27"/>
      <c r="F474" s="27"/>
      <c r="G474" s="27"/>
      <c r="H474" s="27"/>
      <c r="I474" s="27"/>
    </row>
    <row r="475" spans="5:18">
      <c r="E475" s="27"/>
      <c r="F475" s="27"/>
      <c r="G475" s="27"/>
      <c r="H475" s="27"/>
      <c r="I475" s="27"/>
    </row>
    <row r="476" spans="5:18">
      <c r="E476" s="27"/>
      <c r="F476" s="27"/>
      <c r="G476" s="27"/>
      <c r="H476" s="27"/>
      <c r="I476" s="27"/>
    </row>
    <row r="477" spans="5:18">
      <c r="E477" s="27"/>
      <c r="F477" s="27"/>
      <c r="G477" s="27"/>
      <c r="H477" s="27"/>
      <c r="I477" s="27"/>
    </row>
    <row r="478" spans="5:18">
      <c r="E478" s="27"/>
      <c r="F478" s="27"/>
      <c r="G478" s="27"/>
      <c r="H478" s="27"/>
      <c r="I478" s="27"/>
    </row>
    <row r="479" spans="5:18">
      <c r="E479" s="27"/>
      <c r="F479" s="27"/>
      <c r="G479" s="27"/>
      <c r="H479" s="27"/>
      <c r="I479" s="27"/>
    </row>
    <row r="480" spans="5:18">
      <c r="E480" s="27"/>
      <c r="F480" s="27"/>
      <c r="G480" s="27"/>
      <c r="H480" s="27"/>
      <c r="I480" s="27"/>
    </row>
    <row r="481" spans="5:9" ht="15">
      <c r="E481" s="27"/>
      <c r="G481" s="27"/>
      <c r="H481" s="27"/>
      <c r="I481" s="54"/>
    </row>
    <row r="482" spans="5:9">
      <c r="E482" s="27"/>
      <c r="F482" s="27"/>
      <c r="G482" s="27"/>
      <c r="H482" s="27"/>
      <c r="I482" s="27"/>
    </row>
    <row r="483" spans="5:9" ht="15">
      <c r="E483" s="27"/>
      <c r="F483" s="54"/>
      <c r="G483" s="27"/>
      <c r="H483" s="27"/>
      <c r="I483" s="27"/>
    </row>
    <row r="484" spans="5:9" ht="15">
      <c r="E484" s="54"/>
      <c r="F484" s="27"/>
      <c r="G484" s="54"/>
      <c r="H484" s="27"/>
      <c r="I484" s="27"/>
    </row>
    <row r="485" spans="5:9">
      <c r="E485" s="27"/>
      <c r="F485" s="27"/>
      <c r="G485" s="27"/>
      <c r="H485" s="27"/>
      <c r="I485" s="27"/>
    </row>
    <row r="486" spans="5:9">
      <c r="E486" s="27"/>
      <c r="F486" s="27"/>
      <c r="G486" s="27"/>
      <c r="H486" s="27"/>
      <c r="I486" s="27"/>
    </row>
    <row r="487" spans="5:9">
      <c r="E487" s="27"/>
      <c r="F487" s="27"/>
      <c r="G487" s="27"/>
      <c r="H487" s="27"/>
      <c r="I487" s="27"/>
    </row>
    <row r="488" spans="5:9">
      <c r="E488" s="27"/>
      <c r="F488" s="27"/>
      <c r="G488" s="27"/>
      <c r="H488" s="27"/>
      <c r="I488" s="27"/>
    </row>
    <row r="489" spans="5:9">
      <c r="E489" s="27"/>
      <c r="F489" s="27"/>
      <c r="G489" s="27"/>
      <c r="H489" s="27"/>
      <c r="I489" s="27"/>
    </row>
    <row r="490" spans="5:9">
      <c r="E490" s="27"/>
      <c r="F490" s="27"/>
      <c r="G490" s="27"/>
      <c r="H490" s="27"/>
      <c r="I490" s="27"/>
    </row>
    <row r="491" spans="5:9" ht="15">
      <c r="E491" s="27"/>
      <c r="F491" s="27"/>
      <c r="G491" s="27"/>
      <c r="H491" s="54"/>
      <c r="I491" s="27"/>
    </row>
    <row r="492" spans="5:9">
      <c r="E492" s="27"/>
      <c r="F492" s="27"/>
      <c r="G492" s="27"/>
      <c r="H492" s="27"/>
      <c r="I492" s="27"/>
    </row>
    <row r="493" spans="5:9">
      <c r="E493" s="27"/>
      <c r="F493" s="27"/>
      <c r="G493" s="27"/>
      <c r="H493" s="27"/>
      <c r="I493" s="27"/>
    </row>
    <row r="494" spans="5:9">
      <c r="E494" s="27"/>
      <c r="F494" s="27"/>
      <c r="G494" s="27"/>
      <c r="H494" s="27"/>
      <c r="I494" s="27"/>
    </row>
    <row r="495" spans="5:9">
      <c r="E495" s="27"/>
      <c r="F495" s="27"/>
      <c r="G495" s="27"/>
      <c r="H495" s="27"/>
      <c r="I495" s="27"/>
    </row>
    <row r="496" spans="5:9">
      <c r="E496" s="27"/>
      <c r="F496" s="27"/>
      <c r="G496" s="27"/>
      <c r="H496" s="27"/>
      <c r="I496" s="27"/>
    </row>
    <row r="497" spans="5:9">
      <c r="E497" s="27"/>
      <c r="F497" s="27"/>
      <c r="G497" s="27"/>
      <c r="H497" s="27"/>
      <c r="I497" s="27"/>
    </row>
    <row r="498" spans="5:9">
      <c r="E498" s="27"/>
      <c r="F498" s="27"/>
      <c r="G498" s="27"/>
      <c r="H498" s="27"/>
      <c r="I498" s="27"/>
    </row>
    <row r="499" spans="5:9">
      <c r="E499" s="27"/>
      <c r="F499" s="27"/>
      <c r="G499" s="27"/>
      <c r="H499" s="27"/>
      <c r="I499" s="27"/>
    </row>
    <row r="500" spans="5:9">
      <c r="E500" s="27"/>
      <c r="F500" s="27"/>
      <c r="G500" s="27"/>
      <c r="H500" s="27"/>
      <c r="I500" s="27"/>
    </row>
    <row r="501" spans="5:9">
      <c r="E501" s="27"/>
      <c r="F501" s="27"/>
      <c r="G501" s="27"/>
      <c r="H501" s="27"/>
      <c r="I501" s="27"/>
    </row>
    <row r="502" spans="5:9">
      <c r="E502" s="27"/>
      <c r="F502" s="27"/>
      <c r="G502" s="27"/>
      <c r="H502" s="27"/>
      <c r="I502" s="27"/>
    </row>
    <row r="503" spans="5:9" ht="15">
      <c r="E503" s="27"/>
      <c r="F503" s="54"/>
      <c r="G503" s="27"/>
      <c r="H503" s="27"/>
      <c r="I503" s="27"/>
    </row>
    <row r="504" spans="5:9" ht="15">
      <c r="E504" s="54"/>
      <c r="F504" s="27"/>
      <c r="G504" s="27"/>
      <c r="H504" s="27"/>
      <c r="I504" s="27"/>
    </row>
    <row r="505" spans="5:9">
      <c r="E505" s="27"/>
      <c r="F505" s="27"/>
      <c r="G505" s="27"/>
      <c r="H505" s="27"/>
    </row>
    <row r="506" spans="5:9">
      <c r="E506" s="27"/>
      <c r="F506" s="27"/>
      <c r="G506" s="27"/>
      <c r="H506" s="27"/>
      <c r="I506" s="27"/>
    </row>
    <row r="507" spans="5:9" ht="15">
      <c r="E507" s="27"/>
      <c r="F507" s="27"/>
      <c r="G507" s="27"/>
      <c r="H507" s="27"/>
      <c r="I507" s="54"/>
    </row>
    <row r="508" spans="5:9" ht="15">
      <c r="E508" s="27"/>
      <c r="F508" s="27"/>
      <c r="G508" s="54"/>
      <c r="H508" s="27"/>
      <c r="I508" s="27"/>
    </row>
    <row r="509" spans="5:9">
      <c r="E509" s="27"/>
      <c r="F509" s="27"/>
      <c r="G509" s="27"/>
      <c r="H509" s="27"/>
      <c r="I509" s="27"/>
    </row>
    <row r="510" spans="5:9">
      <c r="E510" s="27"/>
      <c r="F510" s="27"/>
      <c r="G510" s="27"/>
      <c r="H510" s="27"/>
      <c r="I510" s="27"/>
    </row>
    <row r="511" spans="5:9">
      <c r="E511" s="27"/>
      <c r="F511" s="27"/>
      <c r="G511" s="27"/>
      <c r="H511" s="27"/>
      <c r="I511" s="27"/>
    </row>
    <row r="512" spans="5:9">
      <c r="E512" s="27"/>
      <c r="F512" s="27"/>
      <c r="G512" s="27"/>
      <c r="H512" s="27"/>
      <c r="I512" s="27"/>
    </row>
    <row r="513" spans="5:9">
      <c r="E513" s="27"/>
      <c r="F513" s="27"/>
      <c r="G513" s="27"/>
      <c r="I513" s="27"/>
    </row>
    <row r="514" spans="5:9">
      <c r="E514" s="27"/>
      <c r="F514" s="27"/>
      <c r="G514" s="27"/>
      <c r="H514" s="27"/>
      <c r="I514" s="27"/>
    </row>
    <row r="515" spans="5:9" ht="15">
      <c r="E515" s="27"/>
      <c r="F515" s="27"/>
      <c r="G515" s="27"/>
      <c r="H515" s="54"/>
      <c r="I515" s="27"/>
    </row>
    <row r="516" spans="5:9">
      <c r="E516" s="27"/>
      <c r="F516" s="27"/>
      <c r="G516" s="27"/>
      <c r="H516" s="27"/>
      <c r="I516" s="27"/>
    </row>
    <row r="517" spans="5:9">
      <c r="E517" s="27"/>
      <c r="F517" s="27"/>
      <c r="G517" s="27"/>
      <c r="H517" s="27"/>
      <c r="I517" s="27"/>
    </row>
    <row r="518" spans="5:9">
      <c r="E518" s="27"/>
      <c r="F518" s="27"/>
      <c r="G518" s="27"/>
      <c r="H518" s="27"/>
      <c r="I518" s="27"/>
    </row>
    <row r="519" spans="5:9" ht="15">
      <c r="E519" s="54"/>
      <c r="F519" s="27"/>
      <c r="G519" s="54"/>
      <c r="H519" s="27"/>
      <c r="I519" s="27"/>
    </row>
    <row r="520" spans="5:9">
      <c r="E520" s="27"/>
      <c r="F520" s="27"/>
      <c r="G520" s="27"/>
      <c r="H520" s="27"/>
      <c r="I520" s="27"/>
    </row>
    <row r="521" spans="5:9">
      <c r="E521" s="27"/>
      <c r="G521" s="27"/>
      <c r="H521" s="27"/>
      <c r="I521" s="27"/>
    </row>
    <row r="522" spans="5:9">
      <c r="E522" s="27"/>
      <c r="F522" s="27"/>
      <c r="G522" s="27"/>
      <c r="H522" s="27"/>
      <c r="I522" s="27"/>
    </row>
    <row r="523" spans="5:9" ht="15">
      <c r="E523" s="27"/>
      <c r="F523" s="54"/>
      <c r="G523" s="27"/>
      <c r="H523" s="27"/>
      <c r="I523" s="27"/>
    </row>
    <row r="524" spans="5:9" ht="15">
      <c r="E524" s="27"/>
      <c r="F524" s="27"/>
      <c r="G524" s="27"/>
      <c r="H524" s="27"/>
      <c r="I524" s="54"/>
    </row>
    <row r="525" spans="5:9">
      <c r="E525" s="27"/>
      <c r="F525" s="27"/>
      <c r="G525" s="27"/>
      <c r="H525" s="27"/>
      <c r="I525" s="27"/>
    </row>
    <row r="526" spans="5:9">
      <c r="E526" s="27"/>
      <c r="F526" s="27"/>
      <c r="G526" s="27"/>
      <c r="H526" s="27"/>
      <c r="I526" s="27"/>
    </row>
    <row r="527" spans="5:9" ht="15">
      <c r="E527" s="27"/>
      <c r="F527" s="27"/>
      <c r="G527" s="27"/>
      <c r="H527" s="54"/>
      <c r="I527" s="27"/>
    </row>
    <row r="528" spans="5:9">
      <c r="E528" s="27"/>
      <c r="F528" s="27"/>
      <c r="G528" s="27"/>
      <c r="H528" s="27"/>
      <c r="I528" s="27"/>
    </row>
    <row r="529" spans="5:9">
      <c r="E529" s="27"/>
      <c r="F529" s="27"/>
      <c r="G529" s="27"/>
      <c r="H529" s="27"/>
      <c r="I529" s="27"/>
    </row>
    <row r="530" spans="5:9">
      <c r="E530" s="27"/>
      <c r="F530" s="27"/>
      <c r="G530" s="27"/>
      <c r="H530" s="27"/>
      <c r="I530" s="27"/>
    </row>
    <row r="531" spans="5:9">
      <c r="E531" s="27"/>
      <c r="F531" s="27"/>
      <c r="G531" s="27"/>
      <c r="H531" s="27"/>
      <c r="I531" s="27"/>
    </row>
    <row r="532" spans="5:9" ht="15">
      <c r="E532" s="27"/>
      <c r="F532" s="27"/>
      <c r="G532" s="54"/>
      <c r="H532" s="27"/>
      <c r="I532" s="27"/>
    </row>
    <row r="533" spans="5:9">
      <c r="E533" s="27"/>
      <c r="F533" s="27"/>
      <c r="G533" s="27"/>
      <c r="H533" s="27"/>
      <c r="I533" s="27"/>
    </row>
    <row r="534" spans="5:9" ht="15">
      <c r="E534" s="54"/>
      <c r="F534" s="54"/>
      <c r="G534" s="27"/>
      <c r="H534" s="27"/>
      <c r="I534" s="27"/>
    </row>
    <row r="535" spans="5:9">
      <c r="E535" s="27"/>
      <c r="F535" s="27"/>
      <c r="G535" s="27"/>
      <c r="H535" s="27"/>
      <c r="I535" s="27"/>
    </row>
    <row r="536" spans="5:9">
      <c r="E536" s="27"/>
      <c r="F536" s="27"/>
      <c r="G536" s="27"/>
      <c r="H536" s="27"/>
    </row>
    <row r="537" spans="5:9">
      <c r="E537" s="27"/>
      <c r="F537" s="27"/>
      <c r="G537" s="27"/>
      <c r="H537" s="27"/>
    </row>
    <row r="538" spans="5:9" ht="15">
      <c r="E538" s="27"/>
      <c r="F538" s="27"/>
      <c r="H538" s="27"/>
      <c r="I538" s="54"/>
    </row>
    <row r="539" spans="5:9">
      <c r="F539" s="27"/>
      <c r="H539" s="27"/>
      <c r="I539" s="27"/>
    </row>
    <row r="540" spans="5:9" ht="15">
      <c r="F540" s="27"/>
      <c r="G540" s="54"/>
      <c r="I540" s="27"/>
    </row>
    <row r="541" spans="5:9" ht="15">
      <c r="E541" s="54"/>
      <c r="G541" s="27"/>
      <c r="I541" s="27"/>
    </row>
    <row r="542" spans="5:9" ht="15">
      <c r="E542" s="27"/>
      <c r="G542" s="27"/>
      <c r="H542" s="54"/>
      <c r="I542" s="27"/>
    </row>
    <row r="543" spans="5:9" ht="15">
      <c r="E543" s="27"/>
      <c r="F543" s="54"/>
      <c r="G543" s="27"/>
      <c r="H543" s="27"/>
      <c r="I543" s="27"/>
    </row>
    <row r="544" spans="5:9">
      <c r="E544" s="27"/>
      <c r="F544" s="27"/>
      <c r="G544" s="27"/>
      <c r="H544" s="27"/>
      <c r="I544" s="27"/>
    </row>
    <row r="545" spans="6:9">
      <c r="F545" s="27"/>
      <c r="H545" s="27"/>
      <c r="I545" s="27"/>
    </row>
    <row r="546" spans="6:9">
      <c r="F546" s="27"/>
      <c r="H546" s="27"/>
    </row>
    <row r="548" spans="6:9" ht="15">
      <c r="I548" s="54"/>
    </row>
    <row r="549" spans="6:9" ht="15">
      <c r="F549" s="54"/>
      <c r="H549" s="54"/>
      <c r="I549" s="27"/>
    </row>
    <row r="550" spans="6:9">
      <c r="F550" s="27"/>
      <c r="H550" s="27"/>
      <c r="I550" s="27"/>
    </row>
    <row r="551" spans="6:9">
      <c r="F551" s="27"/>
      <c r="H551" s="27"/>
      <c r="I551" s="27"/>
    </row>
    <row r="552" spans="6:9">
      <c r="F552" s="27"/>
      <c r="H552" s="27"/>
      <c r="I552" s="27"/>
    </row>
    <row r="553" spans="6:9">
      <c r="H553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106" max="11" man="1"/>
    <brk id="164" max="11" man="1"/>
    <brk id="217" max="11" man="1"/>
    <brk id="288" max="11" man="1"/>
    <brk id="350" max="11" man="1"/>
    <brk id="394" max="11" man="1"/>
    <brk id="42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Z532"/>
  <sheetViews>
    <sheetView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D7" sqref="D7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16384" width="9.140625" style="2"/>
  </cols>
  <sheetData>
    <row r="1" spans="1:26" hidden="1" outlineLevel="1">
      <c r="Q1" s="27"/>
      <c r="R1" s="27"/>
      <c r="S1" s="28" t="s">
        <v>450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</row>
    <row r="2" spans="1:26" hidden="1" outlineLevel="1">
      <c r="A2" s="2" t="s">
        <v>452</v>
      </c>
      <c r="J2" s="30" t="s">
        <v>701</v>
      </c>
      <c r="K2" s="31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1" t="s">
        <v>1053</v>
      </c>
      <c r="M2" s="31"/>
      <c r="N2" s="34">
        <f>K2-(ROW(K2)-ROW(K$6))/10000</f>
        <v>4.0000000000000002E-4</v>
      </c>
      <c r="O2" s="31">
        <f>COUNT(E2:J2)</f>
        <v>0</v>
      </c>
      <c r="P2" s="31">
        <f ca="1">IF(AND(O2=1,OFFSET(D2,0,P$3)&gt;0),"Y",0)</f>
        <v>0</v>
      </c>
      <c r="Q2" s="32">
        <v>0</v>
      </c>
      <c r="R2" s="33">
        <f>1-(Q2=Q1)</f>
        <v>0</v>
      </c>
      <c r="S2" s="33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0" t="s">
        <v>702</v>
      </c>
    </row>
    <row r="3" spans="1:26" hidden="1" outlineLevel="1">
      <c r="J3" s="30"/>
      <c r="K3" s="27"/>
      <c r="L3" s="27"/>
      <c r="M3" s="27"/>
      <c r="N3" s="34"/>
      <c r="O3" s="27" t="s">
        <v>456</v>
      </c>
      <c r="P3" s="35">
        <v>5</v>
      </c>
      <c r="Q3" s="36" t="s">
        <v>703</v>
      </c>
      <c r="R3" s="37" t="s">
        <v>458</v>
      </c>
      <c r="T3" s="27"/>
      <c r="U3" s="27"/>
      <c r="V3" s="27"/>
      <c r="W3" s="27"/>
      <c r="X3" s="27"/>
      <c r="Y3" s="27"/>
      <c r="Z3" s="27"/>
    </row>
    <row r="4" spans="1:26" s="15" customFormat="1" ht="38.25" customHeight="1" collapsed="1" thickBot="1">
      <c r="A4" s="15" t="s">
        <v>1043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39">
        <f>SUM(R6:R308)</f>
        <v>0</v>
      </c>
      <c r="S4" s="27"/>
      <c r="T4" s="27"/>
      <c r="U4" s="27"/>
      <c r="V4" s="27"/>
      <c r="W4" s="27"/>
      <c r="X4" s="27"/>
      <c r="Y4" s="27"/>
      <c r="Z4" s="27"/>
    </row>
    <row r="5" spans="1:26">
      <c r="A5" s="26" t="s">
        <v>459</v>
      </c>
      <c r="B5" s="26"/>
      <c r="C5" s="26"/>
      <c r="D5" s="40">
        <v>4</v>
      </c>
      <c r="K5" s="41" t="str">
        <f>"Total is best " &amp;D5&amp;" races"</f>
        <v>Total is best 4 races</v>
      </c>
      <c r="Q5" s="26" t="s">
        <v>460</v>
      </c>
      <c r="R5" s="26"/>
      <c r="S5" s="26"/>
      <c r="T5" s="26" t="s">
        <v>461</v>
      </c>
      <c r="U5" s="26"/>
      <c r="V5" s="26"/>
      <c r="W5" s="26"/>
      <c r="X5" s="26"/>
      <c r="Y5" s="26"/>
    </row>
    <row r="6" spans="1:26" s="26" customFormat="1" ht="33.75">
      <c r="A6" s="43" t="s">
        <v>462</v>
      </c>
      <c r="B6" s="42" t="s">
        <v>463</v>
      </c>
      <c r="C6" s="26" t="s">
        <v>464</v>
      </c>
      <c r="D6" s="43" t="s">
        <v>465</v>
      </c>
      <c r="E6" s="43" t="s">
        <v>466</v>
      </c>
      <c r="F6" s="43" t="s">
        <v>467</v>
      </c>
      <c r="G6" s="43" t="s">
        <v>468</v>
      </c>
      <c r="H6" s="43" t="s">
        <v>469</v>
      </c>
      <c r="I6" s="43" t="s">
        <v>470</v>
      </c>
      <c r="J6" s="43" t="s">
        <v>471</v>
      </c>
      <c r="K6" s="43" t="s">
        <v>472</v>
      </c>
      <c r="L6" s="44" t="s">
        <v>473</v>
      </c>
      <c r="M6" s="44" t="s">
        <v>474</v>
      </c>
      <c r="N6" s="45" t="s">
        <v>475</v>
      </c>
      <c r="O6" s="20" t="s">
        <v>476</v>
      </c>
      <c r="P6" s="44" t="s">
        <v>477</v>
      </c>
      <c r="Q6" s="43"/>
      <c r="R6" s="43"/>
      <c r="S6" s="20" t="s">
        <v>479</v>
      </c>
      <c r="T6" s="43">
        <v>1</v>
      </c>
      <c r="U6" s="43">
        <v>2</v>
      </c>
      <c r="V6" s="43">
        <v>3</v>
      </c>
      <c r="W6" s="43">
        <v>4</v>
      </c>
      <c r="X6" s="43">
        <v>5</v>
      </c>
      <c r="Y6" s="43">
        <v>6</v>
      </c>
    </row>
    <row r="7" spans="1:26" s="26" customFormat="1">
      <c r="A7" s="43"/>
      <c r="B7" s="1"/>
      <c r="C7" s="26" t="s">
        <v>704</v>
      </c>
      <c r="D7" s="43"/>
      <c r="E7" s="27"/>
      <c r="F7" s="29"/>
      <c r="G7" s="29"/>
      <c r="H7" s="29"/>
      <c r="I7" s="29"/>
      <c r="J7" s="29"/>
      <c r="K7" s="27"/>
      <c r="L7" s="27"/>
      <c r="M7" s="27"/>
      <c r="N7" s="34"/>
      <c r="O7" s="27"/>
      <c r="P7" s="27"/>
      <c r="Q7" s="43" t="s">
        <v>71</v>
      </c>
      <c r="R7" s="43"/>
      <c r="S7" s="33"/>
      <c r="T7" s="43"/>
      <c r="U7" s="43"/>
      <c r="V7" s="43"/>
      <c r="W7" s="43"/>
      <c r="X7" s="43"/>
      <c r="Y7" s="43"/>
    </row>
    <row r="8" spans="1:26" s="26" customFormat="1">
      <c r="A8" s="29">
        <v>1</v>
      </c>
      <c r="B8" s="1">
        <v>1</v>
      </c>
      <c r="C8" s="1" t="s">
        <v>131</v>
      </c>
      <c r="D8" s="29" t="s">
        <v>51</v>
      </c>
      <c r="E8" s="29">
        <v>200</v>
      </c>
      <c r="F8" s="29">
        <v>200</v>
      </c>
      <c r="G8" s="29">
        <v>197</v>
      </c>
      <c r="H8" s="29">
        <v>197</v>
      </c>
      <c r="I8" s="29">
        <v>198</v>
      </c>
      <c r="J8" s="29"/>
      <c r="K8" s="31">
        <f>IFERROR(LARGE(E8:J8,1),0)+IF($D$5&gt;=2,IFERROR(LARGE(E8:J8,2),0),0)+IF($D$5&gt;=3,IFERROR(LARGE(E8:J8,3),0),0)+IF($D$5&gt;=4,IFERROR(LARGE(E8:J8,4),0),0)+IF($D$5&gt;=5,IFERROR(LARGE(E8:J8,5),0),0)+IF($D$5&gt;=6,IFERROR(LARGE(E8:J8,6),0),0)</f>
        <v>795</v>
      </c>
      <c r="L8" s="31" t="s">
        <v>1054</v>
      </c>
      <c r="M8" s="31" t="s">
        <v>72</v>
      </c>
      <c r="N8" s="34">
        <f>K8-(ROW(K8)-ROW(K$6))/10000</f>
        <v>794.99980000000005</v>
      </c>
      <c r="O8" s="31">
        <f>COUNT(E8:J8)</f>
        <v>5</v>
      </c>
      <c r="P8" s="31">
        <f ca="1">IF(AND(O8=1,OFFSET(D8,0,P$3)&gt;0),"Y",0)</f>
        <v>0</v>
      </c>
      <c r="Q8" s="32" t="s">
        <v>71</v>
      </c>
      <c r="R8" s="47">
        <f>1-(Q8=Q7)</f>
        <v>0</v>
      </c>
      <c r="S8" s="33">
        <f>N8+T8/1000+U8/10000+V8/100000+W8/1000000+X8/10000000+Y8/100000000</f>
        <v>795.22199670000009</v>
      </c>
      <c r="T8" s="29">
        <v>200</v>
      </c>
      <c r="U8" s="29">
        <v>200</v>
      </c>
      <c r="V8" s="29">
        <v>198</v>
      </c>
      <c r="W8" s="29">
        <v>197</v>
      </c>
      <c r="X8" s="29">
        <v>197</v>
      </c>
      <c r="Y8" s="29"/>
    </row>
    <row r="9" spans="1:26" s="26" customFormat="1">
      <c r="A9" s="29">
        <v>2</v>
      </c>
      <c r="B9" s="1">
        <v>2</v>
      </c>
      <c r="C9" s="1" t="s">
        <v>139</v>
      </c>
      <c r="D9" s="29" t="s">
        <v>81</v>
      </c>
      <c r="E9" s="29">
        <v>195</v>
      </c>
      <c r="F9" s="29">
        <v>195</v>
      </c>
      <c r="G9" s="29">
        <v>193</v>
      </c>
      <c r="H9" s="29">
        <v>193</v>
      </c>
      <c r="I9" s="29">
        <v>197</v>
      </c>
      <c r="J9" s="29"/>
      <c r="K9" s="31">
        <f>IFERROR(LARGE(E9:J9,1),0)+IF($D$5&gt;=2,IFERROR(LARGE(E9:J9,2),0),0)+IF($D$5&gt;=3,IFERROR(LARGE(E9:J9,3),0),0)+IF($D$5&gt;=4,IFERROR(LARGE(E9:J9,4),0),0)+IF($D$5&gt;=5,IFERROR(LARGE(E9:J9,5),0),0)+IF($D$5&gt;=6,IFERROR(LARGE(E9:J9,6),0),0)</f>
        <v>780</v>
      </c>
      <c r="L9" s="31" t="s">
        <v>1054</v>
      </c>
      <c r="M9" s="31" t="s">
        <v>166</v>
      </c>
      <c r="N9" s="34">
        <f>K9-(ROW(K9)-ROW(K$6))/10000</f>
        <v>779.99969999999996</v>
      </c>
      <c r="O9" s="31">
        <f>COUNT(E9:J9)</f>
        <v>5</v>
      </c>
      <c r="P9" s="31">
        <f ca="1">IF(AND(O9=1,OFFSET(D9,0,P$3)&gt;0),"Y",0)</f>
        <v>0</v>
      </c>
      <c r="Q9" s="32" t="s">
        <v>71</v>
      </c>
      <c r="R9" s="47">
        <f>1-(Q9=Q8)</f>
        <v>0</v>
      </c>
      <c r="S9" s="33">
        <f>N9+T9/1000+U9/10000+V9/100000+W9/1000000+X9/10000000+Y9/100000000</f>
        <v>780.21638229999996</v>
      </c>
      <c r="T9" s="29">
        <v>195</v>
      </c>
      <c r="U9" s="29">
        <v>195</v>
      </c>
      <c r="V9" s="29">
        <v>197</v>
      </c>
      <c r="W9" s="29">
        <v>193</v>
      </c>
      <c r="X9" s="29">
        <v>193</v>
      </c>
      <c r="Y9" s="29"/>
    </row>
    <row r="10" spans="1:26" s="26" customFormat="1">
      <c r="A10" s="29">
        <v>3</v>
      </c>
      <c r="B10" s="1">
        <v>3</v>
      </c>
      <c r="C10" s="1" t="s">
        <v>216</v>
      </c>
      <c r="D10" s="29" t="s">
        <v>51</v>
      </c>
      <c r="E10" s="29">
        <v>183</v>
      </c>
      <c r="F10" s="29">
        <v>181</v>
      </c>
      <c r="G10" s="29">
        <v>176</v>
      </c>
      <c r="H10" s="29">
        <v>182</v>
      </c>
      <c r="I10" s="29">
        <v>179</v>
      </c>
      <c r="J10" s="29"/>
      <c r="K10" s="31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725</v>
      </c>
      <c r="L10" s="31" t="s">
        <v>1054</v>
      </c>
      <c r="M10" s="31" t="s">
        <v>705</v>
      </c>
      <c r="N10" s="34">
        <f>K10-(ROW(K10)-ROW(K$6))/10000</f>
        <v>724.99959999999999</v>
      </c>
      <c r="O10" s="31">
        <f>COUNT(E10:J10)</f>
        <v>5</v>
      </c>
      <c r="P10" s="31">
        <f ca="1">IF(AND(O10=1,OFFSET(D10,0,P$3)&gt;0),"Y",0)</f>
        <v>0</v>
      </c>
      <c r="Q10" s="32" t="s">
        <v>71</v>
      </c>
      <c r="R10" s="47">
        <f>1-(Q10=Q9)</f>
        <v>0</v>
      </c>
      <c r="S10" s="33">
        <f>N10+T10/1000+U10/10000+V10/100000+W10/1000000+X10/10000000+Y10/100000000</f>
        <v>725.20271659999992</v>
      </c>
      <c r="T10" s="29">
        <v>183</v>
      </c>
      <c r="U10" s="29">
        <v>181</v>
      </c>
      <c r="V10" s="29">
        <v>182</v>
      </c>
      <c r="W10" s="29">
        <v>179</v>
      </c>
      <c r="X10" s="29">
        <v>176</v>
      </c>
      <c r="Y10" s="29"/>
    </row>
    <row r="11" spans="1:26" s="26" customFormat="1">
      <c r="A11" s="29">
        <v>4</v>
      </c>
      <c r="B11" s="1">
        <v>4</v>
      </c>
      <c r="C11" s="1" t="s">
        <v>222</v>
      </c>
      <c r="D11" s="29" t="s">
        <v>98</v>
      </c>
      <c r="E11" s="29">
        <v>162</v>
      </c>
      <c r="F11" s="29"/>
      <c r="G11" s="29">
        <v>170</v>
      </c>
      <c r="H11" s="29">
        <v>179</v>
      </c>
      <c r="I11" s="29">
        <v>178</v>
      </c>
      <c r="J11" s="29"/>
      <c r="K11" s="31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689</v>
      </c>
      <c r="L11" s="31" t="s">
        <v>1054</v>
      </c>
      <c r="M11" s="31"/>
      <c r="N11" s="34">
        <f>K11-(ROW(K11)-ROW(K$6))/10000</f>
        <v>688.99950000000001</v>
      </c>
      <c r="O11" s="31">
        <f>COUNT(E11:J11)</f>
        <v>4</v>
      </c>
      <c r="P11" s="31">
        <f ca="1">IF(AND(O11=1,OFFSET(D11,0,P$3)&gt;0),"Y",0)</f>
        <v>0</v>
      </c>
      <c r="Q11" s="32" t="s">
        <v>71</v>
      </c>
      <c r="R11" s="47">
        <f>1-(Q11=Q10)</f>
        <v>0</v>
      </c>
      <c r="S11" s="33">
        <f>N11+T11/1000+U11/10000+V11/100000+W11/1000000+X11/10000000+Y11/100000000</f>
        <v>689.16348500000004</v>
      </c>
      <c r="T11" s="29">
        <v>162</v>
      </c>
      <c r="U11" s="29"/>
      <c r="V11" s="29">
        <v>179</v>
      </c>
      <c r="W11" s="29">
        <v>178</v>
      </c>
      <c r="X11" s="29">
        <v>170</v>
      </c>
      <c r="Y11" s="29"/>
    </row>
    <row r="12" spans="1:26" s="26" customFormat="1">
      <c r="A12" s="29">
        <v>5</v>
      </c>
      <c r="B12" s="1">
        <v>5</v>
      </c>
      <c r="C12" s="1" t="s">
        <v>274</v>
      </c>
      <c r="D12" s="29" t="s">
        <v>56</v>
      </c>
      <c r="E12" s="29">
        <v>178</v>
      </c>
      <c r="F12" s="29">
        <v>172</v>
      </c>
      <c r="G12" s="29">
        <v>173</v>
      </c>
      <c r="H12" s="29">
        <v>151</v>
      </c>
      <c r="I12" s="29">
        <v>162</v>
      </c>
      <c r="J12" s="29"/>
      <c r="K12" s="31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685</v>
      </c>
      <c r="L12" s="31" t="s">
        <v>1054</v>
      </c>
      <c r="M12" s="31"/>
      <c r="N12" s="34">
        <f>K12-(ROW(K12)-ROW(K$6))/10000</f>
        <v>684.99940000000004</v>
      </c>
      <c r="O12" s="31">
        <f>COUNT(E12:J12)</f>
        <v>5</v>
      </c>
      <c r="P12" s="31">
        <f ca="1">IF(AND(O12=1,OFFSET(D12,0,P$3)&gt;0),"Y",0)</f>
        <v>0</v>
      </c>
      <c r="Q12" s="32" t="s">
        <v>71</v>
      </c>
      <c r="R12" s="47">
        <f>1-(Q12=Q11)</f>
        <v>0</v>
      </c>
      <c r="S12" s="33">
        <f>N12+T12/1000+U12/10000+V12/100000+W12/1000000+X12/10000000+Y12/100000000</f>
        <v>685.19650710000008</v>
      </c>
      <c r="T12" s="29">
        <v>178</v>
      </c>
      <c r="U12" s="29">
        <v>172</v>
      </c>
      <c r="V12" s="29">
        <v>173</v>
      </c>
      <c r="W12" s="29">
        <v>162</v>
      </c>
      <c r="X12" s="29">
        <v>151</v>
      </c>
      <c r="Y12" s="29"/>
    </row>
    <row r="13" spans="1:26" s="26" customFormat="1">
      <c r="A13" s="29">
        <v>6</v>
      </c>
      <c r="B13" s="1">
        <v>6</v>
      </c>
      <c r="C13" s="1" t="s">
        <v>706</v>
      </c>
      <c r="D13" s="29" t="s">
        <v>116</v>
      </c>
      <c r="E13" s="29">
        <v>167</v>
      </c>
      <c r="F13" s="29">
        <v>158</v>
      </c>
      <c r="G13" s="29">
        <v>164</v>
      </c>
      <c r="H13" s="29">
        <v>169</v>
      </c>
      <c r="I13" s="29"/>
      <c r="J13" s="29"/>
      <c r="K13" s="31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658</v>
      </c>
      <c r="L13" s="31" t="s">
        <v>1054</v>
      </c>
      <c r="M13" s="31"/>
      <c r="N13" s="34">
        <f>K13-(ROW(K13)-ROW(K$6))/10000</f>
        <v>657.99929999999995</v>
      </c>
      <c r="O13" s="31">
        <f>COUNT(E13:J13)</f>
        <v>4</v>
      </c>
      <c r="P13" s="31">
        <f ca="1">IF(AND(O13=1,OFFSET(D13,0,P$3)&gt;0),"Y",0)</f>
        <v>0</v>
      </c>
      <c r="Q13" s="32" t="s">
        <v>71</v>
      </c>
      <c r="R13" s="47">
        <f>1-(Q13=Q12)</f>
        <v>0</v>
      </c>
      <c r="S13" s="33">
        <f>N13+T13/1000+U13/10000+V13/100000+W13/1000000+X13/10000000+Y13/100000000</f>
        <v>658.18395400000009</v>
      </c>
      <c r="T13" s="29">
        <v>167</v>
      </c>
      <c r="U13" s="29">
        <v>158</v>
      </c>
      <c r="V13" s="29">
        <v>169</v>
      </c>
      <c r="W13" s="29">
        <v>164</v>
      </c>
      <c r="X13" s="29"/>
      <c r="Y13" s="29"/>
    </row>
    <row r="14" spans="1:26" s="26" customFormat="1">
      <c r="A14" s="29">
        <v>7</v>
      </c>
      <c r="B14" s="1">
        <v>7</v>
      </c>
      <c r="C14" s="1" t="s">
        <v>294</v>
      </c>
      <c r="D14" s="29" t="s">
        <v>116</v>
      </c>
      <c r="E14" s="29"/>
      <c r="F14" s="29">
        <v>149</v>
      </c>
      <c r="G14" s="29">
        <v>147</v>
      </c>
      <c r="H14" s="29">
        <v>152</v>
      </c>
      <c r="I14" s="29">
        <v>156</v>
      </c>
      <c r="J14" s="29"/>
      <c r="K14" s="31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604</v>
      </c>
      <c r="L14" s="31" t="s">
        <v>1054</v>
      </c>
      <c r="M14" s="31"/>
      <c r="N14" s="34">
        <f>K14-(ROW(K14)-ROW(K$6))/10000</f>
        <v>603.99919999999997</v>
      </c>
      <c r="O14" s="31">
        <f>COUNT(E14:J14)</f>
        <v>4</v>
      </c>
      <c r="P14" s="31">
        <f ca="1">IF(AND(O14=1,OFFSET(D14,0,P$3)&gt;0),"Y",0)</f>
        <v>0</v>
      </c>
      <c r="Q14" s="32" t="s">
        <v>71</v>
      </c>
      <c r="R14" s="33">
        <f>1-(Q14=Q13)</f>
        <v>0</v>
      </c>
      <c r="S14" s="33">
        <f>N14+T14/1000+U14/10000+V14/100000+W14/1000000+X14/10000000+Y14/100000000</f>
        <v>604.01582669999993</v>
      </c>
      <c r="T14" s="29"/>
      <c r="U14" s="29">
        <v>149</v>
      </c>
      <c r="V14" s="29">
        <v>156</v>
      </c>
      <c r="W14" s="29">
        <v>152</v>
      </c>
      <c r="X14" s="29">
        <v>147</v>
      </c>
      <c r="Y14" s="29"/>
    </row>
    <row r="15" spans="1:26" s="26" customFormat="1">
      <c r="A15" s="29">
        <v>8</v>
      </c>
      <c r="B15" s="1">
        <v>8</v>
      </c>
      <c r="C15" s="1" t="s">
        <v>69</v>
      </c>
      <c r="D15" s="29" t="s">
        <v>25</v>
      </c>
      <c r="E15" s="29"/>
      <c r="F15" s="29"/>
      <c r="G15" s="29">
        <v>200</v>
      </c>
      <c r="H15" s="29">
        <v>200</v>
      </c>
      <c r="I15" s="29">
        <v>200</v>
      </c>
      <c r="J15" s="29"/>
      <c r="K15" s="31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600</v>
      </c>
      <c r="L15" s="31" t="s">
        <v>1054</v>
      </c>
      <c r="M15" s="31"/>
      <c r="N15" s="34">
        <f>K15-(ROW(K15)-ROW(K$6))/10000</f>
        <v>599.9991</v>
      </c>
      <c r="O15" s="31">
        <f>COUNT(E15:J15)</f>
        <v>3</v>
      </c>
      <c r="P15" s="31">
        <f ca="1">IF(AND(O15=1,OFFSET(D15,0,P$3)&gt;0),"Y",0)</f>
        <v>0</v>
      </c>
      <c r="Q15" s="32" t="s">
        <v>71</v>
      </c>
      <c r="R15" s="33">
        <f>1-(Q15=Q14)</f>
        <v>0</v>
      </c>
      <c r="S15" s="33">
        <f>N15+T15/1000+U15/10000+V15/100000+W15/1000000+X15/10000000+Y15/100000000</f>
        <v>600.00131999999985</v>
      </c>
      <c r="T15" s="29"/>
      <c r="U15" s="29"/>
      <c r="V15" s="29">
        <v>200</v>
      </c>
      <c r="W15" s="29">
        <v>200</v>
      </c>
      <c r="X15" s="29">
        <v>200</v>
      </c>
      <c r="Y15" s="29"/>
    </row>
    <row r="16" spans="1:26" s="26" customFormat="1">
      <c r="A16" s="29">
        <v>9</v>
      </c>
      <c r="B16" s="1">
        <v>9</v>
      </c>
      <c r="C16" s="1" t="s">
        <v>283</v>
      </c>
      <c r="D16" s="29" t="s">
        <v>39</v>
      </c>
      <c r="E16" s="29">
        <v>131</v>
      </c>
      <c r="F16" s="29"/>
      <c r="G16" s="29">
        <v>155</v>
      </c>
      <c r="H16" s="29">
        <v>155</v>
      </c>
      <c r="I16" s="29">
        <v>158</v>
      </c>
      <c r="J16" s="29"/>
      <c r="K16" s="31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599</v>
      </c>
      <c r="L16" s="31" t="s">
        <v>1054</v>
      </c>
      <c r="M16" s="31"/>
      <c r="N16" s="34">
        <f>K16-(ROW(K16)-ROW(K$6))/10000</f>
        <v>598.99900000000002</v>
      </c>
      <c r="O16" s="31">
        <f>COUNT(E16:J16)</f>
        <v>4</v>
      </c>
      <c r="P16" s="31">
        <f ca="1">IF(AND(O16=1,OFFSET(D16,0,P$3)&gt;0),"Y",0)</f>
        <v>0</v>
      </c>
      <c r="Q16" s="32" t="s">
        <v>71</v>
      </c>
      <c r="R16" s="47">
        <f>1-(Q16=Q15)</f>
        <v>0</v>
      </c>
      <c r="S16" s="33">
        <f>N16+T16/1000+U16/10000+V16/100000+W16/1000000+X16/10000000+Y16/100000000</f>
        <v>599.13175049999995</v>
      </c>
      <c r="T16" s="29">
        <v>131</v>
      </c>
      <c r="U16" s="29"/>
      <c r="V16" s="29">
        <v>158</v>
      </c>
      <c r="W16" s="29">
        <v>155</v>
      </c>
      <c r="X16" s="29">
        <v>155</v>
      </c>
      <c r="Y16" s="29"/>
    </row>
    <row r="17" spans="1:25" s="26" customFormat="1">
      <c r="A17" s="29">
        <v>10</v>
      </c>
      <c r="B17" s="1">
        <v>10</v>
      </c>
      <c r="C17" s="1" t="s">
        <v>107</v>
      </c>
      <c r="D17" s="29" t="s">
        <v>39</v>
      </c>
      <c r="E17" s="29"/>
      <c r="F17" s="29">
        <v>198</v>
      </c>
      <c r="G17" s="29">
        <v>196</v>
      </c>
      <c r="H17" s="29"/>
      <c r="I17" s="29">
        <v>199</v>
      </c>
      <c r="J17" s="29"/>
      <c r="K17" s="31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593</v>
      </c>
      <c r="L17" s="31" t="s">
        <v>1054</v>
      </c>
      <c r="M17" s="31"/>
      <c r="N17" s="34">
        <f>K17-(ROW(K17)-ROW(K$6))/10000</f>
        <v>592.99890000000005</v>
      </c>
      <c r="O17" s="31">
        <f>COUNT(E17:J17)</f>
        <v>3</v>
      </c>
      <c r="P17" s="31">
        <f ca="1">IF(AND(O17=1,OFFSET(D17,0,P$3)&gt;0),"Y",0)</f>
        <v>0</v>
      </c>
      <c r="Q17" s="32" t="s">
        <v>71</v>
      </c>
      <c r="R17" s="33">
        <f>1-(Q17=Q16)</f>
        <v>0</v>
      </c>
      <c r="S17" s="33">
        <f>N17+T17/1000+U17/10000+V17/100000+W17/1000000+X17/10000000+Y17/100000000</f>
        <v>593.02088600000002</v>
      </c>
      <c r="T17" s="29"/>
      <c r="U17" s="29">
        <v>198</v>
      </c>
      <c r="V17" s="29">
        <v>199</v>
      </c>
      <c r="W17" s="29">
        <v>196</v>
      </c>
      <c r="X17" s="29"/>
      <c r="Y17" s="29"/>
    </row>
    <row r="18" spans="1:25" s="26" customFormat="1">
      <c r="A18" s="29">
        <v>11</v>
      </c>
      <c r="B18" s="1">
        <v>11</v>
      </c>
      <c r="C18" s="1" t="s">
        <v>707</v>
      </c>
      <c r="D18" s="29" t="s">
        <v>25</v>
      </c>
      <c r="E18" s="29"/>
      <c r="F18" s="29">
        <v>192</v>
      </c>
      <c r="G18" s="29">
        <v>199</v>
      </c>
      <c r="H18" s="29">
        <v>199</v>
      </c>
      <c r="I18" s="29"/>
      <c r="J18" s="29"/>
      <c r="K18" s="31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590</v>
      </c>
      <c r="L18" s="31" t="s">
        <v>1054</v>
      </c>
      <c r="M18" s="31"/>
      <c r="N18" s="34">
        <f>K18-(ROW(K18)-ROW(K$6))/10000</f>
        <v>589.99879999999996</v>
      </c>
      <c r="O18" s="31">
        <f>COUNT(E18:J18)</f>
        <v>3</v>
      </c>
      <c r="P18" s="31">
        <f ca="1">IF(AND(O18=1,OFFSET(D18,0,P$3)&gt;0),"Y",0)</f>
        <v>0</v>
      </c>
      <c r="Q18" s="32" t="s">
        <v>71</v>
      </c>
      <c r="R18" s="33">
        <f>1-(Q18=Q17)</f>
        <v>0</v>
      </c>
      <c r="S18" s="33">
        <f>N18+T18/1000+U18/10000+V18/100000+W18/1000000+X18/10000000+Y18/100000000</f>
        <v>590.02018899999985</v>
      </c>
      <c r="T18" s="29"/>
      <c r="U18" s="29">
        <v>192</v>
      </c>
      <c r="V18" s="29">
        <v>199</v>
      </c>
      <c r="W18" s="29">
        <v>199</v>
      </c>
      <c r="X18" s="29"/>
      <c r="Y18" s="29"/>
    </row>
    <row r="19" spans="1:25" s="26" customFormat="1">
      <c r="A19" s="29">
        <v>12</v>
      </c>
      <c r="B19" s="1">
        <v>12</v>
      </c>
      <c r="C19" s="1" t="s">
        <v>321</v>
      </c>
      <c r="D19" s="29" t="s">
        <v>102</v>
      </c>
      <c r="E19" s="29">
        <v>110</v>
      </c>
      <c r="F19" s="29">
        <v>144</v>
      </c>
      <c r="G19" s="29">
        <v>148</v>
      </c>
      <c r="H19" s="29">
        <v>146</v>
      </c>
      <c r="I19" s="29">
        <v>146</v>
      </c>
      <c r="J19" s="29"/>
      <c r="K19" s="31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584</v>
      </c>
      <c r="L19" s="31" t="s">
        <v>1054</v>
      </c>
      <c r="M19" s="31"/>
      <c r="N19" s="34">
        <f>K19-(ROW(K19)-ROW(K$6))/10000</f>
        <v>583.99869999999999</v>
      </c>
      <c r="O19" s="31">
        <f>COUNT(E19:J19)</f>
        <v>5</v>
      </c>
      <c r="P19" s="31">
        <f ca="1">IF(AND(O19=1,OFFSET(D19,0,P$3)&gt;0),"Y",0)</f>
        <v>0</v>
      </c>
      <c r="Q19" s="32" t="s">
        <v>71</v>
      </c>
      <c r="R19" s="47">
        <f>1-(Q19=Q18)</f>
        <v>0</v>
      </c>
      <c r="S19" s="33">
        <f>N19+T19/1000+U19/10000+V19/100000+W19/1000000+X19/10000000+Y19/100000000</f>
        <v>584.1247406</v>
      </c>
      <c r="T19" s="29">
        <v>110</v>
      </c>
      <c r="U19" s="29">
        <v>144</v>
      </c>
      <c r="V19" s="29">
        <v>148</v>
      </c>
      <c r="W19" s="29">
        <v>146</v>
      </c>
      <c r="X19" s="29">
        <v>146</v>
      </c>
      <c r="Y19" s="29"/>
    </row>
    <row r="20" spans="1:25" s="26" customFormat="1">
      <c r="A20" s="29">
        <v>13</v>
      </c>
      <c r="B20" s="1">
        <v>13</v>
      </c>
      <c r="C20" s="1" t="s">
        <v>708</v>
      </c>
      <c r="D20" s="29" t="s">
        <v>145</v>
      </c>
      <c r="E20" s="29">
        <v>187</v>
      </c>
      <c r="F20" s="29">
        <v>190</v>
      </c>
      <c r="G20" s="29"/>
      <c r="H20" s="29">
        <v>164</v>
      </c>
      <c r="I20" s="29"/>
      <c r="J20" s="29"/>
      <c r="K20" s="31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541</v>
      </c>
      <c r="L20" s="31" t="s">
        <v>1054</v>
      </c>
      <c r="M20" s="31"/>
      <c r="N20" s="34">
        <f>K20-(ROW(K20)-ROW(K$6))/10000</f>
        <v>540.99860000000001</v>
      </c>
      <c r="O20" s="31">
        <f>COUNT(E20:J20)</f>
        <v>3</v>
      </c>
      <c r="P20" s="31">
        <f ca="1">IF(AND(O20=1,OFFSET(D20,0,P$3)&gt;0),"Y",0)</f>
        <v>0</v>
      </c>
      <c r="Q20" s="32" t="s">
        <v>71</v>
      </c>
      <c r="R20" s="47">
        <f>1-(Q20=Q19)</f>
        <v>0</v>
      </c>
      <c r="S20" s="33">
        <f>N20+T20/1000+U20/10000+V20/100000+W20/1000000+X20/10000000+Y20/100000000</f>
        <v>541.20623999999998</v>
      </c>
      <c r="T20" s="29">
        <v>187</v>
      </c>
      <c r="U20" s="29">
        <v>190</v>
      </c>
      <c r="V20" s="29">
        <v>164</v>
      </c>
      <c r="W20" s="29"/>
      <c r="X20" s="29"/>
      <c r="Y20" s="29"/>
    </row>
    <row r="21" spans="1:25" s="26" customFormat="1">
      <c r="A21" s="29">
        <v>14</v>
      </c>
      <c r="B21" s="1">
        <v>14</v>
      </c>
      <c r="C21" s="1" t="s">
        <v>368</v>
      </c>
      <c r="D21" s="29" t="s">
        <v>51</v>
      </c>
      <c r="E21" s="29">
        <v>124</v>
      </c>
      <c r="F21" s="29">
        <v>129</v>
      </c>
      <c r="G21" s="29">
        <v>137</v>
      </c>
      <c r="H21" s="29">
        <v>131</v>
      </c>
      <c r="I21" s="29">
        <v>122</v>
      </c>
      <c r="J21" s="29"/>
      <c r="K21" s="31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521</v>
      </c>
      <c r="L21" s="31" t="s">
        <v>1054</v>
      </c>
      <c r="M21" s="31"/>
      <c r="N21" s="34">
        <f>K21-(ROW(K21)-ROW(K$6))/10000</f>
        <v>520.99850000000004</v>
      </c>
      <c r="O21" s="31">
        <f>COUNT(E21:J21)</f>
        <v>5</v>
      </c>
      <c r="P21" s="31">
        <f ca="1">IF(AND(O21=1,OFFSET(D21,0,P$3)&gt;0),"Y",0)</f>
        <v>0</v>
      </c>
      <c r="Q21" s="32" t="s">
        <v>71</v>
      </c>
      <c r="R21" s="47">
        <f>1-(Q21=Q20)</f>
        <v>0</v>
      </c>
      <c r="S21" s="33">
        <f>N21+T21/1000+U21/10000+V21/100000+W21/1000000+X21/10000000+Y21/100000000</f>
        <v>521.13691319999998</v>
      </c>
      <c r="T21" s="29">
        <v>124</v>
      </c>
      <c r="U21" s="29">
        <v>129</v>
      </c>
      <c r="V21" s="29">
        <v>137</v>
      </c>
      <c r="W21" s="29">
        <v>131</v>
      </c>
      <c r="X21" s="29">
        <v>122</v>
      </c>
      <c r="Y21" s="29"/>
    </row>
    <row r="22" spans="1:25" s="26" customFormat="1">
      <c r="A22" s="29">
        <v>15</v>
      </c>
      <c r="B22" s="1">
        <v>15</v>
      </c>
      <c r="C22" s="1" t="s">
        <v>239</v>
      </c>
      <c r="D22" s="29" t="s">
        <v>116</v>
      </c>
      <c r="E22" s="29">
        <v>160</v>
      </c>
      <c r="F22" s="29">
        <v>161</v>
      </c>
      <c r="G22" s="29"/>
      <c r="H22" s="29"/>
      <c r="I22" s="29">
        <v>173</v>
      </c>
      <c r="J22" s="29"/>
      <c r="K22" s="31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494</v>
      </c>
      <c r="L22" s="31" t="s">
        <v>1054</v>
      </c>
      <c r="M22" s="31"/>
      <c r="N22" s="34">
        <f>K22-(ROW(K22)-ROW(K$6))/10000</f>
        <v>493.9984</v>
      </c>
      <c r="O22" s="31">
        <f>COUNT(E22:J22)</f>
        <v>3</v>
      </c>
      <c r="P22" s="31">
        <f ca="1">IF(AND(O22=1,OFFSET(D22,0,P$3)&gt;0),"Y",0)</f>
        <v>0</v>
      </c>
      <c r="Q22" s="32" t="s">
        <v>71</v>
      </c>
      <c r="R22" s="47">
        <f>1-(Q22=Q21)</f>
        <v>0</v>
      </c>
      <c r="S22" s="33">
        <f>N22+T22/1000+U22/10000+V22/100000+W22/1000000+X22/10000000+Y22/100000000</f>
        <v>494.17623000000003</v>
      </c>
      <c r="T22" s="29">
        <v>160</v>
      </c>
      <c r="U22" s="29">
        <v>161</v>
      </c>
      <c r="V22" s="29">
        <v>173</v>
      </c>
      <c r="W22" s="29"/>
      <c r="X22" s="29"/>
      <c r="Y22" s="29"/>
    </row>
    <row r="23" spans="1:25" s="26" customFormat="1">
      <c r="A23" s="29">
        <v>16</v>
      </c>
      <c r="B23" s="1">
        <v>16</v>
      </c>
      <c r="C23" s="1" t="s">
        <v>342</v>
      </c>
      <c r="D23" s="29" t="s">
        <v>42</v>
      </c>
      <c r="E23" s="29">
        <v>98</v>
      </c>
      <c r="F23" s="29">
        <v>127</v>
      </c>
      <c r="G23" s="29">
        <v>126</v>
      </c>
      <c r="H23" s="29"/>
      <c r="I23" s="29">
        <v>138</v>
      </c>
      <c r="J23" s="29"/>
      <c r="K23" s="31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489</v>
      </c>
      <c r="L23" s="31" t="s">
        <v>1054</v>
      </c>
      <c r="M23" s="31"/>
      <c r="N23" s="34">
        <f>K23-(ROW(K23)-ROW(K$6))/10000</f>
        <v>488.99829999999997</v>
      </c>
      <c r="O23" s="31">
        <f>COUNT(E23:J23)</f>
        <v>4</v>
      </c>
      <c r="P23" s="31">
        <f ca="1">IF(AND(O23=1,OFFSET(D23,0,P$3)&gt;0),"Y",0)</f>
        <v>0</v>
      </c>
      <c r="Q23" s="32" t="s">
        <v>71</v>
      </c>
      <c r="R23" s="47">
        <f>1-(Q23=Q22)</f>
        <v>0</v>
      </c>
      <c r="S23" s="33">
        <f>N23+T23/1000+U23/10000+V23/100000+W23/1000000+X23/10000000+Y23/100000000</f>
        <v>489.11050599999999</v>
      </c>
      <c r="T23" s="29">
        <v>98</v>
      </c>
      <c r="U23" s="29">
        <v>127</v>
      </c>
      <c r="V23" s="29">
        <v>138</v>
      </c>
      <c r="W23" s="29">
        <v>126</v>
      </c>
      <c r="X23" s="29"/>
      <c r="Y23" s="29"/>
    </row>
    <row r="24" spans="1:25" s="26" customFormat="1">
      <c r="A24" s="29">
        <v>17</v>
      </c>
      <c r="B24" s="1">
        <v>17</v>
      </c>
      <c r="C24" s="1" t="s">
        <v>246</v>
      </c>
      <c r="D24" s="29" t="s">
        <v>51</v>
      </c>
      <c r="E24" s="29"/>
      <c r="F24" s="29">
        <v>155</v>
      </c>
      <c r="G24" s="29"/>
      <c r="H24" s="29">
        <v>148</v>
      </c>
      <c r="I24" s="29">
        <v>171</v>
      </c>
      <c r="J24" s="29"/>
      <c r="K24" s="31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474</v>
      </c>
      <c r="L24" s="31" t="s">
        <v>1054</v>
      </c>
      <c r="M24" s="31"/>
      <c r="N24" s="34">
        <f>K24-(ROW(K24)-ROW(K$6))/10000</f>
        <v>473.9982</v>
      </c>
      <c r="O24" s="31">
        <f>COUNT(E24:J24)</f>
        <v>3</v>
      </c>
      <c r="P24" s="31">
        <f ca="1">IF(AND(O24=1,OFFSET(D24,0,P$3)&gt;0),"Y",0)</f>
        <v>0</v>
      </c>
      <c r="Q24" s="32" t="s">
        <v>71</v>
      </c>
      <c r="R24" s="33">
        <f>1-(Q24=Q23)</f>
        <v>0</v>
      </c>
      <c r="S24" s="33">
        <f>N24+T24/1000+U24/10000+V24/100000+W24/1000000+X24/10000000+Y24/100000000</f>
        <v>474.015558</v>
      </c>
      <c r="T24" s="29"/>
      <c r="U24" s="29">
        <v>155</v>
      </c>
      <c r="V24" s="29">
        <v>171</v>
      </c>
      <c r="W24" s="29">
        <v>148</v>
      </c>
      <c r="X24" s="29"/>
      <c r="Y24" s="29"/>
    </row>
    <row r="25" spans="1:25" s="26" customFormat="1">
      <c r="A25" s="29">
        <v>18</v>
      </c>
      <c r="B25" s="1">
        <v>18</v>
      </c>
      <c r="C25" s="1" t="s">
        <v>327</v>
      </c>
      <c r="D25" s="29" t="s">
        <v>34</v>
      </c>
      <c r="E25" s="29">
        <v>121</v>
      </c>
      <c r="F25" s="29">
        <v>123</v>
      </c>
      <c r="G25" s="29"/>
      <c r="H25" s="29">
        <v>74</v>
      </c>
      <c r="I25" s="29">
        <v>144</v>
      </c>
      <c r="J25" s="29"/>
      <c r="K25" s="31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462</v>
      </c>
      <c r="L25" s="31" t="s">
        <v>1054</v>
      </c>
      <c r="M25" s="31"/>
      <c r="N25" s="34">
        <f>K25-(ROW(K25)-ROW(K$6))/10000</f>
        <v>461.99810000000002</v>
      </c>
      <c r="O25" s="31">
        <f>COUNT(E25:J25)</f>
        <v>4</v>
      </c>
      <c r="P25" s="31">
        <f ca="1">IF(AND(O25=1,OFFSET(D25,0,P$3)&gt;0),"Y",0)</f>
        <v>0</v>
      </c>
      <c r="Q25" s="32" t="s">
        <v>71</v>
      </c>
      <c r="R25" s="47">
        <f>1-(Q25=Q24)</f>
        <v>0</v>
      </c>
      <c r="S25" s="33">
        <f>N25+T25/1000+U25/10000+V25/100000+W25/1000000+X25/10000000+Y25/100000000</f>
        <v>462.13291399999997</v>
      </c>
      <c r="T25" s="29">
        <v>121</v>
      </c>
      <c r="U25" s="29">
        <v>123</v>
      </c>
      <c r="V25" s="29">
        <v>144</v>
      </c>
      <c r="W25" s="29">
        <v>74</v>
      </c>
      <c r="X25" s="29"/>
      <c r="Y25" s="29"/>
    </row>
    <row r="26" spans="1:25" s="26" customFormat="1">
      <c r="A26" s="29">
        <v>19</v>
      </c>
      <c r="B26" s="1">
        <v>19</v>
      </c>
      <c r="C26" s="1" t="s">
        <v>709</v>
      </c>
      <c r="D26" s="29" t="s">
        <v>30</v>
      </c>
      <c r="E26" s="29"/>
      <c r="F26" s="29"/>
      <c r="G26" s="29">
        <v>198</v>
      </c>
      <c r="H26" s="29">
        <v>198</v>
      </c>
      <c r="I26" s="29"/>
      <c r="J26" s="29"/>
      <c r="K26" s="31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396</v>
      </c>
      <c r="L26" s="31" t="s">
        <v>1054</v>
      </c>
      <c r="M26" s="31"/>
      <c r="N26" s="34">
        <f>K26-(ROW(K26)-ROW(K$6))/10000</f>
        <v>395.99799999999999</v>
      </c>
      <c r="O26" s="31">
        <f>COUNT(E26:J26)</f>
        <v>2</v>
      </c>
      <c r="P26" s="31">
        <f ca="1">IF(AND(O26=1,OFFSET(D26,0,P$3)&gt;0),"Y",0)</f>
        <v>0</v>
      </c>
      <c r="Q26" s="32" t="s">
        <v>71</v>
      </c>
      <c r="R26" s="33">
        <f>1-(Q26=Q25)</f>
        <v>0</v>
      </c>
      <c r="S26" s="33">
        <f>N26+T26/1000+U26/10000+V26/100000+W26/1000000+X26/10000000+Y26/100000000</f>
        <v>396.00017800000001</v>
      </c>
      <c r="T26" s="29"/>
      <c r="U26" s="29"/>
      <c r="V26" s="29">
        <v>198</v>
      </c>
      <c r="W26" s="29">
        <v>198</v>
      </c>
      <c r="X26" s="29"/>
      <c r="Y26" s="29"/>
    </row>
    <row r="27" spans="1:25" s="26" customFormat="1">
      <c r="A27" s="29">
        <v>20</v>
      </c>
      <c r="B27" s="1">
        <v>20</v>
      </c>
      <c r="C27" s="1" t="s">
        <v>710</v>
      </c>
      <c r="D27" s="29" t="s">
        <v>51</v>
      </c>
      <c r="E27" s="29">
        <v>134</v>
      </c>
      <c r="F27" s="29">
        <v>140</v>
      </c>
      <c r="G27" s="29"/>
      <c r="H27" s="29">
        <v>121</v>
      </c>
      <c r="I27" s="29"/>
      <c r="J27" s="29"/>
      <c r="K27" s="31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395</v>
      </c>
      <c r="L27" s="31" t="s">
        <v>1054</v>
      </c>
      <c r="M27" s="31"/>
      <c r="N27" s="34">
        <f>K27-(ROW(K27)-ROW(K$6))/10000</f>
        <v>394.99790000000002</v>
      </c>
      <c r="O27" s="31">
        <f>COUNT(E27:J27)</f>
        <v>3</v>
      </c>
      <c r="P27" s="31">
        <f ca="1">IF(AND(O27=1,OFFSET(D27,0,P$3)&gt;0),"Y",0)</f>
        <v>0</v>
      </c>
      <c r="Q27" s="32" t="s">
        <v>71</v>
      </c>
      <c r="R27" s="47">
        <f>1-(Q27=Q26)</f>
        <v>0</v>
      </c>
      <c r="S27" s="33">
        <f>N27+T27/1000+U27/10000+V27/100000+W27/1000000+X27/10000000+Y27/100000000</f>
        <v>395.14711000000005</v>
      </c>
      <c r="T27" s="29">
        <v>134</v>
      </c>
      <c r="U27" s="29">
        <v>140</v>
      </c>
      <c r="V27" s="29">
        <v>121</v>
      </c>
      <c r="W27" s="29"/>
      <c r="X27" s="29"/>
      <c r="Y27" s="29"/>
    </row>
    <row r="28" spans="1:25" s="26" customFormat="1">
      <c r="A28" s="29">
        <v>21</v>
      </c>
      <c r="B28" s="1">
        <v>21</v>
      </c>
      <c r="C28" s="1" t="s">
        <v>227</v>
      </c>
      <c r="D28" s="29" t="s">
        <v>51</v>
      </c>
      <c r="E28" s="29">
        <v>188</v>
      </c>
      <c r="F28" s="29"/>
      <c r="G28" s="29"/>
      <c r="H28" s="29"/>
      <c r="I28" s="29">
        <v>176</v>
      </c>
      <c r="J28" s="29"/>
      <c r="K28" s="31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364</v>
      </c>
      <c r="L28" s="31" t="s">
        <v>1054</v>
      </c>
      <c r="M28" s="31"/>
      <c r="N28" s="34">
        <f>K28-(ROW(K28)-ROW(K$6))/10000</f>
        <v>363.99779999999998</v>
      </c>
      <c r="O28" s="31">
        <f>COUNT(E28:J28)</f>
        <v>2</v>
      </c>
      <c r="P28" s="31">
        <f ca="1">IF(AND(O28=1,OFFSET(D28,0,P$3)&gt;0),"Y",0)</f>
        <v>0</v>
      </c>
      <c r="Q28" s="32" t="s">
        <v>71</v>
      </c>
      <c r="R28" s="47">
        <f>1-(Q28=Q27)</f>
        <v>0</v>
      </c>
      <c r="S28" s="33">
        <f>N28+T28/1000+U28/10000+V28/100000+W28/1000000+X28/10000000+Y28/100000000</f>
        <v>364.18755999999996</v>
      </c>
      <c r="T28" s="29">
        <v>188</v>
      </c>
      <c r="U28" s="29"/>
      <c r="V28" s="29">
        <v>176</v>
      </c>
      <c r="W28" s="29"/>
      <c r="X28" s="29"/>
      <c r="Y28" s="29"/>
    </row>
    <row r="29" spans="1:25" s="26" customFormat="1">
      <c r="A29" s="29">
        <v>22</v>
      </c>
      <c r="B29" s="1">
        <v>22</v>
      </c>
      <c r="C29" s="1" t="s">
        <v>711</v>
      </c>
      <c r="D29" s="29" t="s">
        <v>42</v>
      </c>
      <c r="E29" s="29"/>
      <c r="F29" s="29"/>
      <c r="G29" s="29">
        <v>169</v>
      </c>
      <c r="H29" s="29">
        <v>178</v>
      </c>
      <c r="I29" s="29"/>
      <c r="J29" s="29"/>
      <c r="K29" s="31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347</v>
      </c>
      <c r="L29" s="31" t="s">
        <v>1054</v>
      </c>
      <c r="M29" s="31"/>
      <c r="N29" s="34">
        <f>K29-(ROW(K29)-ROW(K$6))/10000</f>
        <v>346.99770000000001</v>
      </c>
      <c r="O29" s="31">
        <f>COUNT(E29:J29)</f>
        <v>2</v>
      </c>
      <c r="P29" s="31">
        <f ca="1">IF(AND(O29=1,OFFSET(D29,0,P$3)&gt;0),"Y",0)</f>
        <v>0</v>
      </c>
      <c r="Q29" s="32" t="s">
        <v>71</v>
      </c>
      <c r="R29" s="33">
        <f>1-(Q29=Q28)</f>
        <v>0</v>
      </c>
      <c r="S29" s="33">
        <f>N29+T29/1000+U29/10000+V29/100000+W29/1000000+X29/10000000+Y29/100000000</f>
        <v>346.99964900000003</v>
      </c>
      <c r="T29" s="29"/>
      <c r="U29" s="29"/>
      <c r="V29" s="29">
        <v>178</v>
      </c>
      <c r="W29" s="29">
        <v>169</v>
      </c>
      <c r="X29" s="29"/>
      <c r="Y29" s="29"/>
    </row>
    <row r="30" spans="1:25" s="26" customFormat="1">
      <c r="A30" s="29">
        <v>23</v>
      </c>
      <c r="B30" s="1">
        <v>23</v>
      </c>
      <c r="C30" s="1" t="s">
        <v>712</v>
      </c>
      <c r="D30" s="29" t="s">
        <v>84</v>
      </c>
      <c r="E30" s="29">
        <v>155</v>
      </c>
      <c r="F30" s="29"/>
      <c r="G30" s="29"/>
      <c r="H30" s="29">
        <v>159</v>
      </c>
      <c r="I30" s="29"/>
      <c r="J30" s="29"/>
      <c r="K30" s="31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314</v>
      </c>
      <c r="L30" s="31" t="s">
        <v>1054</v>
      </c>
      <c r="M30" s="31"/>
      <c r="N30" s="34">
        <f>K30-(ROW(K30)-ROW(K$6))/10000</f>
        <v>313.99759999999998</v>
      </c>
      <c r="O30" s="31">
        <f>COUNT(E30:J30)</f>
        <v>2</v>
      </c>
      <c r="P30" s="31">
        <f ca="1">IF(AND(O30=1,OFFSET(D30,0,P$3)&gt;0),"Y",0)</f>
        <v>0</v>
      </c>
      <c r="Q30" s="32" t="s">
        <v>71</v>
      </c>
      <c r="R30" s="47">
        <f>1-(Q30=Q29)</f>
        <v>0</v>
      </c>
      <c r="S30" s="33">
        <f>N30+T30/1000+U30/10000+V30/100000+W30/1000000+X30/10000000+Y30/100000000</f>
        <v>314.15418999999997</v>
      </c>
      <c r="T30" s="29">
        <v>155</v>
      </c>
      <c r="U30" s="29"/>
      <c r="V30" s="29">
        <v>159</v>
      </c>
      <c r="W30" s="29"/>
      <c r="X30" s="29"/>
      <c r="Y30" s="29"/>
    </row>
    <row r="31" spans="1:25" s="26" customFormat="1">
      <c r="A31" s="29">
        <v>24</v>
      </c>
      <c r="B31" s="1">
        <v>24</v>
      </c>
      <c r="C31" s="1" t="s">
        <v>713</v>
      </c>
      <c r="D31" s="29" t="s">
        <v>51</v>
      </c>
      <c r="E31" s="29">
        <v>151</v>
      </c>
      <c r="F31" s="29"/>
      <c r="G31" s="29"/>
      <c r="H31" s="29">
        <v>158</v>
      </c>
      <c r="I31" s="29"/>
      <c r="J31" s="29"/>
      <c r="K31" s="31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309</v>
      </c>
      <c r="L31" s="31" t="s">
        <v>1054</v>
      </c>
      <c r="M31" s="31"/>
      <c r="N31" s="34">
        <f>K31-(ROW(K31)-ROW(K$6))/10000</f>
        <v>308.9975</v>
      </c>
      <c r="O31" s="31">
        <f>COUNT(E31:J31)</f>
        <v>2</v>
      </c>
      <c r="P31" s="31">
        <f ca="1">IF(AND(O31=1,OFFSET(D31,0,P$3)&gt;0),"Y",0)</f>
        <v>0</v>
      </c>
      <c r="Q31" s="32" t="s">
        <v>71</v>
      </c>
      <c r="R31" s="47">
        <f>1-(Q31=Q30)</f>
        <v>0</v>
      </c>
      <c r="S31" s="33">
        <f>N31+T31/1000+U31/10000+V31/100000+W31/1000000+X31/10000000+Y31/100000000</f>
        <v>309.15008</v>
      </c>
      <c r="T31" s="29">
        <v>151</v>
      </c>
      <c r="U31" s="29"/>
      <c r="V31" s="29">
        <v>158</v>
      </c>
      <c r="W31" s="29"/>
      <c r="X31" s="29"/>
      <c r="Y31" s="29"/>
    </row>
    <row r="32" spans="1:25" s="26" customFormat="1">
      <c r="A32" s="29">
        <v>25</v>
      </c>
      <c r="B32" s="1">
        <v>25</v>
      </c>
      <c r="C32" s="1" t="s">
        <v>397</v>
      </c>
      <c r="D32" s="29" t="s">
        <v>145</v>
      </c>
      <c r="E32" s="29">
        <v>72</v>
      </c>
      <c r="F32" s="29"/>
      <c r="G32" s="29"/>
      <c r="H32" s="29">
        <v>73</v>
      </c>
      <c r="I32" s="29">
        <v>108</v>
      </c>
      <c r="J32" s="29"/>
      <c r="K32" s="31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253</v>
      </c>
      <c r="L32" s="31" t="s">
        <v>1054</v>
      </c>
      <c r="M32" s="31"/>
      <c r="N32" s="34">
        <f>K32-(ROW(K32)-ROW(K$6))/10000</f>
        <v>252.9974</v>
      </c>
      <c r="O32" s="31">
        <f>COUNT(E32:J32)</f>
        <v>3</v>
      </c>
      <c r="P32" s="31">
        <f ca="1">IF(AND(O32=1,OFFSET(D32,0,P$3)&gt;0),"Y",0)</f>
        <v>0</v>
      </c>
      <c r="Q32" s="32" t="s">
        <v>71</v>
      </c>
      <c r="R32" s="47">
        <f>1-(Q32=Q31)</f>
        <v>0</v>
      </c>
      <c r="S32" s="33">
        <f>N32+T32/1000+U32/10000+V32/100000+W32/1000000+X32/10000000+Y32/100000000</f>
        <v>253.07055299999999</v>
      </c>
      <c r="T32" s="29">
        <v>72</v>
      </c>
      <c r="U32" s="29"/>
      <c r="V32" s="29">
        <v>108</v>
      </c>
      <c r="W32" s="29">
        <v>73</v>
      </c>
      <c r="X32" s="29"/>
      <c r="Y32" s="29"/>
    </row>
    <row r="33" spans="1:25" s="26" customFormat="1">
      <c r="A33" s="29">
        <v>26</v>
      </c>
      <c r="B33" s="1">
        <v>26</v>
      </c>
      <c r="C33" s="1" t="s">
        <v>343</v>
      </c>
      <c r="D33" s="29" t="s">
        <v>51</v>
      </c>
      <c r="E33" s="29"/>
      <c r="F33" s="29"/>
      <c r="G33" s="29"/>
      <c r="H33" s="29">
        <v>107</v>
      </c>
      <c r="I33" s="29">
        <v>137</v>
      </c>
      <c r="J33" s="29"/>
      <c r="K33" s="31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244</v>
      </c>
      <c r="L33" s="31" t="s">
        <v>1054</v>
      </c>
      <c r="M33" s="31"/>
      <c r="N33" s="34">
        <f>K33-(ROW(K33)-ROW(K$6))/10000</f>
        <v>243.9973</v>
      </c>
      <c r="O33" s="31">
        <f>COUNT(E33:J33)</f>
        <v>2</v>
      </c>
      <c r="P33" s="31">
        <f ca="1">IF(AND(O33=1,OFFSET(D33,0,P$3)&gt;0),"Y",0)</f>
        <v>0</v>
      </c>
      <c r="Q33" s="32" t="s">
        <v>71</v>
      </c>
      <c r="R33" s="33">
        <f>1-(Q33=Q32)</f>
        <v>0</v>
      </c>
      <c r="S33" s="33">
        <f>N33+T33/1000+U33/10000+V33/100000+W33/1000000+X33/10000000+Y33/100000000</f>
        <v>243.99877700000002</v>
      </c>
      <c r="T33" s="29"/>
      <c r="U33" s="29"/>
      <c r="V33" s="29">
        <v>137</v>
      </c>
      <c r="W33" s="29">
        <v>107</v>
      </c>
      <c r="X33" s="29"/>
      <c r="Y33" s="29"/>
    </row>
    <row r="34" spans="1:25" s="26" customFormat="1">
      <c r="A34" s="29">
        <v>27</v>
      </c>
      <c r="B34" s="1">
        <v>27</v>
      </c>
      <c r="C34" s="1" t="s">
        <v>714</v>
      </c>
      <c r="D34" s="29" t="s">
        <v>51</v>
      </c>
      <c r="E34" s="29"/>
      <c r="F34" s="29">
        <v>110</v>
      </c>
      <c r="G34" s="29"/>
      <c r="H34" s="29">
        <v>96</v>
      </c>
      <c r="I34" s="29"/>
      <c r="J34" s="29"/>
      <c r="K34" s="31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206</v>
      </c>
      <c r="L34" s="31" t="s">
        <v>1054</v>
      </c>
      <c r="M34" s="31"/>
      <c r="N34" s="34">
        <f>K34-(ROW(K34)-ROW(K$6))/10000</f>
        <v>205.99719999999999</v>
      </c>
      <c r="O34" s="31">
        <f>COUNT(E34:J34)</f>
        <v>2</v>
      </c>
      <c r="P34" s="31">
        <f ca="1">IF(AND(O34=1,OFFSET(D34,0,P$3)&gt;0),"Y",0)</f>
        <v>0</v>
      </c>
      <c r="Q34" s="32" t="s">
        <v>71</v>
      </c>
      <c r="R34" s="33">
        <f>1-(Q34=Q33)</f>
        <v>0</v>
      </c>
      <c r="S34" s="33">
        <f>N34+T34/1000+U34/10000+V34/100000+W34/1000000+X34/10000000+Y34/100000000</f>
        <v>206.00915999999998</v>
      </c>
      <c r="T34" s="29"/>
      <c r="U34" s="29">
        <v>110</v>
      </c>
      <c r="V34" s="29">
        <v>96</v>
      </c>
      <c r="W34" s="29"/>
      <c r="X34" s="29"/>
      <c r="Y34" s="29"/>
    </row>
    <row r="35" spans="1:25" s="26" customFormat="1">
      <c r="A35" s="29">
        <v>28</v>
      </c>
      <c r="B35" s="1">
        <v>28</v>
      </c>
      <c r="C35" s="1" t="s">
        <v>715</v>
      </c>
      <c r="D35" s="29" t="s">
        <v>62</v>
      </c>
      <c r="E35" s="29">
        <v>84</v>
      </c>
      <c r="F35" s="29">
        <v>101</v>
      </c>
      <c r="G35" s="29"/>
      <c r="H35" s="29"/>
      <c r="I35" s="29"/>
      <c r="J35" s="29"/>
      <c r="K35" s="31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185</v>
      </c>
      <c r="L35" s="31" t="s">
        <v>1054</v>
      </c>
      <c r="M35" s="31"/>
      <c r="N35" s="34">
        <f>K35-(ROW(K35)-ROW(K$6))/10000</f>
        <v>184.99709999999999</v>
      </c>
      <c r="O35" s="31">
        <f>COUNT(E35:J35)</f>
        <v>2</v>
      </c>
      <c r="P35" s="31">
        <f ca="1">IF(AND(O35=1,OFFSET(D35,0,P$3)&gt;0),"Y",0)</f>
        <v>0</v>
      </c>
      <c r="Q35" s="32" t="s">
        <v>71</v>
      </c>
      <c r="R35" s="47">
        <f>1-(Q35=Q34)</f>
        <v>0</v>
      </c>
      <c r="S35" s="33">
        <f>N35+T35/1000+U35/10000+V35/100000+W35/1000000+X35/10000000+Y35/100000000</f>
        <v>185.09119999999999</v>
      </c>
      <c r="T35" s="29">
        <v>84</v>
      </c>
      <c r="U35" s="29">
        <v>101</v>
      </c>
      <c r="V35" s="29"/>
      <c r="W35" s="29"/>
      <c r="X35" s="29"/>
      <c r="Y35" s="29"/>
    </row>
    <row r="36" spans="1:25" s="26" customFormat="1">
      <c r="A36" s="29">
        <v>29</v>
      </c>
      <c r="B36" s="1">
        <v>29</v>
      </c>
      <c r="C36" s="1" t="s">
        <v>419</v>
      </c>
      <c r="D36" s="29" t="s">
        <v>116</v>
      </c>
      <c r="E36" s="29"/>
      <c r="F36" s="29"/>
      <c r="G36" s="29"/>
      <c r="H36" s="29">
        <v>83</v>
      </c>
      <c r="I36" s="29">
        <v>97</v>
      </c>
      <c r="J36" s="29"/>
      <c r="K36" s="31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180</v>
      </c>
      <c r="L36" s="31" t="s">
        <v>1054</v>
      </c>
      <c r="M36" s="31"/>
      <c r="N36" s="34">
        <f>K36-(ROW(K36)-ROW(K$6))/10000</f>
        <v>179.99700000000001</v>
      </c>
      <c r="O36" s="31">
        <f>COUNT(E36:J36)</f>
        <v>2</v>
      </c>
      <c r="P36" s="31">
        <f ca="1">IF(AND(O36=1,OFFSET(D36,0,P$3)&gt;0),"Y",0)</f>
        <v>0</v>
      </c>
      <c r="Q36" s="32" t="s">
        <v>71</v>
      </c>
      <c r="R36" s="33">
        <f>1-(Q36=Q35)</f>
        <v>0</v>
      </c>
      <c r="S36" s="33">
        <f>N36+T36/1000+U36/10000+V36/100000+W36/1000000+X36/10000000+Y36/100000000</f>
        <v>179.998053</v>
      </c>
      <c r="T36" s="29"/>
      <c r="U36" s="29"/>
      <c r="V36" s="29">
        <v>97</v>
      </c>
      <c r="W36" s="29">
        <v>83</v>
      </c>
      <c r="X36" s="29"/>
      <c r="Y36" s="29"/>
    </row>
    <row r="37" spans="1:25" s="26" customFormat="1">
      <c r="A37" s="29">
        <v>30</v>
      </c>
      <c r="B37" s="1">
        <v>30</v>
      </c>
      <c r="C37" s="1" t="s">
        <v>716</v>
      </c>
      <c r="D37" s="29" t="s">
        <v>98</v>
      </c>
      <c r="E37" s="29">
        <v>71</v>
      </c>
      <c r="F37" s="29"/>
      <c r="G37" s="29">
        <v>106</v>
      </c>
      <c r="H37" s="29"/>
      <c r="I37" s="29"/>
      <c r="J37" s="29"/>
      <c r="K37" s="31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177</v>
      </c>
      <c r="L37" s="31" t="s">
        <v>1054</v>
      </c>
      <c r="M37" s="31"/>
      <c r="N37" s="34">
        <f>K37-(ROW(K37)-ROW(K$6))/10000</f>
        <v>176.99690000000001</v>
      </c>
      <c r="O37" s="31">
        <f>COUNT(E37:J37)</f>
        <v>2</v>
      </c>
      <c r="P37" s="31">
        <f ca="1">IF(AND(O37=1,OFFSET(D37,0,P$3)&gt;0),"Y",0)</f>
        <v>0</v>
      </c>
      <c r="Q37" s="32" t="s">
        <v>71</v>
      </c>
      <c r="R37" s="47">
        <f>1-(Q37=Q36)</f>
        <v>0</v>
      </c>
      <c r="S37" s="33">
        <f>N37+T37/1000+U37/10000+V37/100000+W37/1000000+X37/10000000+Y37/100000000</f>
        <v>177.06896</v>
      </c>
      <c r="T37" s="29">
        <v>71</v>
      </c>
      <c r="U37" s="29"/>
      <c r="V37" s="29">
        <v>106</v>
      </c>
      <c r="W37" s="29"/>
      <c r="X37" s="29"/>
      <c r="Y37" s="29"/>
    </row>
    <row r="38" spans="1:25" s="26" customFormat="1">
      <c r="A38" s="29">
        <v>31</v>
      </c>
      <c r="B38" s="1">
        <v>31</v>
      </c>
      <c r="C38" s="1" t="s">
        <v>717</v>
      </c>
      <c r="D38" s="29" t="s">
        <v>326</v>
      </c>
      <c r="E38" s="29"/>
      <c r="F38" s="29">
        <v>170</v>
      </c>
      <c r="G38" s="29"/>
      <c r="H38" s="29"/>
      <c r="I38" s="29"/>
      <c r="J38" s="29"/>
      <c r="K38" s="31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170</v>
      </c>
      <c r="L38" s="31" t="s">
        <v>1054</v>
      </c>
      <c r="M38" s="31"/>
      <c r="N38" s="34">
        <f>K38-(ROW(K38)-ROW(K$6))/10000</f>
        <v>169.99680000000001</v>
      </c>
      <c r="O38" s="31">
        <f>COUNT(E38:J38)</f>
        <v>1</v>
      </c>
      <c r="P38" s="31">
        <f ca="1">IF(AND(O38=1,OFFSET(D38,0,P$3)&gt;0),"Y",0)</f>
        <v>0</v>
      </c>
      <c r="Q38" s="32" t="s">
        <v>71</v>
      </c>
      <c r="R38" s="33">
        <f>1-(Q38=Q37)</f>
        <v>0</v>
      </c>
      <c r="S38" s="33">
        <f>N38+T38/1000+U38/10000+V38/100000+W38/1000000+X38/10000000+Y38/100000000</f>
        <v>170.0138</v>
      </c>
      <c r="T38" s="29"/>
      <c r="U38" s="29">
        <v>170</v>
      </c>
      <c r="V38" s="29"/>
      <c r="W38" s="29"/>
      <c r="X38" s="29"/>
      <c r="Y38" s="29"/>
    </row>
    <row r="39" spans="1:25" s="26" customFormat="1">
      <c r="A39" s="29">
        <v>32</v>
      </c>
      <c r="B39" s="1">
        <v>32</v>
      </c>
      <c r="C39" s="1" t="s">
        <v>718</v>
      </c>
      <c r="D39" s="29" t="s">
        <v>62</v>
      </c>
      <c r="E39" s="29">
        <v>157</v>
      </c>
      <c r="F39" s="29"/>
      <c r="G39" s="29"/>
      <c r="H39" s="29"/>
      <c r="I39" s="29"/>
      <c r="J39" s="29"/>
      <c r="K39" s="31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157</v>
      </c>
      <c r="L39" s="31" t="s">
        <v>1054</v>
      </c>
      <c r="M39" s="31"/>
      <c r="N39" s="34">
        <f>K39-(ROW(K39)-ROW(K$6))/10000</f>
        <v>156.9967</v>
      </c>
      <c r="O39" s="31">
        <f>COUNT(E39:J39)</f>
        <v>1</v>
      </c>
      <c r="P39" s="31">
        <f ca="1">IF(AND(O39=1,OFFSET(D39,0,P$3)&gt;0),"Y",0)</f>
        <v>0</v>
      </c>
      <c r="Q39" s="32" t="s">
        <v>71</v>
      </c>
      <c r="R39" s="47">
        <f>1-(Q39=Q38)</f>
        <v>0</v>
      </c>
      <c r="S39" s="33">
        <f>N39+T39/1000+U39/10000+V39/100000+W39/1000000+X39/10000000+Y39/100000000</f>
        <v>157.15370000000001</v>
      </c>
      <c r="T39" s="29">
        <v>157</v>
      </c>
      <c r="U39" s="29"/>
      <c r="V39" s="29"/>
      <c r="W39" s="29"/>
      <c r="X39" s="29"/>
      <c r="Y39" s="29"/>
    </row>
    <row r="40" spans="1:25" s="26" customFormat="1">
      <c r="A40" s="29">
        <v>33</v>
      </c>
      <c r="B40" s="1">
        <v>33</v>
      </c>
      <c r="C40" s="1" t="s">
        <v>719</v>
      </c>
      <c r="D40" s="29" t="s">
        <v>84</v>
      </c>
      <c r="E40" s="29">
        <v>79</v>
      </c>
      <c r="F40" s="29"/>
      <c r="G40" s="29"/>
      <c r="H40" s="29">
        <v>76</v>
      </c>
      <c r="I40" s="29"/>
      <c r="J40" s="29"/>
      <c r="K40" s="31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155</v>
      </c>
      <c r="L40" s="31" t="s">
        <v>1054</v>
      </c>
      <c r="M40" s="31"/>
      <c r="N40" s="34">
        <f>K40-(ROW(K40)-ROW(K$6))/10000</f>
        <v>154.9966</v>
      </c>
      <c r="O40" s="31">
        <f>COUNT(E40:J40)</f>
        <v>2</v>
      </c>
      <c r="P40" s="31">
        <f ca="1">IF(AND(O40=1,OFFSET(D40,0,P$3)&gt;0),"Y",0)</f>
        <v>0</v>
      </c>
      <c r="Q40" s="32" t="s">
        <v>71</v>
      </c>
      <c r="R40" s="47">
        <f>1-(Q40=Q39)</f>
        <v>0</v>
      </c>
      <c r="S40" s="33">
        <f>N40+T40/1000+U40/10000+V40/100000+W40/1000000+X40/10000000+Y40/100000000</f>
        <v>155.07636000000002</v>
      </c>
      <c r="T40" s="29">
        <v>79</v>
      </c>
      <c r="U40" s="29"/>
      <c r="V40" s="29">
        <v>76</v>
      </c>
      <c r="W40" s="29"/>
      <c r="X40" s="29"/>
      <c r="Y40" s="29"/>
    </row>
    <row r="41" spans="1:25" s="26" customFormat="1">
      <c r="A41" s="29">
        <v>34</v>
      </c>
      <c r="B41" s="1">
        <v>34</v>
      </c>
      <c r="C41" s="1" t="s">
        <v>720</v>
      </c>
      <c r="D41" s="29" t="s">
        <v>51</v>
      </c>
      <c r="E41" s="29">
        <v>149</v>
      </c>
      <c r="F41" s="29"/>
      <c r="G41" s="29"/>
      <c r="H41" s="29"/>
      <c r="I41" s="29"/>
      <c r="J41" s="29"/>
      <c r="K41" s="31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149</v>
      </c>
      <c r="L41" s="31" t="s">
        <v>1054</v>
      </c>
      <c r="M41" s="31"/>
      <c r="N41" s="34">
        <f>K41-(ROW(K41)-ROW(K$6))/10000</f>
        <v>148.9965</v>
      </c>
      <c r="O41" s="31">
        <f>COUNT(E41:J41)</f>
        <v>1</v>
      </c>
      <c r="P41" s="31">
        <f ca="1">IF(AND(O41=1,OFFSET(D41,0,P$3)&gt;0),"Y",0)</f>
        <v>0</v>
      </c>
      <c r="Q41" s="32" t="s">
        <v>71</v>
      </c>
      <c r="R41" s="47">
        <f>1-(Q41=Q40)</f>
        <v>0</v>
      </c>
      <c r="S41" s="33">
        <f>N41+T41/1000+U41/10000+V41/100000+W41/1000000+X41/10000000+Y41/100000000</f>
        <v>149.1455</v>
      </c>
      <c r="T41" s="29">
        <v>149</v>
      </c>
      <c r="U41" s="29"/>
      <c r="V41" s="29"/>
      <c r="W41" s="29"/>
      <c r="X41" s="29"/>
      <c r="Y41" s="29"/>
    </row>
    <row r="42" spans="1:25" s="26" customFormat="1">
      <c r="A42" s="29">
        <v>35</v>
      </c>
      <c r="B42" s="1">
        <v>35</v>
      </c>
      <c r="C42" s="1" t="s">
        <v>721</v>
      </c>
      <c r="D42" s="29" t="s">
        <v>98</v>
      </c>
      <c r="E42" s="29">
        <v>143</v>
      </c>
      <c r="F42" s="29"/>
      <c r="G42" s="29"/>
      <c r="H42" s="29"/>
      <c r="I42" s="29"/>
      <c r="J42" s="29"/>
      <c r="K42" s="31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143</v>
      </c>
      <c r="L42" s="31" t="s">
        <v>1054</v>
      </c>
      <c r="M42" s="31"/>
      <c r="N42" s="34">
        <f>K42-(ROW(K42)-ROW(K$6))/10000</f>
        <v>142.99639999999999</v>
      </c>
      <c r="O42" s="31">
        <f>COUNT(E42:J42)</f>
        <v>1</v>
      </c>
      <c r="P42" s="31">
        <f ca="1">IF(AND(O42=1,OFFSET(D42,0,P$3)&gt;0),"Y",0)</f>
        <v>0</v>
      </c>
      <c r="Q42" s="32" t="s">
        <v>71</v>
      </c>
      <c r="R42" s="47">
        <f>1-(Q42=Q41)</f>
        <v>0</v>
      </c>
      <c r="S42" s="33">
        <f>N42+T42/1000+U42/10000+V42/100000+W42/1000000+X42/10000000+Y42/100000000</f>
        <v>143.13939999999999</v>
      </c>
      <c r="T42" s="29">
        <v>143</v>
      </c>
      <c r="U42" s="29"/>
      <c r="V42" s="29"/>
      <c r="W42" s="29"/>
      <c r="X42" s="29"/>
      <c r="Y42" s="29"/>
    </row>
    <row r="43" spans="1:25" s="26" customFormat="1">
      <c r="A43" s="29">
        <v>36</v>
      </c>
      <c r="B43" s="1">
        <v>36</v>
      </c>
      <c r="C43" s="1" t="s">
        <v>722</v>
      </c>
      <c r="D43" s="29" t="s">
        <v>62</v>
      </c>
      <c r="E43" s="29">
        <v>141</v>
      </c>
      <c r="F43" s="29"/>
      <c r="G43" s="29"/>
      <c r="H43" s="29"/>
      <c r="I43" s="29"/>
      <c r="J43" s="29"/>
      <c r="K43" s="31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141</v>
      </c>
      <c r="L43" s="31" t="s">
        <v>1054</v>
      </c>
      <c r="M43" s="31"/>
      <c r="N43" s="34">
        <f>K43-(ROW(K43)-ROW(K$6))/10000</f>
        <v>140.99629999999999</v>
      </c>
      <c r="O43" s="31">
        <f>COUNT(E43:J43)</f>
        <v>1</v>
      </c>
      <c r="P43" s="31">
        <f ca="1">IF(AND(O43=1,OFFSET(D43,0,P$3)&gt;0),"Y",0)</f>
        <v>0</v>
      </c>
      <c r="Q43" s="32" t="s">
        <v>71</v>
      </c>
      <c r="R43" s="47">
        <f>1-(Q43=Q42)</f>
        <v>0</v>
      </c>
      <c r="S43" s="33">
        <f>N43+T43/1000+U43/10000+V43/100000+W43/1000000+X43/10000000+Y43/100000000</f>
        <v>141.13729999999998</v>
      </c>
      <c r="T43" s="29">
        <v>141</v>
      </c>
      <c r="U43" s="29"/>
      <c r="V43" s="29"/>
      <c r="W43" s="29"/>
      <c r="X43" s="29"/>
      <c r="Y43" s="29"/>
    </row>
    <row r="44" spans="1:25" s="26" customFormat="1">
      <c r="A44" s="29">
        <v>37</v>
      </c>
      <c r="B44" s="1">
        <v>37</v>
      </c>
      <c r="C44" s="1" t="s">
        <v>723</v>
      </c>
      <c r="D44" s="29" t="s">
        <v>39</v>
      </c>
      <c r="E44" s="29"/>
      <c r="F44" s="29"/>
      <c r="G44" s="29"/>
      <c r="H44" s="29">
        <v>136</v>
      </c>
      <c r="I44" s="29"/>
      <c r="J44" s="29"/>
      <c r="K44" s="31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136</v>
      </c>
      <c r="L44" s="31" t="s">
        <v>1054</v>
      </c>
      <c r="M44" s="31"/>
      <c r="N44" s="34">
        <f>K44-(ROW(K44)-ROW(K$6))/10000</f>
        <v>135.99619999999999</v>
      </c>
      <c r="O44" s="31">
        <f>COUNT(E44:J44)</f>
        <v>1</v>
      </c>
      <c r="P44" s="31">
        <f ca="1">IF(AND(O44=1,OFFSET(D44,0,P$3)&gt;0),"Y",0)</f>
        <v>0</v>
      </c>
      <c r="Q44" s="32" t="s">
        <v>71</v>
      </c>
      <c r="R44" s="33">
        <f>1-(Q44=Q43)</f>
        <v>0</v>
      </c>
      <c r="S44" s="33">
        <f>N44+T44/1000+U44/10000+V44/100000+W44/1000000+X44/10000000+Y44/100000000</f>
        <v>135.99755999999999</v>
      </c>
      <c r="T44" s="29"/>
      <c r="U44" s="29"/>
      <c r="V44" s="29">
        <v>136</v>
      </c>
      <c r="W44" s="29"/>
      <c r="X44" s="29"/>
      <c r="Y44" s="29"/>
    </row>
    <row r="45" spans="1:25" s="26" customFormat="1">
      <c r="A45" s="29">
        <v>38</v>
      </c>
      <c r="B45" s="1">
        <v>38</v>
      </c>
      <c r="C45" s="1" t="s">
        <v>724</v>
      </c>
      <c r="D45" s="29" t="s">
        <v>56</v>
      </c>
      <c r="E45" s="29"/>
      <c r="F45" s="29">
        <v>135</v>
      </c>
      <c r="G45" s="29"/>
      <c r="H45" s="29"/>
      <c r="I45" s="29"/>
      <c r="J45" s="29"/>
      <c r="K45" s="31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135</v>
      </c>
      <c r="L45" s="31" t="s">
        <v>1054</v>
      </c>
      <c r="M45" s="31"/>
      <c r="N45" s="34">
        <f>K45-(ROW(K45)-ROW(K$6))/10000</f>
        <v>134.99610000000001</v>
      </c>
      <c r="O45" s="31">
        <f>COUNT(E45:J45)</f>
        <v>1</v>
      </c>
      <c r="P45" s="31">
        <f ca="1">IF(AND(O45=1,OFFSET(D45,0,P$3)&gt;0),"Y",0)</f>
        <v>0</v>
      </c>
      <c r="Q45" s="32" t="s">
        <v>71</v>
      </c>
      <c r="R45" s="33">
        <f>1-(Q45=Q44)</f>
        <v>0</v>
      </c>
      <c r="S45" s="33">
        <f>N45+T45/1000+U45/10000+V45/100000+W45/1000000+X45/10000000+Y45/100000000</f>
        <v>135.00960000000001</v>
      </c>
      <c r="T45" s="29"/>
      <c r="U45" s="29">
        <v>135</v>
      </c>
      <c r="V45" s="29"/>
      <c r="W45" s="29"/>
      <c r="X45" s="29"/>
      <c r="Y45" s="29"/>
    </row>
    <row r="46" spans="1:25" s="26" customFormat="1">
      <c r="A46" s="29">
        <v>39</v>
      </c>
      <c r="B46" s="1">
        <v>39</v>
      </c>
      <c r="C46" s="1" t="s">
        <v>725</v>
      </c>
      <c r="D46" s="29" t="s">
        <v>51</v>
      </c>
      <c r="E46" s="29"/>
      <c r="F46" s="29"/>
      <c r="G46" s="29"/>
      <c r="H46" s="29">
        <v>100</v>
      </c>
      <c r="I46" s="29"/>
      <c r="J46" s="29"/>
      <c r="K46" s="31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100</v>
      </c>
      <c r="L46" s="31" t="s">
        <v>1054</v>
      </c>
      <c r="M46" s="31"/>
      <c r="N46" s="34">
        <f>K46-(ROW(K46)-ROW(K$6))/10000</f>
        <v>99.995999999999995</v>
      </c>
      <c r="O46" s="31">
        <f>COUNT(E46:J46)</f>
        <v>1</v>
      </c>
      <c r="P46" s="31">
        <f ca="1">IF(AND(O46=1,OFFSET(D46,0,P$3)&gt;0),"Y",0)</f>
        <v>0</v>
      </c>
      <c r="Q46" s="32" t="s">
        <v>71</v>
      </c>
      <c r="R46" s="33">
        <f>1-(Q46=Q45)</f>
        <v>0</v>
      </c>
      <c r="S46" s="33">
        <f>N46+T46/1000+U46/10000+V46/100000+W46/1000000+X46/10000000+Y46/100000000</f>
        <v>99.997</v>
      </c>
      <c r="T46" s="29"/>
      <c r="U46" s="29"/>
      <c r="V46" s="29">
        <v>100</v>
      </c>
      <c r="W46" s="29"/>
      <c r="X46" s="29"/>
      <c r="Y46" s="29"/>
    </row>
    <row r="47" spans="1:25" s="26" customFormat="1">
      <c r="A47" s="29">
        <v>40</v>
      </c>
      <c r="B47" s="1">
        <v>40</v>
      </c>
      <c r="C47" s="1" t="s">
        <v>726</v>
      </c>
      <c r="D47" s="29" t="s">
        <v>116</v>
      </c>
      <c r="E47" s="29">
        <v>51</v>
      </c>
      <c r="F47" s="29"/>
      <c r="G47" s="29"/>
      <c r="H47" s="29"/>
      <c r="I47" s="29"/>
      <c r="J47" s="29"/>
      <c r="K47" s="31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51</v>
      </c>
      <c r="L47" s="31" t="s">
        <v>1054</v>
      </c>
      <c r="M47" s="31"/>
      <c r="N47" s="34">
        <f>K47-(ROW(K47)-ROW(K$6))/10000</f>
        <v>50.995899999999999</v>
      </c>
      <c r="O47" s="31">
        <f>COUNT(E47:J47)</f>
        <v>1</v>
      </c>
      <c r="P47" s="31">
        <f ca="1">IF(AND(O47=1,OFFSET(D47,0,P$3)&gt;0),"Y",0)</f>
        <v>0</v>
      </c>
      <c r="Q47" s="32" t="s">
        <v>71</v>
      </c>
      <c r="R47" s="47">
        <f>1-(Q47=Q46)</f>
        <v>0</v>
      </c>
      <c r="S47" s="33">
        <f>N47+T47/1000+U47/10000+V47/100000+W47/1000000+X47/10000000+Y47/100000000</f>
        <v>51.046900000000001</v>
      </c>
      <c r="T47" s="29">
        <v>51</v>
      </c>
      <c r="U47" s="29"/>
      <c r="V47" s="29"/>
      <c r="W47" s="29"/>
      <c r="X47" s="29"/>
      <c r="Y47" s="29"/>
    </row>
    <row r="48" spans="1:25" ht="5.0999999999999996" customHeight="1">
      <c r="A48" s="27"/>
      <c r="B48" s="27"/>
      <c r="D48" s="43"/>
      <c r="E48" s="27"/>
      <c r="F48" s="29"/>
      <c r="G48" s="29"/>
      <c r="H48" s="29"/>
      <c r="I48" s="29"/>
      <c r="J48" s="29"/>
      <c r="K48" s="31"/>
      <c r="L48" s="27"/>
      <c r="M48" s="27"/>
      <c r="N48" s="34"/>
      <c r="O48" s="27"/>
      <c r="P48" s="27"/>
      <c r="R48" s="48"/>
      <c r="S48" s="33"/>
      <c r="T48" s="43"/>
      <c r="U48" s="43"/>
      <c r="V48" s="43"/>
      <c r="W48" s="43"/>
      <c r="X48" s="43"/>
      <c r="Y48" s="43"/>
    </row>
    <row r="49" spans="1:25">
      <c r="A49" s="27"/>
      <c r="B49" s="27"/>
      <c r="D49" s="27"/>
      <c r="E49" s="27"/>
      <c r="F49" s="29"/>
      <c r="G49" s="29"/>
      <c r="H49" s="29"/>
      <c r="I49" s="29"/>
      <c r="J49" s="29"/>
      <c r="K49" s="31"/>
      <c r="L49" s="27"/>
      <c r="M49" s="27"/>
      <c r="N49" s="34"/>
      <c r="O49" s="27"/>
      <c r="P49" s="27"/>
      <c r="R49" s="48"/>
      <c r="S49" s="33"/>
      <c r="T49" s="43"/>
      <c r="U49" s="43"/>
      <c r="V49" s="43"/>
      <c r="W49" s="43"/>
      <c r="X49" s="43"/>
      <c r="Y49" s="43"/>
    </row>
    <row r="50" spans="1:25">
      <c r="C50" s="26" t="s">
        <v>165</v>
      </c>
      <c r="D50" s="27"/>
      <c r="E50" s="27"/>
      <c r="F50" s="29"/>
      <c r="G50" s="29"/>
      <c r="H50" s="29"/>
      <c r="I50" s="29"/>
      <c r="J50" s="29"/>
      <c r="K50" s="31"/>
      <c r="L50" s="27"/>
      <c r="M50" s="27"/>
      <c r="N50" s="34"/>
      <c r="O50" s="27"/>
      <c r="P50" s="27"/>
      <c r="Q50" s="43" t="str">
        <f>C50</f>
        <v>F35</v>
      </c>
      <c r="R50" s="48"/>
      <c r="S50" s="33"/>
      <c r="T50" s="43"/>
      <c r="U50" s="43"/>
      <c r="V50" s="43"/>
      <c r="W50" s="43"/>
      <c r="X50" s="43"/>
      <c r="Y50" s="43"/>
    </row>
    <row r="51" spans="1:25">
      <c r="A51" s="1">
        <v>1</v>
      </c>
      <c r="B51" s="1">
        <v>1</v>
      </c>
      <c r="C51" s="1" t="s">
        <v>164</v>
      </c>
      <c r="D51" s="29" t="s">
        <v>25</v>
      </c>
      <c r="E51" s="29">
        <v>191</v>
      </c>
      <c r="F51" s="29">
        <v>199</v>
      </c>
      <c r="G51" s="29">
        <v>189</v>
      </c>
      <c r="H51" s="29">
        <v>190</v>
      </c>
      <c r="I51" s="29">
        <v>193</v>
      </c>
      <c r="J51" s="29"/>
      <c r="K51" s="31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773</v>
      </c>
      <c r="L51" s="31" t="s">
        <v>1054</v>
      </c>
      <c r="M51" s="31" t="s">
        <v>727</v>
      </c>
      <c r="N51" s="34">
        <f>K51-(ROW(K51)-ROW(K$6))/10000</f>
        <v>772.99549999999999</v>
      </c>
      <c r="O51" s="31">
        <f>COUNT(E51:J51)</f>
        <v>5</v>
      </c>
      <c r="P51" s="31">
        <f ca="1">IF(AND(O51=1,OFFSET(D51,0,P$3)&gt;0),"Y",0)</f>
        <v>0</v>
      </c>
      <c r="Q51" s="32" t="s">
        <v>165</v>
      </c>
      <c r="R51" s="47">
        <f>1-(Q51=Q50)</f>
        <v>0</v>
      </c>
      <c r="S51" s="33">
        <f>N51+T51/1000+U51/10000+V51/100000+W51/1000000+X51/10000000+Y51/100000000</f>
        <v>773.20853890000001</v>
      </c>
      <c r="T51" s="29">
        <v>191</v>
      </c>
      <c r="U51" s="29">
        <v>199</v>
      </c>
      <c r="V51" s="29">
        <v>193</v>
      </c>
      <c r="W51" s="29">
        <v>190</v>
      </c>
      <c r="X51" s="29">
        <v>189</v>
      </c>
      <c r="Y51" s="29"/>
    </row>
    <row r="52" spans="1:25">
      <c r="A52" s="1">
        <v>2</v>
      </c>
      <c r="B52" s="1">
        <v>2</v>
      </c>
      <c r="C52" s="1" t="s">
        <v>167</v>
      </c>
      <c r="D52" s="29" t="s">
        <v>25</v>
      </c>
      <c r="E52" s="29"/>
      <c r="F52" s="29">
        <v>194</v>
      </c>
      <c r="G52" s="29">
        <v>192</v>
      </c>
      <c r="H52" s="29">
        <v>194</v>
      </c>
      <c r="I52" s="29">
        <v>192</v>
      </c>
      <c r="J52" s="29"/>
      <c r="K52" s="31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772</v>
      </c>
      <c r="L52" s="31" t="s">
        <v>1054</v>
      </c>
      <c r="M52" s="31" t="s">
        <v>728</v>
      </c>
      <c r="N52" s="34">
        <f>K52-(ROW(K52)-ROW(K$6))/10000</f>
        <v>771.99540000000002</v>
      </c>
      <c r="O52" s="31">
        <f>COUNT(E52:J52)</f>
        <v>4</v>
      </c>
      <c r="P52" s="31">
        <f ca="1">IF(AND(O52=1,OFFSET(D52,0,P$3)&gt;0),"Y",0)</f>
        <v>0</v>
      </c>
      <c r="Q52" s="32" t="s">
        <v>165</v>
      </c>
      <c r="R52" s="33">
        <f>1-(Q52=Q51)</f>
        <v>0</v>
      </c>
      <c r="S52" s="33">
        <f>N52+T52/1000+U52/10000+V52/100000+W52/1000000+X52/10000000+Y52/100000000</f>
        <v>772.01695119999999</v>
      </c>
      <c r="T52" s="29"/>
      <c r="U52" s="29">
        <v>194</v>
      </c>
      <c r="V52" s="29">
        <v>194</v>
      </c>
      <c r="W52" s="29">
        <v>192</v>
      </c>
      <c r="X52" s="29">
        <v>192</v>
      </c>
      <c r="Y52" s="29"/>
    </row>
    <row r="53" spans="1:25">
      <c r="A53" s="1">
        <v>3</v>
      </c>
      <c r="B53" s="1">
        <v>3</v>
      </c>
      <c r="C53" s="1" t="s">
        <v>200</v>
      </c>
      <c r="D53" s="29" t="s">
        <v>39</v>
      </c>
      <c r="E53" s="29">
        <v>198</v>
      </c>
      <c r="F53" s="29"/>
      <c r="G53" s="29">
        <v>172</v>
      </c>
      <c r="H53" s="29">
        <v>192</v>
      </c>
      <c r="I53" s="29">
        <v>185</v>
      </c>
      <c r="J53" s="29"/>
      <c r="K53" s="31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747</v>
      </c>
      <c r="L53" s="31" t="s">
        <v>1054</v>
      </c>
      <c r="M53" s="31" t="s">
        <v>729</v>
      </c>
      <c r="N53" s="34">
        <f>K53-(ROW(K53)-ROW(K$6))/10000</f>
        <v>746.99530000000004</v>
      </c>
      <c r="O53" s="31">
        <f>COUNT(E53:J53)</f>
        <v>4</v>
      </c>
      <c r="P53" s="31">
        <f ca="1">IF(AND(O53=1,OFFSET(D53,0,P$3)&gt;0),"Y",0)</f>
        <v>0</v>
      </c>
      <c r="Q53" s="32" t="s">
        <v>165</v>
      </c>
      <c r="R53" s="47">
        <f>1-(Q53=Q52)</f>
        <v>0</v>
      </c>
      <c r="S53" s="33">
        <f>N53+T53/1000+U53/10000+V53/100000+W53/1000000+X53/10000000+Y53/100000000</f>
        <v>747.19542220000005</v>
      </c>
      <c r="T53" s="29">
        <v>198</v>
      </c>
      <c r="U53" s="29"/>
      <c r="V53" s="29">
        <v>192</v>
      </c>
      <c r="W53" s="29">
        <v>185</v>
      </c>
      <c r="X53" s="29">
        <v>172</v>
      </c>
      <c r="Y53" s="29"/>
    </row>
    <row r="54" spans="1:25">
      <c r="A54" s="1">
        <v>4</v>
      </c>
      <c r="B54" s="1">
        <v>4</v>
      </c>
      <c r="C54" s="1" t="s">
        <v>212</v>
      </c>
      <c r="D54" s="29" t="s">
        <v>51</v>
      </c>
      <c r="E54" s="29">
        <v>174</v>
      </c>
      <c r="F54" s="29">
        <v>186</v>
      </c>
      <c r="G54" s="29">
        <v>177</v>
      </c>
      <c r="H54" s="29">
        <v>186</v>
      </c>
      <c r="I54" s="29">
        <v>181</v>
      </c>
      <c r="J54" s="29"/>
      <c r="K54" s="31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730</v>
      </c>
      <c r="L54" s="31" t="s">
        <v>1054</v>
      </c>
      <c r="M54" s="31"/>
      <c r="N54" s="34">
        <f>K54-(ROW(K54)-ROW(K$6))/10000</f>
        <v>729.99519999999995</v>
      </c>
      <c r="O54" s="31">
        <f>COUNT(E54:J54)</f>
        <v>5</v>
      </c>
      <c r="P54" s="31">
        <f ca="1">IF(AND(O54=1,OFFSET(D54,0,P$3)&gt;0),"Y",0)</f>
        <v>0</v>
      </c>
      <c r="Q54" s="32" t="s">
        <v>165</v>
      </c>
      <c r="R54" s="47">
        <f>1-(Q54=Q53)</f>
        <v>0</v>
      </c>
      <c r="S54" s="33">
        <f>N54+T54/1000+U54/10000+V54/100000+W54/1000000+X54/10000000+Y54/100000000</f>
        <v>730.18985869999983</v>
      </c>
      <c r="T54" s="29">
        <v>174</v>
      </c>
      <c r="U54" s="29">
        <v>186</v>
      </c>
      <c r="V54" s="29">
        <v>186</v>
      </c>
      <c r="W54" s="29">
        <v>181</v>
      </c>
      <c r="X54" s="29">
        <v>177</v>
      </c>
      <c r="Y54" s="29"/>
    </row>
    <row r="55" spans="1:25">
      <c r="A55" s="1">
        <v>5</v>
      </c>
      <c r="B55" s="1">
        <v>5</v>
      </c>
      <c r="C55" s="1" t="s">
        <v>213</v>
      </c>
      <c r="D55" s="29" t="s">
        <v>30</v>
      </c>
      <c r="E55" s="29">
        <v>179</v>
      </c>
      <c r="F55" s="29">
        <v>175</v>
      </c>
      <c r="G55" s="29">
        <v>183</v>
      </c>
      <c r="H55" s="29">
        <v>175</v>
      </c>
      <c r="I55" s="29">
        <v>180</v>
      </c>
      <c r="J55" s="29"/>
      <c r="K55" s="31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717</v>
      </c>
      <c r="L55" s="31" t="s">
        <v>1054</v>
      </c>
      <c r="M55" s="31"/>
      <c r="N55" s="34">
        <f>K55-(ROW(K55)-ROW(K$6))/10000</f>
        <v>716.99509999999998</v>
      </c>
      <c r="O55" s="31">
        <f>COUNT(E55:J55)</f>
        <v>5</v>
      </c>
      <c r="P55" s="31">
        <f ca="1">IF(AND(O55=1,OFFSET(D55,0,P$3)&gt;0),"Y",0)</f>
        <v>0</v>
      </c>
      <c r="Q55" s="32" t="s">
        <v>165</v>
      </c>
      <c r="R55" s="47">
        <f>1-(Q55=Q54)</f>
        <v>0</v>
      </c>
      <c r="S55" s="33">
        <f>N55+T55/1000+U55/10000+V55/100000+W55/1000000+X55/10000000+Y55/100000000</f>
        <v>717.19362750000005</v>
      </c>
      <c r="T55" s="29">
        <v>179</v>
      </c>
      <c r="U55" s="29">
        <v>175</v>
      </c>
      <c r="V55" s="29">
        <v>183</v>
      </c>
      <c r="W55" s="29">
        <v>180</v>
      </c>
      <c r="X55" s="29">
        <v>175</v>
      </c>
      <c r="Y55" s="29"/>
    </row>
    <row r="56" spans="1:25">
      <c r="A56" s="1">
        <v>6</v>
      </c>
      <c r="B56" s="1">
        <v>6</v>
      </c>
      <c r="C56" s="1" t="s">
        <v>240</v>
      </c>
      <c r="D56" s="29" t="s">
        <v>102</v>
      </c>
      <c r="E56" s="29">
        <v>177</v>
      </c>
      <c r="F56" s="29"/>
      <c r="G56" s="29">
        <v>175</v>
      </c>
      <c r="H56" s="29">
        <v>170</v>
      </c>
      <c r="I56" s="29">
        <v>172</v>
      </c>
      <c r="J56" s="29"/>
      <c r="K56" s="31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694</v>
      </c>
      <c r="L56" s="31" t="s">
        <v>1054</v>
      </c>
      <c r="M56" s="31"/>
      <c r="N56" s="34">
        <f>K56-(ROW(K56)-ROW(K$6))/10000</f>
        <v>693.995</v>
      </c>
      <c r="O56" s="31">
        <f>COUNT(E56:J56)</f>
        <v>4</v>
      </c>
      <c r="P56" s="31">
        <f ca="1">IF(AND(O56=1,OFFSET(D56,0,P$3)&gt;0),"Y",0)</f>
        <v>0</v>
      </c>
      <c r="Q56" s="32" t="s">
        <v>165</v>
      </c>
      <c r="R56" s="47">
        <f>1-(Q56=Q55)</f>
        <v>0</v>
      </c>
      <c r="S56" s="33">
        <f>N56+T56/1000+U56/10000+V56/100000+W56/1000000+X56/10000000+Y56/100000000</f>
        <v>694.17393900000002</v>
      </c>
      <c r="T56" s="29">
        <v>177</v>
      </c>
      <c r="U56" s="29"/>
      <c r="V56" s="29">
        <v>175</v>
      </c>
      <c r="W56" s="29">
        <v>172</v>
      </c>
      <c r="X56" s="29">
        <v>170</v>
      </c>
      <c r="Y56" s="29"/>
    </row>
    <row r="57" spans="1:25">
      <c r="A57" s="1">
        <v>7</v>
      </c>
      <c r="B57" s="1">
        <v>7</v>
      </c>
      <c r="C57" s="1" t="s">
        <v>232</v>
      </c>
      <c r="D57" s="29" t="s">
        <v>98</v>
      </c>
      <c r="E57" s="29"/>
      <c r="F57" s="29">
        <v>163</v>
      </c>
      <c r="G57" s="29">
        <v>165</v>
      </c>
      <c r="H57" s="29">
        <v>166</v>
      </c>
      <c r="I57" s="29">
        <v>175</v>
      </c>
      <c r="J57" s="29"/>
      <c r="K57" s="31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669</v>
      </c>
      <c r="L57" s="31" t="s">
        <v>1054</v>
      </c>
      <c r="M57" s="31"/>
      <c r="N57" s="34">
        <f>K57-(ROW(K57)-ROW(K$6))/10000</f>
        <v>668.99490000000003</v>
      </c>
      <c r="O57" s="31">
        <f>COUNT(E57:J57)</f>
        <v>4</v>
      </c>
      <c r="P57" s="31">
        <f ca="1">IF(AND(O57=1,OFFSET(D57,0,P$3)&gt;0),"Y",0)</f>
        <v>0</v>
      </c>
      <c r="Q57" s="32" t="s">
        <v>165</v>
      </c>
      <c r="R57" s="33">
        <f>1-(Q57=Q56)</f>
        <v>0</v>
      </c>
      <c r="S57" s="33">
        <f>N57+T57/1000+U57/10000+V57/100000+W57/1000000+X57/10000000+Y57/100000000</f>
        <v>669.0131325000001</v>
      </c>
      <c r="T57" s="29"/>
      <c r="U57" s="29">
        <v>163</v>
      </c>
      <c r="V57" s="29">
        <v>175</v>
      </c>
      <c r="W57" s="29">
        <v>166</v>
      </c>
      <c r="X57" s="29">
        <v>165</v>
      </c>
      <c r="Y57" s="29"/>
    </row>
    <row r="58" spans="1:25">
      <c r="A58" s="1">
        <v>8</v>
      </c>
      <c r="B58" s="1">
        <v>8</v>
      </c>
      <c r="C58" s="1" t="s">
        <v>186</v>
      </c>
      <c r="D58" s="29" t="s">
        <v>84</v>
      </c>
      <c r="E58" s="29">
        <v>184</v>
      </c>
      <c r="F58" s="29"/>
      <c r="G58" s="29"/>
      <c r="H58" s="29">
        <v>184</v>
      </c>
      <c r="I58" s="29">
        <v>189</v>
      </c>
      <c r="J58" s="29"/>
      <c r="K58" s="31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557</v>
      </c>
      <c r="L58" s="31" t="s">
        <v>1054</v>
      </c>
      <c r="M58" s="31"/>
      <c r="N58" s="34">
        <f>K58-(ROW(K58)-ROW(K$6))/10000</f>
        <v>556.99480000000005</v>
      </c>
      <c r="O58" s="31">
        <f>COUNT(E58:J58)</f>
        <v>3</v>
      </c>
      <c r="P58" s="31">
        <f ca="1">IF(AND(O58=1,OFFSET(D58,0,P$3)&gt;0),"Y",0)</f>
        <v>0</v>
      </c>
      <c r="Q58" s="32" t="s">
        <v>165</v>
      </c>
      <c r="R58" s="47">
        <f>1-(Q58=Q57)</f>
        <v>0</v>
      </c>
      <c r="S58" s="33">
        <f>N58+T58/1000+U58/10000+V58/100000+W58/1000000+X58/10000000+Y58/100000000</f>
        <v>557.18087400000002</v>
      </c>
      <c r="T58" s="29">
        <v>184</v>
      </c>
      <c r="U58" s="29"/>
      <c r="V58" s="29">
        <v>189</v>
      </c>
      <c r="W58" s="29">
        <v>184</v>
      </c>
      <c r="X58" s="29"/>
      <c r="Y58" s="29"/>
    </row>
    <row r="59" spans="1:25">
      <c r="A59" s="1">
        <v>9</v>
      </c>
      <c r="B59" s="1">
        <v>9</v>
      </c>
      <c r="C59" s="1" t="s">
        <v>316</v>
      </c>
      <c r="D59" s="29" t="s">
        <v>116</v>
      </c>
      <c r="E59" s="29">
        <v>122</v>
      </c>
      <c r="F59" s="29">
        <v>146</v>
      </c>
      <c r="G59" s="29">
        <v>131</v>
      </c>
      <c r="H59" s="29">
        <v>124</v>
      </c>
      <c r="I59" s="29">
        <v>149</v>
      </c>
      <c r="J59" s="29"/>
      <c r="K59" s="31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550</v>
      </c>
      <c r="L59" s="31" t="s">
        <v>1054</v>
      </c>
      <c r="M59" s="31"/>
      <c r="N59" s="34">
        <f>K59-(ROW(K59)-ROW(K$6))/10000</f>
        <v>549.99469999999997</v>
      </c>
      <c r="O59" s="31">
        <f>COUNT(E59:J59)</f>
        <v>5</v>
      </c>
      <c r="P59" s="31">
        <f ca="1">IF(AND(O59=1,OFFSET(D59,0,P$3)&gt;0),"Y",0)</f>
        <v>0</v>
      </c>
      <c r="Q59" s="32" t="s">
        <v>165</v>
      </c>
      <c r="R59" s="47">
        <f>1-(Q59=Q58)</f>
        <v>0</v>
      </c>
      <c r="S59" s="33">
        <f>N59+T59/1000+U59/10000+V59/100000+W59/1000000+X59/10000000+Y59/100000000</f>
        <v>550.13293339999984</v>
      </c>
      <c r="T59" s="29">
        <v>122</v>
      </c>
      <c r="U59" s="29">
        <v>146</v>
      </c>
      <c r="V59" s="29">
        <v>149</v>
      </c>
      <c r="W59" s="29">
        <v>131</v>
      </c>
      <c r="X59" s="29">
        <v>124</v>
      </c>
      <c r="Y59" s="29"/>
    </row>
    <row r="60" spans="1:25">
      <c r="A60" s="1">
        <v>10</v>
      </c>
      <c r="B60" s="1">
        <v>10</v>
      </c>
      <c r="C60" s="1" t="s">
        <v>730</v>
      </c>
      <c r="D60" s="29" t="s">
        <v>30</v>
      </c>
      <c r="E60" s="29">
        <v>147</v>
      </c>
      <c r="F60" s="29">
        <v>148</v>
      </c>
      <c r="G60" s="29">
        <v>143</v>
      </c>
      <c r="H60" s="29"/>
      <c r="I60" s="29"/>
      <c r="J60" s="29"/>
      <c r="K60" s="31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438</v>
      </c>
      <c r="L60" s="31" t="s">
        <v>1054</v>
      </c>
      <c r="M60" s="31"/>
      <c r="N60" s="34">
        <f>K60-(ROW(K60)-ROW(K$6))/10000</f>
        <v>437.99459999999999</v>
      </c>
      <c r="O60" s="31">
        <f>COUNT(E60:J60)</f>
        <v>3</v>
      </c>
      <c r="P60" s="31">
        <f ca="1">IF(AND(O60=1,OFFSET(D60,0,P$3)&gt;0),"Y",0)</f>
        <v>0</v>
      </c>
      <c r="Q60" s="32" t="s">
        <v>165</v>
      </c>
      <c r="R60" s="47">
        <f>1-(Q60=Q59)</f>
        <v>0</v>
      </c>
      <c r="S60" s="33">
        <f>N60+T60/1000+U60/10000+V60/100000+W60/1000000+X60/10000000+Y60/100000000</f>
        <v>438.15782999999999</v>
      </c>
      <c r="T60" s="29">
        <v>147</v>
      </c>
      <c r="U60" s="29">
        <v>148</v>
      </c>
      <c r="V60" s="29">
        <v>143</v>
      </c>
      <c r="W60" s="29"/>
      <c r="X60" s="29"/>
      <c r="Y60" s="29"/>
    </row>
    <row r="61" spans="1:25">
      <c r="A61" s="1">
        <v>11</v>
      </c>
      <c r="B61" s="1">
        <v>11</v>
      </c>
      <c r="C61" s="1" t="s">
        <v>731</v>
      </c>
      <c r="D61" s="29" t="s">
        <v>102</v>
      </c>
      <c r="E61" s="29">
        <v>129</v>
      </c>
      <c r="F61" s="29">
        <v>143</v>
      </c>
      <c r="G61" s="29">
        <v>130</v>
      </c>
      <c r="H61" s="29"/>
      <c r="I61" s="29"/>
      <c r="J61" s="29"/>
      <c r="K61" s="31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402</v>
      </c>
      <c r="L61" s="31" t="s">
        <v>1054</v>
      </c>
      <c r="M61" s="31"/>
      <c r="N61" s="34">
        <f>K61-(ROW(K61)-ROW(K$6))/10000</f>
        <v>401.99450000000002</v>
      </c>
      <c r="O61" s="31">
        <f>COUNT(E61:J61)</f>
        <v>3</v>
      </c>
      <c r="P61" s="31">
        <f ca="1">IF(AND(O61=1,OFFSET(D61,0,P$3)&gt;0),"Y",0)</f>
        <v>0</v>
      </c>
      <c r="Q61" s="32" t="s">
        <v>165</v>
      </c>
      <c r="R61" s="47">
        <f>1-(Q61=Q60)</f>
        <v>0</v>
      </c>
      <c r="S61" s="33">
        <f>N61+T61/1000+U61/10000+V61/100000+W61/1000000+X61/10000000+Y61/100000000</f>
        <v>402.13910000000004</v>
      </c>
      <c r="T61" s="29">
        <v>129</v>
      </c>
      <c r="U61" s="29">
        <v>143</v>
      </c>
      <c r="V61" s="29">
        <v>130</v>
      </c>
      <c r="W61" s="29"/>
      <c r="X61" s="29"/>
      <c r="Y61" s="29"/>
    </row>
    <row r="62" spans="1:25">
      <c r="A62" s="1">
        <v>12</v>
      </c>
      <c r="B62" s="1">
        <v>12</v>
      </c>
      <c r="C62" s="1" t="s">
        <v>355</v>
      </c>
      <c r="D62" s="29" t="s">
        <v>84</v>
      </c>
      <c r="E62" s="29">
        <v>118</v>
      </c>
      <c r="F62" s="29"/>
      <c r="G62" s="29"/>
      <c r="H62" s="29">
        <v>113</v>
      </c>
      <c r="I62" s="29">
        <v>128</v>
      </c>
      <c r="J62" s="29"/>
      <c r="K62" s="31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359</v>
      </c>
      <c r="L62" s="31" t="s">
        <v>1054</v>
      </c>
      <c r="M62" s="31"/>
      <c r="N62" s="34">
        <f>K62-(ROW(K62)-ROW(K$6))/10000</f>
        <v>358.99439999999998</v>
      </c>
      <c r="O62" s="31">
        <f>COUNT(E62:J62)</f>
        <v>3</v>
      </c>
      <c r="P62" s="31">
        <f ca="1">IF(AND(O62=1,OFFSET(D62,0,P$3)&gt;0),"Y",0)</f>
        <v>0</v>
      </c>
      <c r="Q62" s="32" t="s">
        <v>165</v>
      </c>
      <c r="R62" s="47">
        <f>1-(Q62=Q61)</f>
        <v>0</v>
      </c>
      <c r="S62" s="33">
        <f>N62+T62/1000+U62/10000+V62/100000+W62/1000000+X62/10000000+Y62/100000000</f>
        <v>359.11379299999999</v>
      </c>
      <c r="T62" s="29">
        <v>118</v>
      </c>
      <c r="U62" s="29"/>
      <c r="V62" s="29">
        <v>128</v>
      </c>
      <c r="W62" s="29">
        <v>113</v>
      </c>
      <c r="X62" s="29"/>
      <c r="Y62" s="29"/>
    </row>
    <row r="63" spans="1:25">
      <c r="A63" s="1">
        <v>13</v>
      </c>
      <c r="B63" s="1">
        <v>13</v>
      </c>
      <c r="C63" s="1" t="s">
        <v>370</v>
      </c>
      <c r="D63" s="29" t="s">
        <v>34</v>
      </c>
      <c r="E63" s="29">
        <v>113</v>
      </c>
      <c r="F63" s="29"/>
      <c r="G63" s="29"/>
      <c r="H63" s="29">
        <v>110</v>
      </c>
      <c r="I63" s="29">
        <v>120</v>
      </c>
      <c r="J63" s="29"/>
      <c r="K63" s="31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343</v>
      </c>
      <c r="L63" s="31" t="s">
        <v>1054</v>
      </c>
      <c r="M63" s="31"/>
      <c r="N63" s="34">
        <f>K63-(ROW(K63)-ROW(K$6))/10000</f>
        <v>342.99430000000001</v>
      </c>
      <c r="O63" s="31">
        <f>COUNT(E63:J63)</f>
        <v>3</v>
      </c>
      <c r="P63" s="31">
        <f ca="1">IF(AND(O63=1,OFFSET(D63,0,P$3)&gt;0),"Y",0)</f>
        <v>0</v>
      </c>
      <c r="Q63" s="32" t="s">
        <v>165</v>
      </c>
      <c r="R63" s="47">
        <f>1-(Q63=Q62)</f>
        <v>0</v>
      </c>
      <c r="S63" s="33">
        <f>N63+T63/1000+U63/10000+V63/100000+W63/1000000+X63/10000000+Y63/100000000</f>
        <v>343.10861</v>
      </c>
      <c r="T63" s="29">
        <v>113</v>
      </c>
      <c r="U63" s="29"/>
      <c r="V63" s="29">
        <v>120</v>
      </c>
      <c r="W63" s="29">
        <v>110</v>
      </c>
      <c r="X63" s="29"/>
      <c r="Y63" s="29"/>
    </row>
    <row r="64" spans="1:25">
      <c r="A64" s="1">
        <v>14</v>
      </c>
      <c r="B64" s="1">
        <v>14</v>
      </c>
      <c r="C64" s="1" t="s">
        <v>732</v>
      </c>
      <c r="D64" s="29" t="s">
        <v>39</v>
      </c>
      <c r="E64" s="29">
        <v>138</v>
      </c>
      <c r="F64" s="29"/>
      <c r="G64" s="29">
        <v>146</v>
      </c>
      <c r="H64" s="29"/>
      <c r="I64" s="29"/>
      <c r="J64" s="29"/>
      <c r="K64" s="31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284</v>
      </c>
      <c r="L64" s="31" t="s">
        <v>1054</v>
      </c>
      <c r="M64" s="31"/>
      <c r="N64" s="34">
        <f>K64-(ROW(K64)-ROW(K$6))/10000</f>
        <v>283.99419999999998</v>
      </c>
      <c r="O64" s="31">
        <f>COUNT(E64:J64)</f>
        <v>2</v>
      </c>
      <c r="P64" s="31">
        <f ca="1">IF(AND(O64=1,OFFSET(D64,0,P$3)&gt;0),"Y",0)</f>
        <v>0</v>
      </c>
      <c r="Q64" s="32" t="s">
        <v>165</v>
      </c>
      <c r="R64" s="47">
        <f>1-(Q64=Q63)</f>
        <v>0</v>
      </c>
      <c r="S64" s="33">
        <f>N64+T64/1000+U64/10000+V64/100000+W64/1000000+X64/10000000+Y64/100000000</f>
        <v>284.13365999999996</v>
      </c>
      <c r="T64" s="29">
        <v>138</v>
      </c>
      <c r="U64" s="29"/>
      <c r="V64" s="29">
        <v>146</v>
      </c>
      <c r="W64" s="29"/>
      <c r="X64" s="29"/>
      <c r="Y64" s="29"/>
    </row>
    <row r="65" spans="1:25">
      <c r="A65" s="1">
        <v>15</v>
      </c>
      <c r="B65" s="1">
        <v>15</v>
      </c>
      <c r="C65" s="1" t="s">
        <v>427</v>
      </c>
      <c r="D65" s="29" t="s">
        <v>51</v>
      </c>
      <c r="E65" s="29">
        <v>45</v>
      </c>
      <c r="F65" s="29">
        <v>73</v>
      </c>
      <c r="G65" s="29"/>
      <c r="H65" s="29">
        <v>64</v>
      </c>
      <c r="I65" s="29">
        <v>91</v>
      </c>
      <c r="J65" s="29"/>
      <c r="K65" s="31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273</v>
      </c>
      <c r="L65" s="31" t="s">
        <v>1054</v>
      </c>
      <c r="M65" s="31"/>
      <c r="N65" s="34">
        <f>K65-(ROW(K65)-ROW(K$6))/10000</f>
        <v>272.9941</v>
      </c>
      <c r="O65" s="31">
        <f>COUNT(E65:J65)</f>
        <v>4</v>
      </c>
      <c r="P65" s="31">
        <f ca="1">IF(AND(O65=1,OFFSET(D65,0,P$3)&gt;0),"Y",0)</f>
        <v>0</v>
      </c>
      <c r="Q65" s="32" t="s">
        <v>165</v>
      </c>
      <c r="R65" s="47">
        <f>1-(Q65=Q64)</f>
        <v>0</v>
      </c>
      <c r="S65" s="33">
        <f>N65+T65/1000+U65/10000+V65/100000+W65/1000000+X65/10000000+Y65/100000000</f>
        <v>273.04737399999999</v>
      </c>
      <c r="T65" s="29">
        <v>45</v>
      </c>
      <c r="U65" s="29">
        <v>73</v>
      </c>
      <c r="V65" s="29">
        <v>91</v>
      </c>
      <c r="W65" s="29">
        <v>64</v>
      </c>
      <c r="X65" s="29"/>
      <c r="Y65" s="29"/>
    </row>
    <row r="66" spans="1:25">
      <c r="A66" s="1">
        <v>16</v>
      </c>
      <c r="B66" s="1">
        <v>16</v>
      </c>
      <c r="C66" s="1" t="s">
        <v>733</v>
      </c>
      <c r="D66" s="29" t="s">
        <v>341</v>
      </c>
      <c r="E66" s="29">
        <v>60</v>
      </c>
      <c r="F66" s="29">
        <v>91</v>
      </c>
      <c r="G66" s="29">
        <v>90</v>
      </c>
      <c r="H66" s="29"/>
      <c r="I66" s="29"/>
      <c r="J66" s="29"/>
      <c r="K66" s="31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241</v>
      </c>
      <c r="L66" s="31" t="s">
        <v>1054</v>
      </c>
      <c r="M66" s="31"/>
      <c r="N66" s="34">
        <f>K66-(ROW(K66)-ROW(K$6))/10000</f>
        <v>240.994</v>
      </c>
      <c r="O66" s="31">
        <f>COUNT(E66:J66)</f>
        <v>3</v>
      </c>
      <c r="P66" s="31">
        <f ca="1">IF(AND(O66=1,OFFSET(D66,0,P$3)&gt;0),"Y",0)</f>
        <v>0</v>
      </c>
      <c r="Q66" s="32" t="s">
        <v>165</v>
      </c>
      <c r="R66" s="47">
        <f>1-(Q66=Q65)</f>
        <v>0</v>
      </c>
      <c r="S66" s="33">
        <f>N66+T66/1000+U66/10000+V66/100000+W66/1000000+X66/10000000+Y66/100000000</f>
        <v>241.06399999999999</v>
      </c>
      <c r="T66" s="29">
        <v>60</v>
      </c>
      <c r="U66" s="29">
        <v>91</v>
      </c>
      <c r="V66" s="29">
        <v>90</v>
      </c>
      <c r="W66" s="29"/>
      <c r="X66" s="29"/>
      <c r="Y66" s="29"/>
    </row>
    <row r="67" spans="1:25">
      <c r="A67" s="1">
        <v>17</v>
      </c>
      <c r="B67" s="1">
        <v>17</v>
      </c>
      <c r="C67" s="1" t="s">
        <v>734</v>
      </c>
      <c r="D67" s="29" t="s">
        <v>326</v>
      </c>
      <c r="E67" s="29">
        <v>105</v>
      </c>
      <c r="F67" s="29">
        <v>130</v>
      </c>
      <c r="G67" s="29"/>
      <c r="H67" s="29"/>
      <c r="I67" s="29"/>
      <c r="J67" s="29"/>
      <c r="K67" s="31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235</v>
      </c>
      <c r="L67" s="31" t="s">
        <v>1054</v>
      </c>
      <c r="M67" s="31"/>
      <c r="N67" s="34">
        <f>K67-(ROW(K67)-ROW(K$6))/10000</f>
        <v>234.9939</v>
      </c>
      <c r="O67" s="31">
        <f>COUNT(E67:J67)</f>
        <v>2</v>
      </c>
      <c r="P67" s="31">
        <f ca="1">IF(AND(O67=1,OFFSET(D67,0,P$3)&gt;0),"Y",0)</f>
        <v>0</v>
      </c>
      <c r="Q67" s="32" t="s">
        <v>165</v>
      </c>
      <c r="R67" s="47">
        <f>1-(Q67=Q66)</f>
        <v>0</v>
      </c>
      <c r="S67" s="33">
        <f>N67+T67/1000+U67/10000+V67/100000+W67/1000000+X67/10000000+Y67/100000000</f>
        <v>235.11189999999999</v>
      </c>
      <c r="T67" s="29">
        <v>105</v>
      </c>
      <c r="U67" s="29">
        <v>130</v>
      </c>
      <c r="V67" s="29"/>
      <c r="W67" s="29"/>
      <c r="X67" s="29"/>
      <c r="Y67" s="29"/>
    </row>
    <row r="68" spans="1:25">
      <c r="A68" s="1">
        <v>18</v>
      </c>
      <c r="B68" s="1">
        <v>18</v>
      </c>
      <c r="C68" s="1" t="s">
        <v>735</v>
      </c>
      <c r="D68" s="29" t="s">
        <v>84</v>
      </c>
      <c r="E68" s="29"/>
      <c r="F68" s="29"/>
      <c r="G68" s="29"/>
      <c r="H68" s="29">
        <v>188</v>
      </c>
      <c r="I68" s="29"/>
      <c r="J68" s="29"/>
      <c r="K68" s="31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188</v>
      </c>
      <c r="L68" s="31" t="s">
        <v>1054</v>
      </c>
      <c r="M68" s="31"/>
      <c r="N68" s="34">
        <f>K68-(ROW(K68)-ROW(K$6))/10000</f>
        <v>187.99379999999999</v>
      </c>
      <c r="O68" s="31">
        <f>COUNT(E68:J68)</f>
        <v>1</v>
      </c>
      <c r="P68" s="31">
        <f ca="1">IF(AND(O68=1,OFFSET(D68,0,P$3)&gt;0),"Y",0)</f>
        <v>0</v>
      </c>
      <c r="Q68" s="32" t="s">
        <v>165</v>
      </c>
      <c r="R68" s="33">
        <f>1-(Q68=Q67)</f>
        <v>0</v>
      </c>
      <c r="S68" s="33">
        <f>N68+T68/1000+U68/10000+V68/100000+W68/1000000+X68/10000000+Y68/100000000</f>
        <v>187.99567999999999</v>
      </c>
      <c r="T68" s="29"/>
      <c r="U68" s="29"/>
      <c r="V68" s="29">
        <v>188</v>
      </c>
      <c r="W68" s="29"/>
      <c r="X68" s="29"/>
      <c r="Y68" s="29"/>
    </row>
    <row r="69" spans="1:25">
      <c r="A69" s="1">
        <v>19</v>
      </c>
      <c r="B69" s="1">
        <v>19</v>
      </c>
      <c r="C69" s="1" t="s">
        <v>736</v>
      </c>
      <c r="D69" s="29" t="s">
        <v>102</v>
      </c>
      <c r="E69" s="29">
        <v>65</v>
      </c>
      <c r="F69" s="29"/>
      <c r="G69" s="29"/>
      <c r="H69" s="29">
        <v>87</v>
      </c>
      <c r="I69" s="29"/>
      <c r="J69" s="29"/>
      <c r="K69" s="31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152</v>
      </c>
      <c r="L69" s="31" t="s">
        <v>1054</v>
      </c>
      <c r="M69" s="31"/>
      <c r="N69" s="34">
        <f>K69-(ROW(K69)-ROW(K$6))/10000</f>
        <v>151.99369999999999</v>
      </c>
      <c r="O69" s="31">
        <f>COUNT(E69:J69)</f>
        <v>2</v>
      </c>
      <c r="P69" s="31">
        <f ca="1">IF(AND(O69=1,OFFSET(D69,0,P$3)&gt;0),"Y",0)</f>
        <v>0</v>
      </c>
      <c r="Q69" s="32" t="s">
        <v>165</v>
      </c>
      <c r="R69" s="47">
        <f>1-(Q69=Q68)</f>
        <v>0</v>
      </c>
      <c r="S69" s="33">
        <f>N69+T69/1000+U69/10000+V69/100000+W69/1000000+X69/10000000+Y69/100000000</f>
        <v>152.05956999999998</v>
      </c>
      <c r="T69" s="29">
        <v>65</v>
      </c>
      <c r="U69" s="29"/>
      <c r="V69" s="29">
        <v>87</v>
      </c>
      <c r="W69" s="29"/>
      <c r="X69" s="29"/>
      <c r="Y69" s="29"/>
    </row>
    <row r="70" spans="1:25">
      <c r="A70" s="1">
        <v>20</v>
      </c>
      <c r="B70" s="1">
        <v>20</v>
      </c>
      <c r="C70" s="1" t="s">
        <v>737</v>
      </c>
      <c r="D70" s="29" t="s">
        <v>326</v>
      </c>
      <c r="E70" s="29"/>
      <c r="F70" s="29">
        <v>142</v>
      </c>
      <c r="G70" s="29"/>
      <c r="H70" s="29"/>
      <c r="I70" s="29"/>
      <c r="J70" s="29"/>
      <c r="K70" s="31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142</v>
      </c>
      <c r="L70" s="31" t="s">
        <v>1054</v>
      </c>
      <c r="M70" s="31"/>
      <c r="N70" s="34">
        <f>K70-(ROW(K70)-ROW(K$6))/10000</f>
        <v>141.99359999999999</v>
      </c>
      <c r="O70" s="31">
        <f>COUNT(E70:J70)</f>
        <v>1</v>
      </c>
      <c r="P70" s="31">
        <f ca="1">IF(AND(O70=1,OFFSET(D70,0,P$3)&gt;0),"Y",0)</f>
        <v>0</v>
      </c>
      <c r="Q70" s="32" t="s">
        <v>165</v>
      </c>
      <c r="R70" s="33">
        <f>1-(Q70=Q69)</f>
        <v>0</v>
      </c>
      <c r="S70" s="33">
        <f>N70+T70/1000+U70/10000+V70/100000+W70/1000000+X70/10000000+Y70/100000000</f>
        <v>142.00779999999997</v>
      </c>
      <c r="T70" s="29"/>
      <c r="U70" s="29">
        <v>142</v>
      </c>
      <c r="V70" s="29"/>
      <c r="W70" s="29"/>
      <c r="X70" s="29"/>
      <c r="Y70" s="29"/>
    </row>
    <row r="71" spans="1:25">
      <c r="A71" s="1">
        <v>21</v>
      </c>
      <c r="B71" s="1">
        <v>21</v>
      </c>
      <c r="C71" s="1" t="s">
        <v>738</v>
      </c>
      <c r="D71" s="29" t="s">
        <v>62</v>
      </c>
      <c r="E71" s="29"/>
      <c r="F71" s="29"/>
      <c r="G71" s="29"/>
      <c r="H71" s="29">
        <v>141</v>
      </c>
      <c r="I71" s="29"/>
      <c r="J71" s="29"/>
      <c r="K71" s="31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141</v>
      </c>
      <c r="L71" s="31" t="s">
        <v>1054</v>
      </c>
      <c r="M71" s="31"/>
      <c r="N71" s="34">
        <f>K71-(ROW(K71)-ROW(K$6))/10000</f>
        <v>140.99350000000001</v>
      </c>
      <c r="O71" s="31">
        <f>COUNT(E71:J71)</f>
        <v>1</v>
      </c>
      <c r="P71" s="31">
        <f ca="1">IF(AND(O71=1,OFFSET(D71,0,P$3)&gt;0),"Y",0)</f>
        <v>0</v>
      </c>
      <c r="Q71" s="32" t="s">
        <v>165</v>
      </c>
      <c r="R71" s="33">
        <f>1-(Q71=Q70)</f>
        <v>0</v>
      </c>
      <c r="S71" s="33">
        <f>N71+T71/1000+U71/10000+V71/100000+W71/1000000+X71/10000000+Y71/100000000</f>
        <v>140.99491</v>
      </c>
      <c r="T71" s="29"/>
      <c r="U71" s="29"/>
      <c r="V71" s="29">
        <v>141</v>
      </c>
      <c r="W71" s="29"/>
      <c r="X71" s="29"/>
      <c r="Y71" s="29"/>
    </row>
    <row r="72" spans="1:25">
      <c r="A72" s="1">
        <v>22</v>
      </c>
      <c r="B72" s="1">
        <v>22</v>
      </c>
      <c r="C72" s="1" t="s">
        <v>346</v>
      </c>
      <c r="D72" s="29" t="s">
        <v>98</v>
      </c>
      <c r="E72" s="29"/>
      <c r="F72" s="29"/>
      <c r="G72" s="29"/>
      <c r="H72" s="29"/>
      <c r="I72" s="29">
        <v>136</v>
      </c>
      <c r="J72" s="29"/>
      <c r="K72" s="31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136</v>
      </c>
      <c r="L72" s="31" t="s">
        <v>1054</v>
      </c>
      <c r="M72" s="31"/>
      <c r="N72" s="34">
        <f>K72-(ROW(K72)-ROW(K$6))/10000</f>
        <v>135.99340000000001</v>
      </c>
      <c r="O72" s="31">
        <f>COUNT(E72:J72)</f>
        <v>1</v>
      </c>
      <c r="P72" s="31" t="str">
        <f ca="1">IF(AND(O72=1,OFFSET(D72,0,P$3)&gt;0),"Y",0)</f>
        <v>Y</v>
      </c>
      <c r="Q72" s="32" t="s">
        <v>165</v>
      </c>
      <c r="R72" s="33">
        <f>1-(Q72=Q71)</f>
        <v>0</v>
      </c>
      <c r="S72" s="33">
        <f>N72+T72/1000+U72/10000+V72/100000+W72/1000000+X72/10000000+Y72/100000000</f>
        <v>135.99476000000001</v>
      </c>
      <c r="T72" s="29"/>
      <c r="U72" s="29"/>
      <c r="V72" s="29">
        <v>136</v>
      </c>
      <c r="W72" s="29"/>
      <c r="X72" s="29"/>
      <c r="Y72" s="29"/>
    </row>
    <row r="73" spans="1:25">
      <c r="A73" s="1">
        <v>23</v>
      </c>
      <c r="B73" s="1">
        <v>23</v>
      </c>
      <c r="C73" s="1" t="s">
        <v>356</v>
      </c>
      <c r="D73" s="29" t="s">
        <v>116</v>
      </c>
      <c r="E73" s="29"/>
      <c r="F73" s="29"/>
      <c r="G73" s="29"/>
      <c r="H73" s="29"/>
      <c r="I73" s="29">
        <v>127</v>
      </c>
      <c r="J73" s="29"/>
      <c r="K73" s="31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127</v>
      </c>
      <c r="L73" s="31" t="s">
        <v>1054</v>
      </c>
      <c r="M73" s="31"/>
      <c r="N73" s="34">
        <f>K73-(ROW(K73)-ROW(K$6))/10000</f>
        <v>126.9933</v>
      </c>
      <c r="O73" s="31">
        <f>COUNT(E73:J73)</f>
        <v>1</v>
      </c>
      <c r="P73" s="31" t="str">
        <f ca="1">IF(AND(O73=1,OFFSET(D73,0,P$3)&gt;0),"Y",0)</f>
        <v>Y</v>
      </c>
      <c r="Q73" s="32" t="s">
        <v>165</v>
      </c>
      <c r="R73" s="33">
        <f>1-(Q73=Q72)</f>
        <v>0</v>
      </c>
      <c r="S73" s="33">
        <f>N73+T73/1000+U73/10000+V73/100000+W73/1000000+X73/10000000+Y73/100000000</f>
        <v>126.99457000000001</v>
      </c>
      <c r="T73" s="29"/>
      <c r="U73" s="29"/>
      <c r="V73" s="29">
        <v>127</v>
      </c>
      <c r="W73" s="29"/>
      <c r="X73" s="29"/>
      <c r="Y73" s="29"/>
    </row>
    <row r="74" spans="1:25">
      <c r="A74" s="1">
        <v>24</v>
      </c>
      <c r="B74" s="1">
        <v>24</v>
      </c>
      <c r="C74" s="1" t="s">
        <v>739</v>
      </c>
      <c r="D74" s="29" t="s">
        <v>81</v>
      </c>
      <c r="E74" s="29"/>
      <c r="F74" s="29"/>
      <c r="G74" s="29"/>
      <c r="H74" s="29">
        <v>117</v>
      </c>
      <c r="I74" s="29"/>
      <c r="J74" s="29"/>
      <c r="K74" s="31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117</v>
      </c>
      <c r="L74" s="31" t="s">
        <v>1054</v>
      </c>
      <c r="M74" s="31"/>
      <c r="N74" s="34">
        <f>K74-(ROW(K74)-ROW(K$6))/10000</f>
        <v>116.9932</v>
      </c>
      <c r="O74" s="31">
        <f>COUNT(E74:J74)</f>
        <v>1</v>
      </c>
      <c r="P74" s="31">
        <f ca="1">IF(AND(O74=1,OFFSET(D74,0,P$3)&gt;0),"Y",0)</f>
        <v>0</v>
      </c>
      <c r="Q74" s="32" t="s">
        <v>165</v>
      </c>
      <c r="R74" s="33">
        <f>1-(Q74=Q73)</f>
        <v>0</v>
      </c>
      <c r="S74" s="33">
        <f>N74+T74/1000+U74/10000+V74/100000+W74/1000000+X74/10000000+Y74/100000000</f>
        <v>116.99437</v>
      </c>
      <c r="T74" s="29"/>
      <c r="U74" s="29"/>
      <c r="V74" s="29">
        <v>117</v>
      </c>
      <c r="W74" s="29"/>
      <c r="X74" s="29"/>
      <c r="Y74" s="29"/>
    </row>
    <row r="75" spans="1:25">
      <c r="A75" s="1">
        <v>25</v>
      </c>
      <c r="B75" s="1">
        <v>25</v>
      </c>
      <c r="C75" s="1" t="s">
        <v>740</v>
      </c>
      <c r="D75" s="29" t="s">
        <v>102</v>
      </c>
      <c r="E75" s="29"/>
      <c r="F75" s="29"/>
      <c r="G75" s="29"/>
      <c r="H75" s="29">
        <v>90</v>
      </c>
      <c r="I75" s="29"/>
      <c r="J75" s="29"/>
      <c r="K75" s="31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90</v>
      </c>
      <c r="L75" s="31" t="s">
        <v>1054</v>
      </c>
      <c r="M75" s="31"/>
      <c r="N75" s="34">
        <f>K75-(ROW(K75)-ROW(K$6))/10000</f>
        <v>89.993099999999998</v>
      </c>
      <c r="O75" s="31">
        <f>COUNT(E75:J75)</f>
        <v>1</v>
      </c>
      <c r="P75" s="31">
        <f ca="1">IF(AND(O75=1,OFFSET(D75,0,P$3)&gt;0),"Y",0)</f>
        <v>0</v>
      </c>
      <c r="Q75" s="32" t="s">
        <v>165</v>
      </c>
      <c r="R75" s="33">
        <f>1-(Q75=Q74)</f>
        <v>0</v>
      </c>
      <c r="S75" s="33">
        <f>N75+T75/1000+U75/10000+V75/100000+W75/1000000+X75/10000000+Y75/100000000</f>
        <v>89.994</v>
      </c>
      <c r="T75" s="29"/>
      <c r="U75" s="29"/>
      <c r="V75" s="29">
        <v>90</v>
      </c>
      <c r="W75" s="29"/>
      <c r="X75" s="29"/>
      <c r="Y75" s="29"/>
    </row>
    <row r="76" spans="1:25">
      <c r="A76" s="1">
        <v>26</v>
      </c>
      <c r="B76" s="1">
        <v>26</v>
      </c>
      <c r="C76" s="1" t="s">
        <v>741</v>
      </c>
      <c r="D76" s="29" t="s">
        <v>84</v>
      </c>
      <c r="E76" s="29"/>
      <c r="F76" s="29"/>
      <c r="G76" s="29"/>
      <c r="H76" s="29">
        <v>69</v>
      </c>
      <c r="I76" s="29"/>
      <c r="J76" s="29"/>
      <c r="K76" s="31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69</v>
      </c>
      <c r="L76" s="31" t="s">
        <v>1054</v>
      </c>
      <c r="M76" s="31"/>
      <c r="N76" s="34">
        <f>K76-(ROW(K76)-ROW(K$6))/10000</f>
        <v>68.992999999999995</v>
      </c>
      <c r="O76" s="31">
        <f>COUNT(E76:J76)</f>
        <v>1</v>
      </c>
      <c r="P76" s="31">
        <f ca="1">IF(AND(O76=1,OFFSET(D76,0,P$3)&gt;0),"Y",0)</f>
        <v>0</v>
      </c>
      <c r="Q76" s="32" t="s">
        <v>165</v>
      </c>
      <c r="R76" s="33">
        <f>1-(Q76=Q75)</f>
        <v>0</v>
      </c>
      <c r="S76" s="33">
        <f>N76+T76/1000+U76/10000+V76/100000+W76/1000000+X76/10000000+Y76/100000000</f>
        <v>68.993690000000001</v>
      </c>
      <c r="T76" s="29"/>
      <c r="U76" s="29"/>
      <c r="V76" s="29">
        <v>69</v>
      </c>
      <c r="W76" s="29"/>
      <c r="X76" s="29"/>
      <c r="Y76" s="29"/>
    </row>
    <row r="77" spans="1:25">
      <c r="A77" s="1">
        <v>27</v>
      </c>
      <c r="B77" s="1">
        <v>27</v>
      </c>
      <c r="C77" s="1" t="s">
        <v>742</v>
      </c>
      <c r="D77" s="29" t="s">
        <v>51</v>
      </c>
      <c r="E77" s="29">
        <v>28</v>
      </c>
      <c r="F77" s="29"/>
      <c r="G77" s="29"/>
      <c r="H77" s="29"/>
      <c r="I77" s="29"/>
      <c r="J77" s="29"/>
      <c r="K77" s="31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28</v>
      </c>
      <c r="L77" s="31" t="s">
        <v>1054</v>
      </c>
      <c r="M77" s="31"/>
      <c r="N77" s="34">
        <f>K77-(ROW(K77)-ROW(K$6))/10000</f>
        <v>27.992899999999999</v>
      </c>
      <c r="O77" s="31">
        <f>COUNT(E77:J77)</f>
        <v>1</v>
      </c>
      <c r="P77" s="31">
        <f ca="1">IF(AND(O77=1,OFFSET(D77,0,P$3)&gt;0),"Y",0)</f>
        <v>0</v>
      </c>
      <c r="Q77" s="32" t="s">
        <v>165</v>
      </c>
      <c r="R77" s="47">
        <f>1-(Q77=Q76)</f>
        <v>0</v>
      </c>
      <c r="S77" s="33">
        <f>N77+T77/1000+U77/10000+V77/100000+W77/1000000+X77/10000000+Y77/100000000</f>
        <v>28.020899999999997</v>
      </c>
      <c r="T77" s="29">
        <v>28</v>
      </c>
      <c r="U77" s="29"/>
      <c r="V77" s="29"/>
      <c r="W77" s="29"/>
      <c r="X77" s="29"/>
      <c r="Y77" s="29"/>
    </row>
    <row r="78" spans="1:25">
      <c r="A78" s="1">
        <v>28</v>
      </c>
      <c r="B78" s="1">
        <v>28</v>
      </c>
      <c r="C78" s="1" t="s">
        <v>743</v>
      </c>
      <c r="D78" s="29" t="s">
        <v>51</v>
      </c>
      <c r="E78" s="29">
        <v>26</v>
      </c>
      <c r="F78" s="29"/>
      <c r="G78" s="29"/>
      <c r="H78" s="29"/>
      <c r="I78" s="29"/>
      <c r="J78" s="29"/>
      <c r="K78" s="31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26</v>
      </c>
      <c r="L78" s="31" t="s">
        <v>1054</v>
      </c>
      <c r="M78" s="31"/>
      <c r="N78" s="34">
        <f>K78-(ROW(K78)-ROW(K$6))/10000</f>
        <v>25.992799999999999</v>
      </c>
      <c r="O78" s="31">
        <f>COUNT(E78:J78)</f>
        <v>1</v>
      </c>
      <c r="P78" s="31">
        <f ca="1">IF(AND(O78=1,OFFSET(D78,0,P$3)&gt;0),"Y",0)</f>
        <v>0</v>
      </c>
      <c r="Q78" s="32" t="s">
        <v>165</v>
      </c>
      <c r="R78" s="47">
        <f>1-(Q78=Q77)</f>
        <v>0</v>
      </c>
      <c r="S78" s="33">
        <f>N78+T78/1000+U78/10000+V78/100000+W78/1000000+X78/10000000+Y78/100000000</f>
        <v>26.018799999999999</v>
      </c>
      <c r="T78" s="29">
        <v>26</v>
      </c>
      <c r="U78" s="29"/>
      <c r="V78" s="29"/>
      <c r="W78" s="29"/>
      <c r="X78" s="29"/>
      <c r="Y78" s="29"/>
    </row>
    <row r="79" spans="1:25" ht="3" customHeight="1">
      <c r="A79" s="27"/>
      <c r="B79" s="27"/>
      <c r="D79" s="27"/>
      <c r="E79" s="27"/>
      <c r="F79" s="29"/>
      <c r="G79" s="29"/>
      <c r="H79" s="29"/>
      <c r="I79" s="29"/>
      <c r="J79" s="29"/>
      <c r="K79" s="31"/>
      <c r="L79" s="27"/>
      <c r="M79" s="27"/>
      <c r="N79" s="34"/>
      <c r="O79" s="27"/>
      <c r="P79" s="27"/>
      <c r="R79" s="48"/>
      <c r="S79" s="33"/>
      <c r="T79" s="43"/>
      <c r="U79" s="43"/>
      <c r="V79" s="43"/>
      <c r="W79" s="43"/>
      <c r="X79" s="43"/>
      <c r="Y79" s="43"/>
    </row>
    <row r="80" spans="1:25">
      <c r="A80" s="27"/>
      <c r="B80" s="27"/>
      <c r="D80" s="27"/>
      <c r="E80" s="27"/>
      <c r="F80" s="29"/>
      <c r="G80" s="29"/>
      <c r="H80" s="29"/>
      <c r="I80" s="29"/>
      <c r="J80" s="29"/>
      <c r="K80" s="31"/>
      <c r="L80" s="27"/>
      <c r="M80" s="27"/>
      <c r="N80" s="34"/>
      <c r="O80" s="27"/>
      <c r="P80" s="27"/>
      <c r="R80" s="48"/>
      <c r="S80" s="33"/>
      <c r="T80" s="43"/>
      <c r="U80" s="43"/>
      <c r="V80" s="43"/>
      <c r="W80" s="43"/>
      <c r="X80" s="43"/>
      <c r="Y80" s="43"/>
    </row>
    <row r="81" spans="1:25">
      <c r="C81" s="26" t="s">
        <v>190</v>
      </c>
      <c r="D81" s="27"/>
      <c r="E81" s="27"/>
      <c r="F81" s="27"/>
      <c r="G81" s="27"/>
      <c r="H81" s="27"/>
      <c r="I81" s="27"/>
      <c r="J81" s="27"/>
      <c r="K81" s="31"/>
      <c r="L81" s="27"/>
      <c r="M81" s="27"/>
      <c r="N81" s="34"/>
      <c r="O81" s="27"/>
      <c r="P81" s="27"/>
      <c r="Q81" s="43" t="str">
        <f>C81</f>
        <v>F40</v>
      </c>
      <c r="R81" s="48"/>
      <c r="S81" s="33"/>
      <c r="T81" s="27"/>
      <c r="U81" s="43"/>
      <c r="V81" s="43"/>
      <c r="W81" s="43"/>
      <c r="X81" s="43"/>
      <c r="Y81" s="43"/>
    </row>
    <row r="82" spans="1:25">
      <c r="A82" s="1">
        <v>1</v>
      </c>
      <c r="B82" s="1">
        <v>1</v>
      </c>
      <c r="C82" s="1" t="s">
        <v>744</v>
      </c>
      <c r="D82" s="29" t="s">
        <v>25</v>
      </c>
      <c r="E82" s="29">
        <v>172</v>
      </c>
      <c r="F82" s="27">
        <v>178</v>
      </c>
      <c r="G82" s="27">
        <v>171</v>
      </c>
      <c r="H82" s="27">
        <v>173</v>
      </c>
      <c r="I82" s="27"/>
      <c r="J82" s="27"/>
      <c r="K82" s="31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694</v>
      </c>
      <c r="L82" s="31" t="s">
        <v>1054</v>
      </c>
      <c r="M82" s="31" t="s">
        <v>158</v>
      </c>
      <c r="N82" s="34">
        <f>K82-(ROW(K82)-ROW(K$6))/10000</f>
        <v>693.99239999999998</v>
      </c>
      <c r="O82" s="31">
        <f>COUNT(E82:J82)</f>
        <v>4</v>
      </c>
      <c r="P82" s="31">
        <f ca="1">IF(AND(O82=1,OFFSET(D82,0,P$3)&gt;0),"Y",0)</f>
        <v>0</v>
      </c>
      <c r="Q82" s="32" t="s">
        <v>190</v>
      </c>
      <c r="R82" s="47">
        <f>1-(Q82=Q81)</f>
        <v>0</v>
      </c>
      <c r="S82" s="33">
        <f>N82+T82/1000+U82/10000+V82/100000+W82/1000000+X82/10000000+Y82/100000000</f>
        <v>694.18410099999994</v>
      </c>
      <c r="T82" s="29">
        <v>172</v>
      </c>
      <c r="U82" s="27">
        <v>178</v>
      </c>
      <c r="V82" s="27">
        <v>173</v>
      </c>
      <c r="W82" s="27">
        <v>171</v>
      </c>
      <c r="X82" s="27"/>
      <c r="Y82" s="27"/>
    </row>
    <row r="83" spans="1:25">
      <c r="A83" s="1">
        <v>2</v>
      </c>
      <c r="B83" s="1">
        <v>2</v>
      </c>
      <c r="C83" s="1" t="s">
        <v>280</v>
      </c>
      <c r="D83" s="29" t="s">
        <v>116</v>
      </c>
      <c r="E83" s="29">
        <v>175</v>
      </c>
      <c r="F83" s="27"/>
      <c r="G83" s="27">
        <v>174</v>
      </c>
      <c r="H83" s="27">
        <v>180</v>
      </c>
      <c r="I83" s="27">
        <v>159</v>
      </c>
      <c r="J83" s="27"/>
      <c r="K83" s="31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688</v>
      </c>
      <c r="L83" s="31" t="s">
        <v>1054</v>
      </c>
      <c r="M83" s="31" t="s">
        <v>226</v>
      </c>
      <c r="N83" s="34">
        <f>K83-(ROW(K83)-ROW(K$6))/10000</f>
        <v>687.9923</v>
      </c>
      <c r="O83" s="31">
        <f>COUNT(E83:J83)</f>
        <v>4</v>
      </c>
      <c r="P83" s="31">
        <f ca="1">IF(AND(O83=1,OFFSET(D83,0,P$3)&gt;0),"Y",0)</f>
        <v>0</v>
      </c>
      <c r="Q83" s="32" t="s">
        <v>190</v>
      </c>
      <c r="R83" s="47">
        <f>1-(Q83=Q82)</f>
        <v>0</v>
      </c>
      <c r="S83" s="33">
        <f>N83+T83/1000+U83/10000+V83/100000+W83/1000000+X83/10000000+Y83/100000000</f>
        <v>688.16928989999997</v>
      </c>
      <c r="T83" s="29">
        <v>175</v>
      </c>
      <c r="U83" s="27"/>
      <c r="V83" s="27">
        <v>180</v>
      </c>
      <c r="W83" s="27">
        <v>174</v>
      </c>
      <c r="X83" s="27">
        <v>159</v>
      </c>
      <c r="Y83" s="27"/>
    </row>
    <row r="84" spans="1:25">
      <c r="A84" s="1">
        <v>3</v>
      </c>
      <c r="B84" s="1">
        <v>3</v>
      </c>
      <c r="C84" s="1" t="s">
        <v>252</v>
      </c>
      <c r="D84" s="29" t="s">
        <v>39</v>
      </c>
      <c r="E84" s="29">
        <v>163</v>
      </c>
      <c r="F84" s="27">
        <v>176</v>
      </c>
      <c r="G84" s="27">
        <v>166</v>
      </c>
      <c r="H84" s="27">
        <v>171</v>
      </c>
      <c r="I84" s="27">
        <v>169</v>
      </c>
      <c r="J84" s="27"/>
      <c r="K84" s="31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682</v>
      </c>
      <c r="L84" s="31" t="s">
        <v>1054</v>
      </c>
      <c r="M84" s="31" t="s">
        <v>745</v>
      </c>
      <c r="N84" s="34">
        <f>K84-(ROW(K84)-ROW(K$6))/10000</f>
        <v>681.99220000000003</v>
      </c>
      <c r="O84" s="31">
        <f>COUNT(E84:J84)</f>
        <v>5</v>
      </c>
      <c r="P84" s="31">
        <f ca="1">IF(AND(O84=1,OFFSET(D84,0,P$3)&gt;0),"Y",0)</f>
        <v>0</v>
      </c>
      <c r="Q84" s="32" t="s">
        <v>190</v>
      </c>
      <c r="R84" s="47">
        <f>1-(Q84=Q83)</f>
        <v>0</v>
      </c>
      <c r="S84" s="33">
        <f>N84+T84/1000+U84/10000+V84/100000+W84/1000000+X84/10000000+Y84/100000000</f>
        <v>682.17469560000006</v>
      </c>
      <c r="T84" s="29">
        <v>163</v>
      </c>
      <c r="U84" s="27">
        <v>176</v>
      </c>
      <c r="V84" s="27">
        <v>171</v>
      </c>
      <c r="W84" s="27">
        <v>169</v>
      </c>
      <c r="X84" s="27">
        <v>166</v>
      </c>
      <c r="Y84" s="27"/>
    </row>
    <row r="85" spans="1:25">
      <c r="A85" s="1">
        <v>4</v>
      </c>
      <c r="B85" s="1">
        <v>4</v>
      </c>
      <c r="C85" s="1" t="s">
        <v>746</v>
      </c>
      <c r="D85" s="29" t="s">
        <v>46</v>
      </c>
      <c r="E85" s="29">
        <v>158</v>
      </c>
      <c r="F85" s="27">
        <v>159</v>
      </c>
      <c r="G85" s="27">
        <v>157</v>
      </c>
      <c r="H85" s="27">
        <v>163</v>
      </c>
      <c r="I85" s="27"/>
      <c r="J85" s="27"/>
      <c r="K85" s="31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637</v>
      </c>
      <c r="L85" s="31" t="s">
        <v>1054</v>
      </c>
      <c r="M85" s="31"/>
      <c r="N85" s="34">
        <f>K85-(ROW(K85)-ROW(K$6))/10000</f>
        <v>636.99210000000005</v>
      </c>
      <c r="O85" s="31">
        <f>COUNT(E85:J85)</f>
        <v>4</v>
      </c>
      <c r="P85" s="31">
        <f ca="1">IF(AND(O85=1,OFFSET(D85,0,P$3)&gt;0),"Y",0)</f>
        <v>0</v>
      </c>
      <c r="Q85" s="32" t="s">
        <v>190</v>
      </c>
      <c r="R85" s="47">
        <f>1-(Q85=Q84)</f>
        <v>0</v>
      </c>
      <c r="S85" s="33">
        <f>N85+T85/1000+U85/10000+V85/100000+W85/1000000+X85/10000000+Y85/100000000</f>
        <v>637.16778699999998</v>
      </c>
      <c r="T85" s="29">
        <v>158</v>
      </c>
      <c r="U85" s="27">
        <v>159</v>
      </c>
      <c r="V85" s="27">
        <v>163</v>
      </c>
      <c r="W85" s="27">
        <v>157</v>
      </c>
      <c r="X85" s="27"/>
      <c r="Y85" s="27"/>
    </row>
    <row r="86" spans="1:25">
      <c r="A86" s="1">
        <v>5</v>
      </c>
      <c r="B86" s="1">
        <v>5</v>
      </c>
      <c r="C86" s="1" t="s">
        <v>331</v>
      </c>
      <c r="D86" s="29" t="s">
        <v>102</v>
      </c>
      <c r="E86" s="29">
        <v>96</v>
      </c>
      <c r="F86" s="27">
        <v>131</v>
      </c>
      <c r="G86" s="27">
        <v>132</v>
      </c>
      <c r="H86" s="27">
        <v>129</v>
      </c>
      <c r="I86" s="27">
        <v>142</v>
      </c>
      <c r="J86" s="27"/>
      <c r="K86" s="31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534</v>
      </c>
      <c r="L86" s="31" t="s">
        <v>1054</v>
      </c>
      <c r="M86" s="31"/>
      <c r="N86" s="34">
        <f>K86-(ROW(K86)-ROW(K$6))/10000</f>
        <v>533.99199999999996</v>
      </c>
      <c r="O86" s="31">
        <f>COUNT(E86:J86)</f>
        <v>5</v>
      </c>
      <c r="P86" s="31">
        <f ca="1">IF(AND(O86=1,OFFSET(D86,0,P$3)&gt;0),"Y",0)</f>
        <v>0</v>
      </c>
      <c r="Q86" s="32" t="s">
        <v>190</v>
      </c>
      <c r="R86" s="47">
        <f>1-(Q86=Q85)</f>
        <v>0</v>
      </c>
      <c r="S86" s="33">
        <f>N86+T86/1000+U86/10000+V86/100000+W86/1000000+X86/10000000+Y86/100000000</f>
        <v>534.10266490000004</v>
      </c>
      <c r="T86" s="29">
        <v>96</v>
      </c>
      <c r="U86" s="27">
        <v>131</v>
      </c>
      <c r="V86" s="27">
        <v>142</v>
      </c>
      <c r="W86" s="27">
        <v>132</v>
      </c>
      <c r="X86" s="27">
        <v>129</v>
      </c>
      <c r="Y86" s="27"/>
    </row>
    <row r="87" spans="1:25">
      <c r="A87" s="1">
        <v>6</v>
      </c>
      <c r="B87" s="1">
        <v>6</v>
      </c>
      <c r="C87" s="1" t="s">
        <v>353</v>
      </c>
      <c r="D87" s="29" t="s">
        <v>19</v>
      </c>
      <c r="E87" s="29"/>
      <c r="F87" s="27">
        <v>134</v>
      </c>
      <c r="G87" s="27">
        <v>125</v>
      </c>
      <c r="H87" s="27">
        <v>122</v>
      </c>
      <c r="I87" s="27">
        <v>130</v>
      </c>
      <c r="J87" s="27"/>
      <c r="K87" s="31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511</v>
      </c>
      <c r="L87" s="31" t="s">
        <v>1054</v>
      </c>
      <c r="M87" s="31"/>
      <c r="N87" s="34">
        <f>K87-(ROW(K87)-ROW(K$6))/10000</f>
        <v>510.99189999999999</v>
      </c>
      <c r="O87" s="31">
        <f>COUNT(E87:J87)</f>
        <v>4</v>
      </c>
      <c r="P87" s="31">
        <f ca="1">IF(AND(O87=1,OFFSET(D87,0,P$3)&gt;0),"Y",0)</f>
        <v>0</v>
      </c>
      <c r="Q87" s="32" t="s">
        <v>190</v>
      </c>
      <c r="R87" s="33">
        <f>1-(Q87=Q86)</f>
        <v>0</v>
      </c>
      <c r="S87" s="33">
        <f>N87+T87/1000+U87/10000+V87/100000+W87/1000000+X87/10000000+Y87/100000000</f>
        <v>511.00673720000003</v>
      </c>
      <c r="T87" s="29"/>
      <c r="U87" s="27">
        <v>134</v>
      </c>
      <c r="V87" s="27">
        <v>130</v>
      </c>
      <c r="W87" s="27">
        <v>125</v>
      </c>
      <c r="X87" s="27">
        <v>122</v>
      </c>
      <c r="Y87" s="27"/>
    </row>
    <row r="88" spans="1:25">
      <c r="A88" s="1">
        <v>7</v>
      </c>
      <c r="B88" s="1" t="s">
        <v>111</v>
      </c>
      <c r="C88" s="1" t="s">
        <v>747</v>
      </c>
      <c r="D88" s="29" t="s">
        <v>66</v>
      </c>
      <c r="E88" s="29">
        <v>109</v>
      </c>
      <c r="F88" s="27">
        <v>121</v>
      </c>
      <c r="G88" s="27">
        <v>117</v>
      </c>
      <c r="H88" s="27">
        <v>79</v>
      </c>
      <c r="I88" s="27"/>
      <c r="J88" s="27"/>
      <c r="K88" s="31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426</v>
      </c>
      <c r="L88" s="31" t="s">
        <v>1055</v>
      </c>
      <c r="M88" s="31"/>
      <c r="N88" s="34">
        <f>K88-(ROW(K88)-ROW(K$6))/10000</f>
        <v>425.99180000000001</v>
      </c>
      <c r="O88" s="31">
        <f>COUNT(E88:J88)</f>
        <v>4</v>
      </c>
      <c r="P88" s="31">
        <f ca="1">IF(AND(O88=1,OFFSET(D88,0,P$3)&gt;0),"Y",0)</f>
        <v>0</v>
      </c>
      <c r="Q88" s="32" t="s">
        <v>190</v>
      </c>
      <c r="R88" s="47">
        <f>1-(Q88=Q87)</f>
        <v>0</v>
      </c>
      <c r="S88" s="33">
        <f>N88+T88/1000+U88/10000+V88/100000+W88/1000000+X88/10000000+Y88/100000000</f>
        <v>426.114149</v>
      </c>
      <c r="T88" s="29">
        <v>109</v>
      </c>
      <c r="U88" s="27">
        <v>121</v>
      </c>
      <c r="V88" s="27">
        <v>117</v>
      </c>
      <c r="W88" s="27">
        <v>79</v>
      </c>
      <c r="X88" s="27"/>
      <c r="Y88" s="27"/>
    </row>
    <row r="89" spans="1:25">
      <c r="A89" s="1">
        <v>8</v>
      </c>
      <c r="B89" s="1">
        <v>7</v>
      </c>
      <c r="C89" s="1" t="s">
        <v>748</v>
      </c>
      <c r="D89" s="29" t="s">
        <v>116</v>
      </c>
      <c r="E89" s="29"/>
      <c r="F89" s="27">
        <v>136</v>
      </c>
      <c r="G89" s="27">
        <v>139</v>
      </c>
      <c r="H89" s="27">
        <v>142</v>
      </c>
      <c r="I89" s="27"/>
      <c r="J89" s="27"/>
      <c r="K89" s="31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417</v>
      </c>
      <c r="L89" s="31" t="s">
        <v>1054</v>
      </c>
      <c r="M89" s="31"/>
      <c r="N89" s="34">
        <f>K89-(ROW(K89)-ROW(K$6))/10000</f>
        <v>416.99169999999998</v>
      </c>
      <c r="O89" s="31">
        <f>COUNT(E89:J89)</f>
        <v>3</v>
      </c>
      <c r="P89" s="31">
        <f ca="1">IF(AND(O89=1,OFFSET(D89,0,P$3)&gt;0),"Y",0)</f>
        <v>0</v>
      </c>
      <c r="Q89" s="32" t="s">
        <v>190</v>
      </c>
      <c r="R89" s="33">
        <f>1-(Q89=Q88)</f>
        <v>0</v>
      </c>
      <c r="S89" s="33">
        <f>N89+T89/1000+U89/10000+V89/100000+W89/1000000+X89/10000000+Y89/100000000</f>
        <v>417.00685899999996</v>
      </c>
      <c r="T89" s="29"/>
      <c r="U89" s="27">
        <v>136</v>
      </c>
      <c r="V89" s="27">
        <v>142</v>
      </c>
      <c r="W89" s="27">
        <v>139</v>
      </c>
      <c r="X89" s="27"/>
      <c r="Y89" s="27"/>
    </row>
    <row r="90" spans="1:25">
      <c r="A90" s="1">
        <v>9</v>
      </c>
      <c r="B90" s="1">
        <v>8</v>
      </c>
      <c r="C90" s="1" t="s">
        <v>317</v>
      </c>
      <c r="D90" s="29" t="s">
        <v>116</v>
      </c>
      <c r="E90" s="29"/>
      <c r="F90" s="27"/>
      <c r="G90" s="27">
        <v>128</v>
      </c>
      <c r="H90" s="27">
        <v>125</v>
      </c>
      <c r="I90" s="27">
        <v>148</v>
      </c>
      <c r="J90" s="27"/>
      <c r="K90" s="31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401</v>
      </c>
      <c r="L90" s="31" t="s">
        <v>1054</v>
      </c>
      <c r="M90" s="31"/>
      <c r="N90" s="34">
        <f>K90-(ROW(K90)-ROW(K$6))/10000</f>
        <v>400.99160000000001</v>
      </c>
      <c r="O90" s="31">
        <f>COUNT(E90:J90)</f>
        <v>3</v>
      </c>
      <c r="P90" s="31">
        <f ca="1">IF(AND(O90=1,OFFSET(D90,0,P$3)&gt;0),"Y",0)</f>
        <v>0</v>
      </c>
      <c r="Q90" s="32" t="s">
        <v>190</v>
      </c>
      <c r="R90" s="33">
        <f>1-(Q90=Q89)</f>
        <v>0</v>
      </c>
      <c r="S90" s="33">
        <f>N90+T90/1000+U90/10000+V90/100000+W90/1000000+X90/10000000+Y90/100000000</f>
        <v>400.99322050000006</v>
      </c>
      <c r="T90" s="29"/>
      <c r="U90" s="27"/>
      <c r="V90" s="27">
        <v>148</v>
      </c>
      <c r="W90" s="27">
        <v>128</v>
      </c>
      <c r="X90" s="27">
        <v>125</v>
      </c>
      <c r="Y90" s="27"/>
    </row>
    <row r="91" spans="1:25">
      <c r="A91" s="1">
        <v>10</v>
      </c>
      <c r="B91" s="1" t="s">
        <v>111</v>
      </c>
      <c r="C91" s="1" t="s">
        <v>749</v>
      </c>
      <c r="D91" s="29" t="s">
        <v>66</v>
      </c>
      <c r="E91" s="29">
        <v>182</v>
      </c>
      <c r="F91" s="27">
        <v>187</v>
      </c>
      <c r="G91" s="27"/>
      <c r="H91" s="27"/>
      <c r="I91" s="27"/>
      <c r="J91" s="27"/>
      <c r="K91" s="31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369</v>
      </c>
      <c r="L91" s="31" t="s">
        <v>1055</v>
      </c>
      <c r="M91" s="31"/>
      <c r="N91" s="34">
        <f>K91-(ROW(K91)-ROW(K$6))/10000</f>
        <v>368.99149999999997</v>
      </c>
      <c r="O91" s="31">
        <f>COUNT(E91:J91)</f>
        <v>2</v>
      </c>
      <c r="P91" s="31">
        <f ca="1">IF(AND(O91=1,OFFSET(D91,0,P$3)&gt;0),"Y",0)</f>
        <v>0</v>
      </c>
      <c r="Q91" s="32" t="s">
        <v>190</v>
      </c>
      <c r="R91" s="47">
        <f>1-(Q91=Q90)</f>
        <v>0</v>
      </c>
      <c r="S91" s="33">
        <f>N91+T91/1000+U91/10000+V91/100000+W91/1000000+X91/10000000+Y91/100000000</f>
        <v>369.19220000000001</v>
      </c>
      <c r="T91" s="29">
        <v>182</v>
      </c>
      <c r="U91" s="27">
        <v>187</v>
      </c>
      <c r="V91" s="27"/>
      <c r="W91" s="27"/>
      <c r="X91" s="27"/>
      <c r="Y91" s="27"/>
    </row>
    <row r="92" spans="1:25">
      <c r="A92" s="1">
        <v>11</v>
      </c>
      <c r="B92" s="1">
        <v>9</v>
      </c>
      <c r="C92" s="1" t="s">
        <v>189</v>
      </c>
      <c r="D92" s="29" t="s">
        <v>116</v>
      </c>
      <c r="E92" s="29"/>
      <c r="F92" s="27">
        <v>180</v>
      </c>
      <c r="G92" s="27"/>
      <c r="H92" s="27"/>
      <c r="I92" s="27">
        <v>188</v>
      </c>
      <c r="J92" s="27"/>
      <c r="K92" s="31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368</v>
      </c>
      <c r="L92" s="31" t="s">
        <v>1054</v>
      </c>
      <c r="M92" s="31"/>
      <c r="N92" s="34">
        <f>K92-(ROW(K92)-ROW(K$6))/10000</f>
        <v>367.9914</v>
      </c>
      <c r="O92" s="31">
        <f>COUNT(E92:J92)</f>
        <v>2</v>
      </c>
      <c r="P92" s="31">
        <f ca="1">IF(AND(O92=1,OFFSET(D92,0,P$3)&gt;0),"Y",0)</f>
        <v>0</v>
      </c>
      <c r="Q92" s="32" t="s">
        <v>190</v>
      </c>
      <c r="R92" s="33">
        <f>1-(Q92=Q91)</f>
        <v>0</v>
      </c>
      <c r="S92" s="33">
        <f>N92+T92/1000+U92/10000+V92/100000+W92/1000000+X92/10000000+Y92/100000000</f>
        <v>368.01128</v>
      </c>
      <c r="T92" s="29"/>
      <c r="U92" s="27">
        <v>180</v>
      </c>
      <c r="V92" s="27">
        <v>188</v>
      </c>
      <c r="W92" s="27"/>
      <c r="X92" s="27"/>
      <c r="Y92" s="27"/>
    </row>
    <row r="93" spans="1:25">
      <c r="A93" s="1">
        <v>12</v>
      </c>
      <c r="B93" s="1">
        <v>10</v>
      </c>
      <c r="C93" s="1" t="s">
        <v>750</v>
      </c>
      <c r="D93" s="29" t="s">
        <v>46</v>
      </c>
      <c r="E93" s="29">
        <v>119</v>
      </c>
      <c r="F93" s="27">
        <v>137</v>
      </c>
      <c r="G93" s="27"/>
      <c r="H93" s="27">
        <v>95</v>
      </c>
      <c r="I93" s="27"/>
      <c r="J93" s="27"/>
      <c r="K93" s="31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351</v>
      </c>
      <c r="L93" s="31" t="s">
        <v>1054</v>
      </c>
      <c r="M93" s="31"/>
      <c r="N93" s="34">
        <f>K93-(ROW(K93)-ROW(K$6))/10000</f>
        <v>350.99130000000002</v>
      </c>
      <c r="O93" s="31">
        <f>COUNT(E93:J93)</f>
        <v>3</v>
      </c>
      <c r="P93" s="31">
        <f ca="1">IF(AND(O93=1,OFFSET(D93,0,P$3)&gt;0),"Y",0)</f>
        <v>0</v>
      </c>
      <c r="Q93" s="32" t="s">
        <v>190</v>
      </c>
      <c r="R93" s="47">
        <f>1-(Q93=Q92)</f>
        <v>0</v>
      </c>
      <c r="S93" s="33">
        <f>N93+T93/1000+U93/10000+V93/100000+W93/1000000+X93/10000000+Y93/100000000</f>
        <v>351.12495000000001</v>
      </c>
      <c r="T93" s="29">
        <v>119</v>
      </c>
      <c r="U93" s="27">
        <v>137</v>
      </c>
      <c r="V93" s="27">
        <v>95</v>
      </c>
      <c r="W93" s="27"/>
      <c r="X93" s="27"/>
      <c r="Y93" s="27"/>
    </row>
    <row r="94" spans="1:25">
      <c r="A94" s="1">
        <v>13</v>
      </c>
      <c r="B94" s="1">
        <v>11</v>
      </c>
      <c r="C94" s="1" t="s">
        <v>426</v>
      </c>
      <c r="D94" s="29" t="s">
        <v>42</v>
      </c>
      <c r="E94" s="29"/>
      <c r="F94" s="27">
        <v>82</v>
      </c>
      <c r="G94" s="27">
        <v>81</v>
      </c>
      <c r="H94" s="27">
        <v>85</v>
      </c>
      <c r="I94" s="27">
        <v>92</v>
      </c>
      <c r="J94" s="27"/>
      <c r="K94" s="31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340</v>
      </c>
      <c r="L94" s="31" t="s">
        <v>1054</v>
      </c>
      <c r="M94" s="31"/>
      <c r="N94" s="34">
        <f>K94-(ROW(K94)-ROW(K$6))/10000</f>
        <v>339.99119999999999</v>
      </c>
      <c r="O94" s="31">
        <f>COUNT(E94:J94)</f>
        <v>4</v>
      </c>
      <c r="P94" s="31">
        <f ca="1">IF(AND(O94=1,OFFSET(D94,0,P$3)&gt;0),"Y",0)</f>
        <v>0</v>
      </c>
      <c r="Q94" s="32" t="s">
        <v>190</v>
      </c>
      <c r="R94" s="33">
        <f>1-(Q94=Q93)</f>
        <v>0</v>
      </c>
      <c r="S94" s="33">
        <f>N94+T94/1000+U94/10000+V94/100000+W94/1000000+X94/10000000+Y94/100000000</f>
        <v>340.0004131</v>
      </c>
      <c r="T94" s="29"/>
      <c r="U94" s="27">
        <v>82</v>
      </c>
      <c r="V94" s="27">
        <v>92</v>
      </c>
      <c r="W94" s="27">
        <v>85</v>
      </c>
      <c r="X94" s="27">
        <v>81</v>
      </c>
      <c r="Y94" s="27"/>
    </row>
    <row r="95" spans="1:25">
      <c r="A95" s="1">
        <v>14</v>
      </c>
      <c r="B95" s="1">
        <v>12</v>
      </c>
      <c r="C95" s="1" t="s">
        <v>309</v>
      </c>
      <c r="D95" s="29" t="s">
        <v>84</v>
      </c>
      <c r="E95" s="29"/>
      <c r="F95" s="27"/>
      <c r="G95" s="27"/>
      <c r="H95" s="27">
        <v>143</v>
      </c>
      <c r="I95" s="27">
        <v>151</v>
      </c>
      <c r="J95" s="27"/>
      <c r="K95" s="31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294</v>
      </c>
      <c r="L95" s="31" t="s">
        <v>1054</v>
      </c>
      <c r="M95" s="31"/>
      <c r="N95" s="34">
        <f>K95-(ROW(K95)-ROW(K$6))/10000</f>
        <v>293.99110000000002</v>
      </c>
      <c r="O95" s="31">
        <f>COUNT(E95:J95)</f>
        <v>2</v>
      </c>
      <c r="P95" s="31">
        <f ca="1">IF(AND(O95=1,OFFSET(D95,0,P$3)&gt;0),"Y",0)</f>
        <v>0</v>
      </c>
      <c r="Q95" s="32" t="s">
        <v>190</v>
      </c>
      <c r="R95" s="33">
        <f>1-(Q95=Q94)</f>
        <v>0</v>
      </c>
      <c r="S95" s="33">
        <f>N95+T95/1000+U95/10000+V95/100000+W95/1000000+X95/10000000+Y95/100000000</f>
        <v>293.99275299999999</v>
      </c>
      <c r="T95" s="29"/>
      <c r="U95" s="27"/>
      <c r="V95" s="27">
        <v>151</v>
      </c>
      <c r="W95" s="27">
        <v>143</v>
      </c>
      <c r="X95" s="27"/>
      <c r="Y95" s="27"/>
    </row>
    <row r="96" spans="1:25">
      <c r="A96" s="1">
        <v>15</v>
      </c>
      <c r="B96" s="1">
        <v>13</v>
      </c>
      <c r="C96" s="1" t="s">
        <v>354</v>
      </c>
      <c r="D96" s="29" t="s">
        <v>84</v>
      </c>
      <c r="E96" s="29"/>
      <c r="F96" s="27"/>
      <c r="G96" s="27"/>
      <c r="H96" s="27">
        <v>135</v>
      </c>
      <c r="I96" s="27">
        <v>129</v>
      </c>
      <c r="J96" s="27"/>
      <c r="K96" s="31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264</v>
      </c>
      <c r="L96" s="31" t="s">
        <v>1054</v>
      </c>
      <c r="M96" s="31"/>
      <c r="N96" s="34">
        <f>K96-(ROW(K96)-ROW(K$6))/10000</f>
        <v>263.99099999999999</v>
      </c>
      <c r="O96" s="31">
        <f>COUNT(E96:J96)</f>
        <v>2</v>
      </c>
      <c r="P96" s="31">
        <f ca="1">IF(AND(O96=1,OFFSET(D96,0,P$3)&gt;0),"Y",0)</f>
        <v>0</v>
      </c>
      <c r="Q96" s="32" t="s">
        <v>190</v>
      </c>
      <c r="R96" s="33">
        <f>1-(Q96=Q95)</f>
        <v>0</v>
      </c>
      <c r="S96" s="33">
        <f>N96+T96/1000+U96/10000+V96/100000+W96/1000000+X96/10000000+Y96/100000000</f>
        <v>263.992479</v>
      </c>
      <c r="T96" s="29"/>
      <c r="U96" s="27"/>
      <c r="V96" s="27">
        <v>135</v>
      </c>
      <c r="W96" s="27">
        <v>129</v>
      </c>
      <c r="X96" s="27"/>
      <c r="Y96" s="27"/>
    </row>
    <row r="97" spans="1:25">
      <c r="A97" s="1">
        <v>16</v>
      </c>
      <c r="B97" s="1">
        <v>14</v>
      </c>
      <c r="C97" s="1" t="s">
        <v>751</v>
      </c>
      <c r="D97" s="29" t="s">
        <v>116</v>
      </c>
      <c r="E97" s="29">
        <v>50</v>
      </c>
      <c r="F97" s="27">
        <v>72</v>
      </c>
      <c r="G97" s="27">
        <v>74</v>
      </c>
      <c r="H97" s="27"/>
      <c r="I97" s="27"/>
      <c r="J97" s="27"/>
      <c r="K97" s="31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196</v>
      </c>
      <c r="L97" s="31" t="s">
        <v>1054</v>
      </c>
      <c r="M97" s="31"/>
      <c r="N97" s="34">
        <f>K97-(ROW(K97)-ROW(K$6))/10000</f>
        <v>195.99090000000001</v>
      </c>
      <c r="O97" s="31">
        <f>COUNT(E97:J97)</f>
        <v>3</v>
      </c>
      <c r="P97" s="31">
        <f ca="1">IF(AND(O97=1,OFFSET(D97,0,P$3)&gt;0),"Y",0)</f>
        <v>0</v>
      </c>
      <c r="Q97" s="32" t="s">
        <v>190</v>
      </c>
      <c r="R97" s="47">
        <f>1-(Q97=Q96)</f>
        <v>0</v>
      </c>
      <c r="S97" s="33">
        <f>N97+T97/1000+U97/10000+V97/100000+W97/1000000+X97/10000000+Y97/100000000</f>
        <v>196.04884000000004</v>
      </c>
      <c r="T97" s="29">
        <v>50</v>
      </c>
      <c r="U97" s="27">
        <v>72</v>
      </c>
      <c r="V97" s="27">
        <v>74</v>
      </c>
      <c r="W97" s="27"/>
      <c r="X97" s="27"/>
      <c r="Y97" s="27"/>
    </row>
    <row r="98" spans="1:25">
      <c r="A98" s="1">
        <v>17</v>
      </c>
      <c r="B98" s="1">
        <v>15</v>
      </c>
      <c r="C98" s="1" t="s">
        <v>752</v>
      </c>
      <c r="D98" s="29" t="s">
        <v>84</v>
      </c>
      <c r="E98" s="29"/>
      <c r="F98" s="27"/>
      <c r="G98" s="27"/>
      <c r="H98" s="27">
        <v>196</v>
      </c>
      <c r="I98" s="27"/>
      <c r="J98" s="27"/>
      <c r="K98" s="31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196</v>
      </c>
      <c r="L98" s="31" t="s">
        <v>1054</v>
      </c>
      <c r="M98" s="31"/>
      <c r="N98" s="34">
        <f>K98-(ROW(K98)-ROW(K$6))/10000</f>
        <v>195.99080000000001</v>
      </c>
      <c r="O98" s="31">
        <f>COUNT(E98:J98)</f>
        <v>1</v>
      </c>
      <c r="P98" s="31">
        <f ca="1">IF(AND(O98=1,OFFSET(D98,0,P$3)&gt;0),"Y",0)</f>
        <v>0</v>
      </c>
      <c r="Q98" s="32" t="s">
        <v>190</v>
      </c>
      <c r="R98" s="33">
        <f>1-(Q98=Q97)</f>
        <v>0</v>
      </c>
      <c r="S98" s="33">
        <f>N98+T98/1000+U98/10000+V98/100000+W98/1000000+X98/10000000+Y98/100000000</f>
        <v>195.99276</v>
      </c>
      <c r="T98" s="29"/>
      <c r="U98" s="27"/>
      <c r="V98" s="27">
        <v>196</v>
      </c>
      <c r="W98" s="27"/>
      <c r="X98" s="27"/>
      <c r="Y98" s="27"/>
    </row>
    <row r="99" spans="1:25">
      <c r="A99" s="1">
        <v>18</v>
      </c>
      <c r="B99" s="1">
        <v>16</v>
      </c>
      <c r="C99" s="1" t="s">
        <v>753</v>
      </c>
      <c r="D99" s="29" t="s">
        <v>102</v>
      </c>
      <c r="E99" s="29">
        <v>192</v>
      </c>
      <c r="F99" s="27"/>
      <c r="G99" s="27"/>
      <c r="H99" s="27"/>
      <c r="I99" s="27"/>
      <c r="J99" s="27"/>
      <c r="K99" s="31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192</v>
      </c>
      <c r="L99" s="31" t="s">
        <v>1054</v>
      </c>
      <c r="M99" s="31"/>
      <c r="N99" s="34">
        <f>K99-(ROW(K99)-ROW(K$6))/10000</f>
        <v>191.9907</v>
      </c>
      <c r="O99" s="31">
        <f>COUNT(E99:J99)</f>
        <v>1</v>
      </c>
      <c r="P99" s="31">
        <f ca="1">IF(AND(O99=1,OFFSET(D99,0,P$3)&gt;0),"Y",0)</f>
        <v>0</v>
      </c>
      <c r="Q99" s="32" t="s">
        <v>190</v>
      </c>
      <c r="R99" s="47">
        <f>1-(Q99=Q98)</f>
        <v>0</v>
      </c>
      <c r="S99" s="33">
        <f>N99+T99/1000+U99/10000+V99/100000+W99/1000000+X99/10000000+Y99/100000000</f>
        <v>192.18270000000001</v>
      </c>
      <c r="T99" s="29">
        <v>192</v>
      </c>
      <c r="U99" s="27"/>
      <c r="V99" s="27"/>
      <c r="W99" s="27"/>
      <c r="X99" s="27"/>
      <c r="Y99" s="27"/>
    </row>
    <row r="100" spans="1:25">
      <c r="A100" s="1">
        <v>19</v>
      </c>
      <c r="B100" s="1">
        <v>17</v>
      </c>
      <c r="C100" s="1" t="s">
        <v>754</v>
      </c>
      <c r="D100" s="29" t="s">
        <v>42</v>
      </c>
      <c r="E100" s="29"/>
      <c r="F100" s="27"/>
      <c r="G100" s="27">
        <v>186</v>
      </c>
      <c r="H100" s="27"/>
      <c r="I100" s="27"/>
      <c r="J100" s="27"/>
      <c r="K100" s="31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186</v>
      </c>
      <c r="L100" s="31" t="s">
        <v>1054</v>
      </c>
      <c r="M100" s="31"/>
      <c r="N100" s="34">
        <f>K100-(ROW(K100)-ROW(K$6))/10000</f>
        <v>185.9906</v>
      </c>
      <c r="O100" s="31">
        <f>COUNT(E100:J100)</f>
        <v>1</v>
      </c>
      <c r="P100" s="31">
        <f ca="1">IF(AND(O100=1,OFFSET(D100,0,P$3)&gt;0),"Y",0)</f>
        <v>0</v>
      </c>
      <c r="Q100" s="32" t="s">
        <v>190</v>
      </c>
      <c r="R100" s="33">
        <f>1-(Q100=Q99)</f>
        <v>0</v>
      </c>
      <c r="S100" s="33">
        <f>N100+T100/1000+U100/10000+V100/100000+W100/1000000+X100/10000000+Y100/100000000</f>
        <v>185.99245999999999</v>
      </c>
      <c r="T100" s="29"/>
      <c r="U100" s="27"/>
      <c r="V100" s="27">
        <v>186</v>
      </c>
      <c r="W100" s="27"/>
      <c r="X100" s="27"/>
      <c r="Y100" s="27"/>
    </row>
    <row r="101" spans="1:25">
      <c r="A101" s="1">
        <v>20</v>
      </c>
      <c r="B101" s="1">
        <v>18</v>
      </c>
      <c r="C101" s="1" t="s">
        <v>755</v>
      </c>
      <c r="D101" s="29" t="s">
        <v>116</v>
      </c>
      <c r="E101" s="29">
        <v>61</v>
      </c>
      <c r="F101" s="27">
        <v>78</v>
      </c>
      <c r="G101" s="27"/>
      <c r="H101" s="27">
        <v>46</v>
      </c>
      <c r="I101" s="27"/>
      <c r="J101" s="27"/>
      <c r="K101" s="31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185</v>
      </c>
      <c r="L101" s="31" t="s">
        <v>1054</v>
      </c>
      <c r="M101" s="31"/>
      <c r="N101" s="34">
        <f>K101-(ROW(K101)-ROW(K$6))/10000</f>
        <v>184.9905</v>
      </c>
      <c r="O101" s="31">
        <f>COUNT(E101:J101)</f>
        <v>3</v>
      </c>
      <c r="P101" s="31">
        <f ca="1">IF(AND(O101=1,OFFSET(D101,0,P$3)&gt;0),"Y",0)</f>
        <v>0</v>
      </c>
      <c r="Q101" s="32" t="s">
        <v>190</v>
      </c>
      <c r="R101" s="47">
        <f>1-(Q101=Q100)</f>
        <v>0</v>
      </c>
      <c r="S101" s="33">
        <f>N101+T101/1000+U101/10000+V101/100000+W101/1000000+X101/10000000+Y101/100000000</f>
        <v>185.05976000000001</v>
      </c>
      <c r="T101" s="29">
        <v>61</v>
      </c>
      <c r="U101" s="27">
        <v>78</v>
      </c>
      <c r="V101" s="27">
        <v>46</v>
      </c>
      <c r="W101" s="27"/>
      <c r="X101" s="27"/>
      <c r="Y101" s="27"/>
    </row>
    <row r="102" spans="1:25">
      <c r="A102" s="1">
        <v>21</v>
      </c>
      <c r="B102" s="1">
        <v>19</v>
      </c>
      <c r="C102" s="1" t="s">
        <v>756</v>
      </c>
      <c r="D102" s="29" t="s">
        <v>51</v>
      </c>
      <c r="E102" s="29">
        <v>176</v>
      </c>
      <c r="F102" s="27"/>
      <c r="G102" s="27"/>
      <c r="H102" s="27"/>
      <c r="I102" s="27"/>
      <c r="J102" s="27"/>
      <c r="K102" s="31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176</v>
      </c>
      <c r="L102" s="31" t="s">
        <v>1054</v>
      </c>
      <c r="M102" s="31"/>
      <c r="N102" s="34">
        <f>K102-(ROW(K102)-ROW(K$6))/10000</f>
        <v>175.99039999999999</v>
      </c>
      <c r="O102" s="31">
        <f>COUNT(E102:J102)</f>
        <v>1</v>
      </c>
      <c r="P102" s="31">
        <f ca="1">IF(AND(O102=1,OFFSET(D102,0,P$3)&gt;0),"Y",0)</f>
        <v>0</v>
      </c>
      <c r="Q102" s="32" t="s">
        <v>190</v>
      </c>
      <c r="R102" s="47">
        <f>1-(Q102=Q101)</f>
        <v>0</v>
      </c>
      <c r="S102" s="33">
        <f>N102+T102/1000+U102/10000+V102/100000+W102/1000000+X102/10000000+Y102/100000000</f>
        <v>176.16639999999998</v>
      </c>
      <c r="T102" s="29">
        <v>176</v>
      </c>
      <c r="U102" s="27"/>
      <c r="V102" s="27"/>
      <c r="W102" s="27"/>
      <c r="X102" s="27"/>
      <c r="Y102" s="27"/>
    </row>
    <row r="103" spans="1:25">
      <c r="A103" s="1">
        <v>22</v>
      </c>
      <c r="B103" s="1">
        <v>20</v>
      </c>
      <c r="C103" s="1" t="s">
        <v>757</v>
      </c>
      <c r="D103" s="29" t="s">
        <v>326</v>
      </c>
      <c r="E103" s="29">
        <v>165</v>
      </c>
      <c r="F103" s="27"/>
      <c r="G103" s="27"/>
      <c r="H103" s="27"/>
      <c r="I103" s="27"/>
      <c r="J103" s="27"/>
      <c r="K103" s="31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165</v>
      </c>
      <c r="L103" s="31" t="s">
        <v>1054</v>
      </c>
      <c r="M103" s="31"/>
      <c r="N103" s="34">
        <f>K103-(ROW(K103)-ROW(K$6))/10000</f>
        <v>164.99029999999999</v>
      </c>
      <c r="O103" s="31">
        <f>COUNT(E103:J103)</f>
        <v>1</v>
      </c>
      <c r="P103" s="31">
        <f ca="1">IF(AND(O103=1,OFFSET(D103,0,P$3)&gt;0),"Y",0)</f>
        <v>0</v>
      </c>
      <c r="Q103" s="32" t="s">
        <v>190</v>
      </c>
      <c r="R103" s="47">
        <f>1-(Q103=Q102)</f>
        <v>0</v>
      </c>
      <c r="S103" s="33">
        <f>N103+T103/1000+U103/10000+V103/100000+W103/1000000+X103/10000000+Y103/100000000</f>
        <v>165.15529999999998</v>
      </c>
      <c r="T103" s="29">
        <v>165</v>
      </c>
      <c r="U103" s="27"/>
      <c r="V103" s="27"/>
      <c r="W103" s="27"/>
      <c r="X103" s="27"/>
      <c r="Y103" s="27"/>
    </row>
    <row r="104" spans="1:25">
      <c r="A104" s="1">
        <v>23</v>
      </c>
      <c r="B104" s="1">
        <v>21</v>
      </c>
      <c r="C104" s="1" t="s">
        <v>758</v>
      </c>
      <c r="D104" s="29" t="s">
        <v>87</v>
      </c>
      <c r="E104" s="29">
        <v>156</v>
      </c>
      <c r="F104" s="27"/>
      <c r="G104" s="27"/>
      <c r="H104" s="27"/>
      <c r="I104" s="27"/>
      <c r="J104" s="27"/>
      <c r="K104" s="31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156</v>
      </c>
      <c r="L104" s="31" t="s">
        <v>1054</v>
      </c>
      <c r="M104" s="31"/>
      <c r="N104" s="34">
        <f>K104-(ROW(K104)-ROW(K$6))/10000</f>
        <v>155.99019999999999</v>
      </c>
      <c r="O104" s="31">
        <f>COUNT(E104:J104)</f>
        <v>1</v>
      </c>
      <c r="P104" s="31">
        <f ca="1">IF(AND(O104=1,OFFSET(D104,0,P$3)&gt;0),"Y",0)</f>
        <v>0</v>
      </c>
      <c r="Q104" s="32" t="s">
        <v>190</v>
      </c>
      <c r="R104" s="47">
        <f>1-(Q104=Q103)</f>
        <v>0</v>
      </c>
      <c r="S104" s="33">
        <f>N104+T104/1000+U104/10000+V104/100000+W104/1000000+X104/10000000+Y104/100000000</f>
        <v>156.14619999999999</v>
      </c>
      <c r="T104" s="29">
        <v>156</v>
      </c>
      <c r="U104" s="27"/>
      <c r="V104" s="27"/>
      <c r="W104" s="27"/>
      <c r="X104" s="27"/>
      <c r="Y104" s="27"/>
    </row>
    <row r="105" spans="1:25">
      <c r="A105" s="1">
        <v>24</v>
      </c>
      <c r="B105" s="1">
        <v>22</v>
      </c>
      <c r="C105" s="1" t="s">
        <v>759</v>
      </c>
      <c r="D105" s="29" t="s">
        <v>62</v>
      </c>
      <c r="E105" s="29">
        <v>154</v>
      </c>
      <c r="F105" s="27"/>
      <c r="G105" s="27"/>
      <c r="H105" s="27"/>
      <c r="I105" s="27"/>
      <c r="J105" s="27"/>
      <c r="K105" s="31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154</v>
      </c>
      <c r="L105" s="31" t="s">
        <v>1054</v>
      </c>
      <c r="M105" s="31"/>
      <c r="N105" s="34">
        <f>K105-(ROW(K105)-ROW(K$6))/10000</f>
        <v>153.99010000000001</v>
      </c>
      <c r="O105" s="31">
        <f>COUNT(E105:J105)</f>
        <v>1</v>
      </c>
      <c r="P105" s="31">
        <f ca="1">IF(AND(O105=1,OFFSET(D105,0,P$3)&gt;0),"Y",0)</f>
        <v>0</v>
      </c>
      <c r="Q105" s="32" t="s">
        <v>190</v>
      </c>
      <c r="R105" s="47">
        <f>1-(Q105=Q104)</f>
        <v>0</v>
      </c>
      <c r="S105" s="33">
        <f>N105+T105/1000+U105/10000+V105/100000+W105/1000000+X105/10000000+Y105/100000000</f>
        <v>154.14410000000001</v>
      </c>
      <c r="T105" s="29">
        <v>154</v>
      </c>
      <c r="U105" s="27"/>
      <c r="V105" s="27"/>
      <c r="W105" s="27"/>
      <c r="X105" s="27"/>
      <c r="Y105" s="27"/>
    </row>
    <row r="106" spans="1:25">
      <c r="A106" s="1">
        <v>25</v>
      </c>
      <c r="B106" s="1">
        <v>23</v>
      </c>
      <c r="C106" s="1" t="s">
        <v>422</v>
      </c>
      <c r="D106" s="29" t="s">
        <v>116</v>
      </c>
      <c r="E106" s="29"/>
      <c r="F106" s="27"/>
      <c r="G106" s="27"/>
      <c r="H106" s="27">
        <v>58</v>
      </c>
      <c r="I106" s="27">
        <v>94</v>
      </c>
      <c r="J106" s="27"/>
      <c r="K106" s="31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152</v>
      </c>
      <c r="L106" s="31" t="s">
        <v>1054</v>
      </c>
      <c r="M106" s="31"/>
      <c r="N106" s="34">
        <f>K106-(ROW(K106)-ROW(K$6))/10000</f>
        <v>151.99</v>
      </c>
      <c r="O106" s="31">
        <f>COUNT(E106:J106)</f>
        <v>2</v>
      </c>
      <c r="P106" s="31">
        <f ca="1">IF(AND(O106=1,OFFSET(D106,0,P$3)&gt;0),"Y",0)</f>
        <v>0</v>
      </c>
      <c r="Q106" s="32" t="s">
        <v>190</v>
      </c>
      <c r="R106" s="33">
        <f>1-(Q106=Q105)</f>
        <v>0</v>
      </c>
      <c r="S106" s="33">
        <f>N106+T106/1000+U106/10000+V106/100000+W106/1000000+X106/10000000+Y106/100000000</f>
        <v>151.99099800000002</v>
      </c>
      <c r="T106" s="29"/>
      <c r="U106" s="27"/>
      <c r="V106" s="27">
        <v>94</v>
      </c>
      <c r="W106" s="27">
        <v>58</v>
      </c>
      <c r="X106" s="27"/>
      <c r="Y106" s="27"/>
    </row>
    <row r="107" spans="1:25">
      <c r="A107" s="1">
        <v>26</v>
      </c>
      <c r="B107" s="1">
        <v>24</v>
      </c>
      <c r="C107" s="1" t="s">
        <v>760</v>
      </c>
      <c r="D107" s="29" t="s">
        <v>81</v>
      </c>
      <c r="E107" s="29"/>
      <c r="F107" s="27">
        <v>147</v>
      </c>
      <c r="G107" s="27"/>
      <c r="H107" s="27"/>
      <c r="I107" s="27"/>
      <c r="J107" s="27"/>
      <c r="K107" s="31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147</v>
      </c>
      <c r="L107" s="31" t="s">
        <v>1054</v>
      </c>
      <c r="M107" s="31"/>
      <c r="N107" s="34">
        <f>K107-(ROW(K107)-ROW(K$6))/10000</f>
        <v>146.98990000000001</v>
      </c>
      <c r="O107" s="31">
        <f>COUNT(E107:J107)</f>
        <v>1</v>
      </c>
      <c r="P107" s="31">
        <f ca="1">IF(AND(O107=1,OFFSET(D107,0,P$3)&gt;0),"Y",0)</f>
        <v>0</v>
      </c>
      <c r="Q107" s="32" t="s">
        <v>190</v>
      </c>
      <c r="R107" s="33">
        <f>1-(Q107=Q106)</f>
        <v>0</v>
      </c>
      <c r="S107" s="33">
        <f>N107+T107/1000+U107/10000+V107/100000+W107/1000000+X107/10000000+Y107/100000000</f>
        <v>147.00460000000001</v>
      </c>
      <c r="T107" s="29"/>
      <c r="U107" s="27">
        <v>147</v>
      </c>
      <c r="V107" s="27"/>
      <c r="W107" s="27"/>
      <c r="X107" s="27"/>
      <c r="Y107" s="27"/>
    </row>
    <row r="108" spans="1:25">
      <c r="A108" s="1">
        <v>27</v>
      </c>
      <c r="B108" s="1">
        <v>25</v>
      </c>
      <c r="C108" s="1" t="s">
        <v>761</v>
      </c>
      <c r="D108" s="29" t="s">
        <v>84</v>
      </c>
      <c r="E108" s="29"/>
      <c r="F108" s="27"/>
      <c r="G108" s="27"/>
      <c r="H108" s="27">
        <v>139</v>
      </c>
      <c r="I108" s="27"/>
      <c r="J108" s="27"/>
      <c r="K108" s="31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139</v>
      </c>
      <c r="L108" s="31" t="s">
        <v>1054</v>
      </c>
      <c r="M108" s="31"/>
      <c r="N108" s="34">
        <f>K108-(ROW(K108)-ROW(K$6))/10000</f>
        <v>138.9898</v>
      </c>
      <c r="O108" s="31">
        <f>COUNT(E108:J108)</f>
        <v>1</v>
      </c>
      <c r="P108" s="31">
        <f ca="1">IF(AND(O108=1,OFFSET(D108,0,P$3)&gt;0),"Y",0)</f>
        <v>0</v>
      </c>
      <c r="Q108" s="32" t="s">
        <v>190</v>
      </c>
      <c r="R108" s="33">
        <f>1-(Q108=Q107)</f>
        <v>0</v>
      </c>
      <c r="S108" s="33">
        <f>N108+T108/1000+U108/10000+V108/100000+W108/1000000+X108/10000000+Y108/100000000</f>
        <v>138.99118999999999</v>
      </c>
      <c r="T108" s="29"/>
      <c r="U108" s="27"/>
      <c r="V108" s="27">
        <v>139</v>
      </c>
      <c r="W108" s="27"/>
      <c r="X108" s="27"/>
      <c r="Y108" s="27"/>
    </row>
    <row r="109" spans="1:25">
      <c r="A109" s="1">
        <v>28</v>
      </c>
      <c r="B109" s="1">
        <v>26</v>
      </c>
      <c r="C109" s="1" t="s">
        <v>762</v>
      </c>
      <c r="D109" s="29" t="s">
        <v>116</v>
      </c>
      <c r="E109" s="29">
        <v>136</v>
      </c>
      <c r="F109" s="27"/>
      <c r="G109" s="27"/>
      <c r="H109" s="27"/>
      <c r="I109" s="27"/>
      <c r="J109" s="27"/>
      <c r="K109" s="31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136</v>
      </c>
      <c r="L109" s="31" t="s">
        <v>1054</v>
      </c>
      <c r="M109" s="31"/>
      <c r="N109" s="34">
        <f>K109-(ROW(K109)-ROW(K$6))/10000</f>
        <v>135.9897</v>
      </c>
      <c r="O109" s="31">
        <f>COUNT(E109:J109)</f>
        <v>1</v>
      </c>
      <c r="P109" s="31">
        <f ca="1">IF(AND(O109=1,OFFSET(D109,0,P$3)&gt;0),"Y",0)</f>
        <v>0</v>
      </c>
      <c r="Q109" s="32" t="s">
        <v>190</v>
      </c>
      <c r="R109" s="47">
        <f>1-(Q109=Q108)</f>
        <v>0</v>
      </c>
      <c r="S109" s="33">
        <f>N109+T109/1000+U109/10000+V109/100000+W109/1000000+X109/10000000+Y109/100000000</f>
        <v>136.12569999999999</v>
      </c>
      <c r="T109" s="29">
        <v>136</v>
      </c>
      <c r="U109" s="27"/>
      <c r="V109" s="27"/>
      <c r="W109" s="27"/>
      <c r="X109" s="27"/>
      <c r="Y109" s="27"/>
    </row>
    <row r="110" spans="1:25">
      <c r="A110" s="1">
        <v>29</v>
      </c>
      <c r="B110" s="1">
        <v>27</v>
      </c>
      <c r="C110" s="1" t="s">
        <v>763</v>
      </c>
      <c r="D110" s="29" t="s">
        <v>62</v>
      </c>
      <c r="E110" s="29">
        <v>111</v>
      </c>
      <c r="F110" s="27"/>
      <c r="G110" s="27"/>
      <c r="H110" s="27"/>
      <c r="I110" s="27"/>
      <c r="J110" s="27"/>
      <c r="K110" s="31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111</v>
      </c>
      <c r="L110" s="31" t="s">
        <v>1054</v>
      </c>
      <c r="M110" s="31"/>
      <c r="N110" s="34">
        <f>K110-(ROW(K110)-ROW(K$6))/10000</f>
        <v>110.9896</v>
      </c>
      <c r="O110" s="31">
        <f>COUNT(E110:J110)</f>
        <v>1</v>
      </c>
      <c r="P110" s="31">
        <f ca="1">IF(AND(O110=1,OFFSET(D110,0,P$3)&gt;0),"Y",0)</f>
        <v>0</v>
      </c>
      <c r="Q110" s="32" t="s">
        <v>190</v>
      </c>
      <c r="R110" s="47">
        <f>1-(Q110=Q109)</f>
        <v>0</v>
      </c>
      <c r="S110" s="33">
        <f>N110+T110/1000+U110/10000+V110/100000+W110/1000000+X110/10000000+Y110/100000000</f>
        <v>111.1006</v>
      </c>
      <c r="T110" s="29">
        <v>111</v>
      </c>
      <c r="U110" s="27"/>
      <c r="V110" s="27"/>
      <c r="W110" s="27"/>
      <c r="X110" s="27"/>
      <c r="Y110" s="27"/>
    </row>
    <row r="111" spans="1:25">
      <c r="A111" s="1">
        <v>30</v>
      </c>
      <c r="B111" s="1">
        <v>28</v>
      </c>
      <c r="C111" s="1" t="s">
        <v>764</v>
      </c>
      <c r="D111" s="29" t="s">
        <v>51</v>
      </c>
      <c r="E111" s="29"/>
      <c r="F111" s="27"/>
      <c r="G111" s="27">
        <v>77</v>
      </c>
      <c r="H111" s="27"/>
      <c r="I111" s="27"/>
      <c r="J111" s="27"/>
      <c r="K111" s="31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77</v>
      </c>
      <c r="L111" s="31" t="s">
        <v>1054</v>
      </c>
      <c r="M111" s="31"/>
      <c r="N111" s="34">
        <f>K111-(ROW(K111)-ROW(K$6))/10000</f>
        <v>76.989500000000007</v>
      </c>
      <c r="O111" s="31">
        <f>COUNT(E111:J111)</f>
        <v>1</v>
      </c>
      <c r="P111" s="31">
        <f ca="1">IF(AND(O111=1,OFFSET(D111,0,P$3)&gt;0),"Y",0)</f>
        <v>0</v>
      </c>
      <c r="Q111" s="32" t="s">
        <v>190</v>
      </c>
      <c r="R111" s="33">
        <f>1-(Q111=Q110)</f>
        <v>0</v>
      </c>
      <c r="S111" s="33">
        <f>N111+T111/1000+U111/10000+V111/100000+W111/1000000+X111/10000000+Y111/100000000</f>
        <v>76.99027000000001</v>
      </c>
      <c r="T111" s="29"/>
      <c r="U111" s="27"/>
      <c r="V111" s="27">
        <v>77</v>
      </c>
      <c r="W111" s="27"/>
      <c r="X111" s="27"/>
      <c r="Y111" s="27"/>
    </row>
    <row r="112" spans="1:25">
      <c r="A112" s="1">
        <v>31</v>
      </c>
      <c r="B112" s="1">
        <v>29</v>
      </c>
      <c r="C112" s="1" t="s">
        <v>765</v>
      </c>
      <c r="D112" s="29" t="s">
        <v>326</v>
      </c>
      <c r="E112" s="29">
        <v>63</v>
      </c>
      <c r="F112" s="27"/>
      <c r="G112" s="27"/>
      <c r="H112" s="27"/>
      <c r="I112" s="27"/>
      <c r="J112" s="27"/>
      <c r="K112" s="31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63</v>
      </c>
      <c r="L112" s="31" t="s">
        <v>1054</v>
      </c>
      <c r="M112" s="31"/>
      <c r="N112" s="34">
        <f>K112-(ROW(K112)-ROW(K$6))/10000</f>
        <v>62.989400000000003</v>
      </c>
      <c r="O112" s="31">
        <f>COUNT(E112:J112)</f>
        <v>1</v>
      </c>
      <c r="P112" s="31">
        <f ca="1">IF(AND(O112=1,OFFSET(D112,0,P$3)&gt;0),"Y",0)</f>
        <v>0</v>
      </c>
      <c r="Q112" s="32" t="s">
        <v>190</v>
      </c>
      <c r="R112" s="47">
        <f>1-(Q112=Q111)</f>
        <v>0</v>
      </c>
      <c r="S112" s="33">
        <f>N112+T112/1000+U112/10000+V112/100000+W112/1000000+X112/10000000+Y112/100000000</f>
        <v>63.052400000000006</v>
      </c>
      <c r="T112" s="29">
        <v>63</v>
      </c>
      <c r="U112" s="27"/>
      <c r="V112" s="27"/>
      <c r="W112" s="27"/>
      <c r="X112" s="27"/>
      <c r="Y112" s="27"/>
    </row>
    <row r="113" spans="1:25">
      <c r="A113" s="1">
        <v>32</v>
      </c>
      <c r="B113" s="1">
        <v>30</v>
      </c>
      <c r="C113" s="1" t="s">
        <v>766</v>
      </c>
      <c r="D113" s="29" t="s">
        <v>116</v>
      </c>
      <c r="E113" s="29">
        <v>55</v>
      </c>
      <c r="F113" s="27"/>
      <c r="G113" s="27"/>
      <c r="H113" s="27"/>
      <c r="I113" s="27"/>
      <c r="J113" s="27"/>
      <c r="K113" s="31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55</v>
      </c>
      <c r="L113" s="31" t="s">
        <v>1054</v>
      </c>
      <c r="M113" s="31"/>
      <c r="N113" s="34">
        <f>K113-(ROW(K113)-ROW(K$6))/10000</f>
        <v>54.9893</v>
      </c>
      <c r="O113" s="31">
        <f>COUNT(E113:J113)</f>
        <v>1</v>
      </c>
      <c r="P113" s="31">
        <f ca="1">IF(AND(O113=1,OFFSET(D113,0,P$3)&gt;0),"Y",0)</f>
        <v>0</v>
      </c>
      <c r="Q113" s="32" t="s">
        <v>190</v>
      </c>
      <c r="R113" s="47">
        <f>1-(Q113=Q112)</f>
        <v>0</v>
      </c>
      <c r="S113" s="33">
        <f>N113+T113/1000+U113/10000+V113/100000+W113/1000000+X113/10000000+Y113/100000000</f>
        <v>55.0443</v>
      </c>
      <c r="T113" s="29">
        <v>55</v>
      </c>
      <c r="U113" s="27"/>
      <c r="V113" s="27"/>
      <c r="W113" s="27"/>
      <c r="X113" s="27"/>
      <c r="Y113" s="27"/>
    </row>
    <row r="114" spans="1:25">
      <c r="A114" s="1">
        <v>33</v>
      </c>
      <c r="B114" s="1">
        <v>31</v>
      </c>
      <c r="C114" s="1" t="s">
        <v>767</v>
      </c>
      <c r="D114" s="29" t="s">
        <v>326</v>
      </c>
      <c r="E114" s="29">
        <v>41</v>
      </c>
      <c r="F114" s="27"/>
      <c r="G114" s="27"/>
      <c r="H114" s="27"/>
      <c r="I114" s="27"/>
      <c r="J114" s="27"/>
      <c r="K114" s="31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41</v>
      </c>
      <c r="L114" s="31" t="s">
        <v>1054</v>
      </c>
      <c r="M114" s="31"/>
      <c r="N114" s="34">
        <f>K114-(ROW(K114)-ROW(K$6))/10000</f>
        <v>40.989199999999997</v>
      </c>
      <c r="O114" s="31">
        <f>COUNT(E114:J114)</f>
        <v>1</v>
      </c>
      <c r="P114" s="31">
        <f ca="1">IF(AND(O114=1,OFFSET(D114,0,P$3)&gt;0),"Y",0)</f>
        <v>0</v>
      </c>
      <c r="Q114" s="32" t="s">
        <v>190</v>
      </c>
      <c r="R114" s="47">
        <f>1-(Q114=Q113)</f>
        <v>0</v>
      </c>
      <c r="S114" s="33">
        <f>N114+T114/1000+U114/10000+V114/100000+W114/1000000+X114/10000000+Y114/100000000</f>
        <v>41.030199999999994</v>
      </c>
      <c r="T114" s="29">
        <v>41</v>
      </c>
      <c r="U114" s="27"/>
      <c r="V114" s="27"/>
      <c r="W114" s="27"/>
      <c r="X114" s="27"/>
      <c r="Y114" s="27"/>
    </row>
    <row r="115" spans="1:25">
      <c r="A115" s="1">
        <v>34</v>
      </c>
      <c r="B115" s="1">
        <v>32</v>
      </c>
      <c r="C115" s="1" t="s">
        <v>768</v>
      </c>
      <c r="D115" s="29" t="s">
        <v>326</v>
      </c>
      <c r="E115" s="29">
        <v>36</v>
      </c>
      <c r="F115" s="27"/>
      <c r="G115" s="27"/>
      <c r="H115" s="27"/>
      <c r="I115" s="27"/>
      <c r="J115" s="27"/>
      <c r="K115" s="31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36</v>
      </c>
      <c r="L115" s="31" t="s">
        <v>1054</v>
      </c>
      <c r="M115" s="31"/>
      <c r="N115" s="34">
        <f>K115-(ROW(K115)-ROW(K$6))/10000</f>
        <v>35.989100000000001</v>
      </c>
      <c r="O115" s="31">
        <f>COUNT(E115:J115)</f>
        <v>1</v>
      </c>
      <c r="P115" s="31">
        <f ca="1">IF(AND(O115=1,OFFSET(D115,0,P$3)&gt;0),"Y",0)</f>
        <v>0</v>
      </c>
      <c r="Q115" s="32" t="s">
        <v>190</v>
      </c>
      <c r="R115" s="47">
        <f>1-(Q115=Q114)</f>
        <v>0</v>
      </c>
      <c r="S115" s="33">
        <f>N115+T115/1000+U115/10000+V115/100000+W115/1000000+X115/10000000+Y115/100000000</f>
        <v>36.025100000000002</v>
      </c>
      <c r="T115" s="29">
        <v>36</v>
      </c>
      <c r="U115" s="27"/>
      <c r="V115" s="27"/>
      <c r="W115" s="27"/>
      <c r="X115" s="27"/>
      <c r="Y115" s="27"/>
    </row>
    <row r="116" spans="1:25">
      <c r="A116" s="1">
        <v>35</v>
      </c>
      <c r="B116" s="1">
        <v>33</v>
      </c>
      <c r="C116" s="1" t="s">
        <v>769</v>
      </c>
      <c r="D116" s="29" t="s">
        <v>42</v>
      </c>
      <c r="E116" s="29">
        <v>35</v>
      </c>
      <c r="F116" s="27"/>
      <c r="G116" s="27"/>
      <c r="H116" s="27"/>
      <c r="I116" s="27"/>
      <c r="J116" s="27"/>
      <c r="K116" s="31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35</v>
      </c>
      <c r="L116" s="31" t="s">
        <v>1054</v>
      </c>
      <c r="M116" s="31"/>
      <c r="N116" s="34">
        <f>K116-(ROW(K116)-ROW(K$6))/10000</f>
        <v>34.988999999999997</v>
      </c>
      <c r="O116" s="31">
        <f>COUNT(E116:J116)</f>
        <v>1</v>
      </c>
      <c r="P116" s="31">
        <f ca="1">IF(AND(O116=1,OFFSET(D116,0,P$3)&gt;0),"Y",0)</f>
        <v>0</v>
      </c>
      <c r="Q116" s="32" t="s">
        <v>190</v>
      </c>
      <c r="R116" s="47">
        <f>1-(Q116=Q115)</f>
        <v>0</v>
      </c>
      <c r="S116" s="33">
        <f>N116+T116/1000+U116/10000+V116/100000+W116/1000000+X116/10000000+Y116/100000000</f>
        <v>35.023999999999994</v>
      </c>
      <c r="T116" s="29">
        <v>35</v>
      </c>
      <c r="U116" s="27"/>
      <c r="V116" s="27"/>
      <c r="W116" s="27"/>
      <c r="X116" s="27"/>
      <c r="Y116" s="27"/>
    </row>
    <row r="117" spans="1:25" ht="5.0999999999999996" customHeight="1">
      <c r="A117" s="27"/>
      <c r="B117" s="27"/>
      <c r="D117" s="43"/>
      <c r="E117" s="43"/>
      <c r="F117" s="43"/>
      <c r="G117" s="43"/>
      <c r="H117" s="43"/>
      <c r="I117" s="43"/>
      <c r="J117" s="43"/>
      <c r="K117" s="31"/>
      <c r="L117" s="27"/>
      <c r="M117" s="27"/>
      <c r="N117" s="34"/>
      <c r="O117" s="27"/>
      <c r="P117" s="27"/>
      <c r="R117" s="51"/>
      <c r="S117" s="33"/>
      <c r="T117" s="27"/>
      <c r="U117" s="27"/>
      <c r="V117" s="27"/>
      <c r="W117" s="27"/>
      <c r="X117" s="27"/>
      <c r="Y117" s="27"/>
    </row>
    <row r="118" spans="1:25">
      <c r="D118" s="27"/>
      <c r="E118" s="27"/>
      <c r="F118" s="27"/>
      <c r="G118" s="27"/>
      <c r="H118" s="27"/>
      <c r="I118" s="27"/>
      <c r="J118" s="27"/>
      <c r="K118" s="31"/>
      <c r="L118" s="27"/>
      <c r="M118" s="27"/>
      <c r="N118" s="34"/>
      <c r="O118" s="27"/>
      <c r="P118" s="27"/>
      <c r="R118" s="48"/>
      <c r="S118" s="33"/>
      <c r="T118" s="43"/>
      <c r="U118" s="43"/>
      <c r="V118" s="43"/>
      <c r="W118" s="43"/>
      <c r="X118" s="43"/>
      <c r="Y118" s="43"/>
    </row>
    <row r="119" spans="1:25">
      <c r="C119" s="26" t="s">
        <v>157</v>
      </c>
      <c r="D119" s="27"/>
      <c r="E119" s="27"/>
      <c r="F119" s="27"/>
      <c r="G119" s="27"/>
      <c r="H119" s="27"/>
      <c r="I119" s="27"/>
      <c r="J119" s="27"/>
      <c r="K119" s="31"/>
      <c r="L119" s="27"/>
      <c r="M119" s="27"/>
      <c r="N119" s="34"/>
      <c r="O119" s="27"/>
      <c r="P119" s="27"/>
      <c r="Q119" s="43" t="str">
        <f>C119</f>
        <v>F45</v>
      </c>
      <c r="R119" s="48"/>
      <c r="S119" s="33"/>
      <c r="T119" s="27"/>
      <c r="U119" s="43"/>
      <c r="V119" s="43"/>
      <c r="W119" s="43"/>
      <c r="X119" s="43"/>
      <c r="Y119" s="43"/>
    </row>
    <row r="120" spans="1:25">
      <c r="A120" s="1">
        <v>1</v>
      </c>
      <c r="B120" s="1">
        <v>1</v>
      </c>
      <c r="C120" s="1" t="s">
        <v>156</v>
      </c>
      <c r="D120" s="29" t="s">
        <v>59</v>
      </c>
      <c r="E120" s="29">
        <v>197</v>
      </c>
      <c r="F120" s="27">
        <v>197</v>
      </c>
      <c r="G120" s="27">
        <v>194</v>
      </c>
      <c r="H120" s="27">
        <v>191</v>
      </c>
      <c r="I120" s="27">
        <v>194</v>
      </c>
      <c r="J120" s="27"/>
      <c r="K120" s="31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782</v>
      </c>
      <c r="L120" s="31" t="s">
        <v>1054</v>
      </c>
      <c r="M120" s="31" t="s">
        <v>770</v>
      </c>
      <c r="N120" s="34">
        <f>K120-(ROW(K120)-ROW(K$6))/10000</f>
        <v>781.98860000000002</v>
      </c>
      <c r="O120" s="31">
        <f>COUNT(E120:J120)</f>
        <v>5</v>
      </c>
      <c r="P120" s="31">
        <f ca="1">IF(AND(O120=1,OFFSET(D120,0,P$3)&gt;0),"Y",0)</f>
        <v>0</v>
      </c>
      <c r="Q120" s="32" t="s">
        <v>157</v>
      </c>
      <c r="R120" s="47">
        <f>1-(Q120=Q119)</f>
        <v>0</v>
      </c>
      <c r="S120" s="33">
        <f>N120+T120/1000+U120/10000+V120/100000+W120/1000000+X120/10000000+Y120/100000000</f>
        <v>782.20745309999995</v>
      </c>
      <c r="T120" s="29">
        <v>197</v>
      </c>
      <c r="U120" s="27">
        <v>197</v>
      </c>
      <c r="V120" s="27">
        <v>194</v>
      </c>
      <c r="W120" s="27">
        <v>194</v>
      </c>
      <c r="X120" s="27">
        <v>191</v>
      </c>
      <c r="Y120" s="27"/>
    </row>
    <row r="121" spans="1:25">
      <c r="A121" s="1">
        <v>2</v>
      </c>
      <c r="B121" s="1">
        <v>2</v>
      </c>
      <c r="C121" s="1" t="s">
        <v>201</v>
      </c>
      <c r="D121" s="29" t="s">
        <v>102</v>
      </c>
      <c r="E121" s="29"/>
      <c r="F121" s="27">
        <v>177</v>
      </c>
      <c r="G121" s="27">
        <v>182</v>
      </c>
      <c r="H121" s="27">
        <v>183</v>
      </c>
      <c r="I121" s="27">
        <v>184</v>
      </c>
      <c r="J121" s="27"/>
      <c r="K121" s="31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726</v>
      </c>
      <c r="L121" s="31" t="s">
        <v>1054</v>
      </c>
      <c r="M121" s="31" t="s">
        <v>771</v>
      </c>
      <c r="N121" s="34">
        <f>K121-(ROW(K121)-ROW(K$6))/10000</f>
        <v>725.98850000000004</v>
      </c>
      <c r="O121" s="31">
        <f>COUNT(E121:J121)</f>
        <v>4</v>
      </c>
      <c r="P121" s="31">
        <f ca="1">IF(AND(O121=1,OFFSET(D121,0,P$3)&gt;0),"Y",0)</f>
        <v>0</v>
      </c>
      <c r="Q121" s="32" t="s">
        <v>157</v>
      </c>
      <c r="R121" s="33">
        <f>1-(Q121=Q120)</f>
        <v>0</v>
      </c>
      <c r="S121" s="33">
        <f>N121+T121/1000+U121/10000+V121/100000+W121/1000000+X121/10000000+Y121/100000000</f>
        <v>726.00824120000004</v>
      </c>
      <c r="T121" s="29"/>
      <c r="U121" s="27">
        <v>177</v>
      </c>
      <c r="V121" s="27">
        <v>184</v>
      </c>
      <c r="W121" s="27">
        <v>183</v>
      </c>
      <c r="X121" s="27">
        <v>182</v>
      </c>
      <c r="Y121" s="27"/>
    </row>
    <row r="122" spans="1:25">
      <c r="A122" s="1">
        <v>3</v>
      </c>
      <c r="B122" s="1">
        <v>3</v>
      </c>
      <c r="C122" s="1" t="s">
        <v>206</v>
      </c>
      <c r="D122" s="29" t="s">
        <v>84</v>
      </c>
      <c r="E122" s="29">
        <v>170</v>
      </c>
      <c r="F122" s="27">
        <v>179</v>
      </c>
      <c r="G122" s="27">
        <v>179</v>
      </c>
      <c r="H122" s="27">
        <v>181</v>
      </c>
      <c r="I122" s="27">
        <v>183</v>
      </c>
      <c r="J122" s="27"/>
      <c r="K122" s="31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722</v>
      </c>
      <c r="L122" s="31" t="s">
        <v>1054</v>
      </c>
      <c r="M122" s="31" t="s">
        <v>772</v>
      </c>
      <c r="N122" s="34">
        <f>K122-(ROW(K122)-ROW(K$6))/10000</f>
        <v>721.98839999999996</v>
      </c>
      <c r="O122" s="31">
        <f>COUNT(E122:J122)</f>
        <v>5</v>
      </c>
      <c r="P122" s="31">
        <f ca="1">IF(AND(O122=1,OFFSET(D122,0,P$3)&gt;0),"Y",0)</f>
        <v>0</v>
      </c>
      <c r="Q122" s="32" t="s">
        <v>157</v>
      </c>
      <c r="R122" s="47">
        <f>1-(Q122=Q121)</f>
        <v>0</v>
      </c>
      <c r="S122" s="33">
        <f>N122+T122/1000+U122/10000+V122/100000+W122/1000000+X122/10000000+Y122/100000000</f>
        <v>722.1783289</v>
      </c>
      <c r="T122" s="29">
        <v>170</v>
      </c>
      <c r="U122" s="27">
        <v>179</v>
      </c>
      <c r="V122" s="27">
        <v>183</v>
      </c>
      <c r="W122" s="27">
        <v>181</v>
      </c>
      <c r="X122" s="27">
        <v>179</v>
      </c>
      <c r="Y122" s="27"/>
    </row>
    <row r="123" spans="1:25">
      <c r="A123" s="1">
        <v>4</v>
      </c>
      <c r="B123" s="1">
        <v>4</v>
      </c>
      <c r="C123" s="1" t="s">
        <v>209</v>
      </c>
      <c r="D123" s="29" t="s">
        <v>46</v>
      </c>
      <c r="E123" s="29">
        <v>171</v>
      </c>
      <c r="F123" s="27">
        <v>182</v>
      </c>
      <c r="G123" s="27">
        <v>178</v>
      </c>
      <c r="H123" s="27">
        <v>177</v>
      </c>
      <c r="I123" s="27">
        <v>182</v>
      </c>
      <c r="J123" s="27"/>
      <c r="K123" s="31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719</v>
      </c>
      <c r="L123" s="31" t="s">
        <v>1054</v>
      </c>
      <c r="M123" s="31"/>
      <c r="N123" s="34">
        <f>K123-(ROW(K123)-ROW(K$6))/10000</f>
        <v>718.98829999999998</v>
      </c>
      <c r="O123" s="31">
        <f>COUNT(E123:J123)</f>
        <v>5</v>
      </c>
      <c r="P123" s="31">
        <f ca="1">IF(AND(O123=1,OFFSET(D123,0,P$3)&gt;0),"Y",0)</f>
        <v>0</v>
      </c>
      <c r="Q123" s="32" t="s">
        <v>157</v>
      </c>
      <c r="R123" s="47">
        <f>1-(Q123=Q122)</f>
        <v>0</v>
      </c>
      <c r="S123" s="33">
        <f>N123+T123/1000+U123/10000+V123/100000+W123/1000000+X123/10000000+Y123/100000000</f>
        <v>719.17951569999991</v>
      </c>
      <c r="T123" s="29">
        <v>171</v>
      </c>
      <c r="U123" s="27">
        <v>182</v>
      </c>
      <c r="V123" s="27">
        <v>182</v>
      </c>
      <c r="W123" s="27">
        <v>178</v>
      </c>
      <c r="X123" s="27">
        <v>177</v>
      </c>
      <c r="Y123" s="27"/>
    </row>
    <row r="124" spans="1:25">
      <c r="A124" s="1">
        <v>5</v>
      </c>
      <c r="B124" s="1">
        <v>5</v>
      </c>
      <c r="C124" s="1" t="s">
        <v>249</v>
      </c>
      <c r="D124" s="29" t="s">
        <v>93</v>
      </c>
      <c r="E124" s="29">
        <v>161</v>
      </c>
      <c r="F124" s="27">
        <v>165</v>
      </c>
      <c r="G124" s="27">
        <v>163</v>
      </c>
      <c r="H124" s="27">
        <v>168</v>
      </c>
      <c r="I124" s="27">
        <v>170</v>
      </c>
      <c r="J124" s="27"/>
      <c r="K124" s="31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666</v>
      </c>
      <c r="L124" s="31" t="s">
        <v>1054</v>
      </c>
      <c r="M124" s="31"/>
      <c r="N124" s="34">
        <f>K124-(ROW(K124)-ROW(K$6))/10000</f>
        <v>665.98820000000001</v>
      </c>
      <c r="O124" s="31">
        <f>COUNT(E124:J124)</f>
        <v>5</v>
      </c>
      <c r="P124" s="31">
        <f ca="1">IF(AND(O124=1,OFFSET(D124,0,P$3)&gt;0),"Y",0)</f>
        <v>0</v>
      </c>
      <c r="Q124" s="32" t="s">
        <v>157</v>
      </c>
      <c r="R124" s="47">
        <f>1-(Q124=Q123)</f>
        <v>0</v>
      </c>
      <c r="S124" s="33">
        <f>N124+T124/1000+U124/10000+V124/100000+W124/1000000+X124/10000000+Y124/100000000</f>
        <v>666.16758429999993</v>
      </c>
      <c r="T124" s="29">
        <v>161</v>
      </c>
      <c r="U124" s="27">
        <v>165</v>
      </c>
      <c r="V124" s="27">
        <v>170</v>
      </c>
      <c r="W124" s="27">
        <v>168</v>
      </c>
      <c r="X124" s="27">
        <v>163</v>
      </c>
      <c r="Y124" s="27"/>
    </row>
    <row r="125" spans="1:25">
      <c r="A125" s="1">
        <v>6</v>
      </c>
      <c r="B125" s="1">
        <v>6</v>
      </c>
      <c r="C125" s="1" t="s">
        <v>273</v>
      </c>
      <c r="D125" s="29" t="s">
        <v>116</v>
      </c>
      <c r="E125" s="29">
        <v>153</v>
      </c>
      <c r="F125" s="27">
        <v>166</v>
      </c>
      <c r="G125" s="27">
        <v>158</v>
      </c>
      <c r="H125" s="27">
        <v>165</v>
      </c>
      <c r="I125" s="27">
        <v>163</v>
      </c>
      <c r="J125" s="27"/>
      <c r="K125" s="31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652</v>
      </c>
      <c r="L125" s="31" t="s">
        <v>1054</v>
      </c>
      <c r="M125" s="31"/>
      <c r="N125" s="34">
        <f>K125-(ROW(K125)-ROW(K$6))/10000</f>
        <v>651.98810000000003</v>
      </c>
      <c r="O125" s="31">
        <f>COUNT(E125:J125)</f>
        <v>5</v>
      </c>
      <c r="P125" s="31">
        <f ca="1">IF(AND(O125=1,OFFSET(D125,0,P$3)&gt;0),"Y",0)</f>
        <v>0</v>
      </c>
      <c r="Q125" s="32" t="s">
        <v>157</v>
      </c>
      <c r="R125" s="47">
        <f>1-(Q125=Q124)</f>
        <v>0</v>
      </c>
      <c r="S125" s="33">
        <f>N125+T125/1000+U125/10000+V125/100000+W125/1000000+X125/10000000+Y125/100000000</f>
        <v>652.1595288000002</v>
      </c>
      <c r="T125" s="29">
        <v>153</v>
      </c>
      <c r="U125" s="27">
        <v>166</v>
      </c>
      <c r="V125" s="27">
        <v>165</v>
      </c>
      <c r="W125" s="27">
        <v>163</v>
      </c>
      <c r="X125" s="27">
        <v>158</v>
      </c>
      <c r="Y125" s="27"/>
    </row>
    <row r="126" spans="1:25">
      <c r="A126" s="1">
        <v>7</v>
      </c>
      <c r="B126" s="1">
        <v>7</v>
      </c>
      <c r="C126" s="1" t="s">
        <v>269</v>
      </c>
      <c r="D126" s="29" t="s">
        <v>87</v>
      </c>
      <c r="E126" s="29">
        <v>166</v>
      </c>
      <c r="F126" s="27">
        <v>169</v>
      </c>
      <c r="G126" s="27"/>
      <c r="H126" s="27">
        <v>149</v>
      </c>
      <c r="I126" s="27">
        <v>165</v>
      </c>
      <c r="J126" s="27"/>
      <c r="K126" s="31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649</v>
      </c>
      <c r="L126" s="31" t="s">
        <v>1054</v>
      </c>
      <c r="M126" s="31"/>
      <c r="N126" s="34">
        <f>K126-(ROW(K126)-ROW(K$6))/10000</f>
        <v>648.98800000000006</v>
      </c>
      <c r="O126" s="31">
        <f>COUNT(E126:J126)</f>
        <v>4</v>
      </c>
      <c r="P126" s="31">
        <f ca="1">IF(AND(O126=1,OFFSET(D126,0,P$3)&gt;0),"Y",0)</f>
        <v>0</v>
      </c>
      <c r="Q126" s="32" t="s">
        <v>157</v>
      </c>
      <c r="R126" s="47">
        <f>1-(Q126=Q125)</f>
        <v>0</v>
      </c>
      <c r="S126" s="33">
        <f>N126+T126/1000+U126/10000+V126/100000+W126/1000000+X126/10000000+Y126/100000000</f>
        <v>649.17269900000008</v>
      </c>
      <c r="T126" s="29">
        <v>166</v>
      </c>
      <c r="U126" s="27">
        <v>169</v>
      </c>
      <c r="V126" s="27">
        <v>165</v>
      </c>
      <c r="W126" s="27">
        <v>149</v>
      </c>
      <c r="X126" s="27"/>
      <c r="Y126" s="27"/>
    </row>
    <row r="127" spans="1:25">
      <c r="A127" s="1">
        <v>8</v>
      </c>
      <c r="B127" s="1">
        <v>8</v>
      </c>
      <c r="C127" s="1" t="s">
        <v>296</v>
      </c>
      <c r="D127" s="29" t="s">
        <v>116</v>
      </c>
      <c r="E127" s="29">
        <v>135</v>
      </c>
      <c r="F127" s="27">
        <v>156</v>
      </c>
      <c r="G127" s="27">
        <v>123</v>
      </c>
      <c r="H127" s="27"/>
      <c r="I127" s="27">
        <v>155</v>
      </c>
      <c r="J127" s="27"/>
      <c r="K127" s="31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569</v>
      </c>
      <c r="L127" s="31" t="s">
        <v>1054</v>
      </c>
      <c r="M127" s="31"/>
      <c r="N127" s="34">
        <f>K127-(ROW(K127)-ROW(K$6))/10000</f>
        <v>568.98789999999997</v>
      </c>
      <c r="O127" s="31">
        <f>COUNT(E127:J127)</f>
        <v>4</v>
      </c>
      <c r="P127" s="31">
        <f ca="1">IF(AND(O127=1,OFFSET(D127,0,P$3)&gt;0),"Y",0)</f>
        <v>0</v>
      </c>
      <c r="Q127" s="32" t="s">
        <v>157</v>
      </c>
      <c r="R127" s="47">
        <f>1-(Q127=Q126)</f>
        <v>0</v>
      </c>
      <c r="S127" s="33">
        <f>N127+T127/1000+U127/10000+V127/100000+W127/1000000+X127/10000000+Y127/100000000</f>
        <v>569.14017299999989</v>
      </c>
      <c r="T127" s="29">
        <v>135</v>
      </c>
      <c r="U127" s="27">
        <v>156</v>
      </c>
      <c r="V127" s="27">
        <v>155</v>
      </c>
      <c r="W127" s="27">
        <v>123</v>
      </c>
      <c r="X127" s="27"/>
      <c r="Y127" s="27"/>
    </row>
    <row r="128" spans="1:25">
      <c r="A128" s="1">
        <v>9</v>
      </c>
      <c r="B128" s="1">
        <v>9</v>
      </c>
      <c r="C128" s="1" t="s">
        <v>323</v>
      </c>
      <c r="D128" s="29" t="s">
        <v>30</v>
      </c>
      <c r="E128" s="29">
        <v>126</v>
      </c>
      <c r="F128" s="27">
        <v>139</v>
      </c>
      <c r="G128" s="27">
        <v>144</v>
      </c>
      <c r="H128" s="27">
        <v>134</v>
      </c>
      <c r="I128" s="27">
        <v>145</v>
      </c>
      <c r="J128" s="27"/>
      <c r="K128" s="31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562</v>
      </c>
      <c r="L128" s="31" t="s">
        <v>1054</v>
      </c>
      <c r="M128" s="31"/>
      <c r="N128" s="34">
        <f>K128-(ROW(K128)-ROW(K$6))/10000</f>
        <v>561.98779999999999</v>
      </c>
      <c r="O128" s="31">
        <f>COUNT(E128:J128)</f>
        <v>5</v>
      </c>
      <c r="P128" s="31">
        <f ca="1">IF(AND(O128=1,OFFSET(D128,0,P$3)&gt;0),"Y",0)</f>
        <v>0</v>
      </c>
      <c r="Q128" s="32" t="s">
        <v>157</v>
      </c>
      <c r="R128" s="47">
        <f>1-(Q128=Q127)</f>
        <v>0</v>
      </c>
      <c r="S128" s="33">
        <f>N128+T128/1000+U128/10000+V128/100000+W128/1000000+X128/10000000+Y128/100000000</f>
        <v>562.1293073999999</v>
      </c>
      <c r="T128" s="29">
        <v>126</v>
      </c>
      <c r="U128" s="27">
        <v>139</v>
      </c>
      <c r="V128" s="27">
        <v>145</v>
      </c>
      <c r="W128" s="27">
        <v>144</v>
      </c>
      <c r="X128" s="27">
        <v>134</v>
      </c>
      <c r="Y128" s="27"/>
    </row>
    <row r="129" spans="1:25">
      <c r="A129" s="1">
        <v>10</v>
      </c>
      <c r="B129" s="1">
        <v>10</v>
      </c>
      <c r="C129" s="1" t="s">
        <v>197</v>
      </c>
      <c r="D129" s="29" t="s">
        <v>145</v>
      </c>
      <c r="E129" s="29">
        <v>185</v>
      </c>
      <c r="F129" s="27">
        <v>185</v>
      </c>
      <c r="G129" s="27"/>
      <c r="H129" s="27"/>
      <c r="I129" s="27">
        <v>186</v>
      </c>
      <c r="J129" s="27"/>
      <c r="K129" s="31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556</v>
      </c>
      <c r="L129" s="31" t="s">
        <v>1054</v>
      </c>
      <c r="M129" s="31"/>
      <c r="N129" s="34">
        <f>K129-(ROW(K129)-ROW(K$6))/10000</f>
        <v>555.98770000000002</v>
      </c>
      <c r="O129" s="31">
        <f>COUNT(E129:J129)</f>
        <v>3</v>
      </c>
      <c r="P129" s="31">
        <f ca="1">IF(AND(O129=1,OFFSET(D129,0,P$3)&gt;0),"Y",0)</f>
        <v>0</v>
      </c>
      <c r="Q129" s="32" t="s">
        <v>157</v>
      </c>
      <c r="R129" s="47">
        <f>1-(Q129=Q128)</f>
        <v>0</v>
      </c>
      <c r="S129" s="33">
        <f>N129+T129/1000+U129/10000+V129/100000+W129/1000000+X129/10000000+Y129/100000000</f>
        <v>556.19305999999995</v>
      </c>
      <c r="T129" s="29">
        <v>185</v>
      </c>
      <c r="U129" s="27">
        <v>185</v>
      </c>
      <c r="V129" s="27">
        <v>186</v>
      </c>
      <c r="W129" s="27"/>
      <c r="X129" s="27"/>
      <c r="Y129" s="27"/>
    </row>
    <row r="130" spans="1:25">
      <c r="A130" s="1">
        <v>11</v>
      </c>
      <c r="B130" s="1">
        <v>11</v>
      </c>
      <c r="C130" s="1" t="s">
        <v>773</v>
      </c>
      <c r="D130" s="29" t="s">
        <v>46</v>
      </c>
      <c r="E130" s="29">
        <v>140</v>
      </c>
      <c r="F130" s="27">
        <v>150</v>
      </c>
      <c r="G130" s="27">
        <v>134</v>
      </c>
      <c r="H130" s="27">
        <v>123</v>
      </c>
      <c r="I130" s="27"/>
      <c r="J130" s="27"/>
      <c r="K130" s="31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547</v>
      </c>
      <c r="L130" s="31" t="s">
        <v>1054</v>
      </c>
      <c r="M130" s="31"/>
      <c r="N130" s="34">
        <f>K130-(ROW(K130)-ROW(K$6))/10000</f>
        <v>546.98760000000004</v>
      </c>
      <c r="O130" s="31">
        <f>COUNT(E130:J130)</f>
        <v>4</v>
      </c>
      <c r="P130" s="31">
        <f ca="1">IF(AND(O130=1,OFFSET(D130,0,P$3)&gt;0),"Y",0)</f>
        <v>0</v>
      </c>
      <c r="Q130" s="32" t="s">
        <v>157</v>
      </c>
      <c r="R130" s="47">
        <f>1-(Q130=Q129)</f>
        <v>0</v>
      </c>
      <c r="S130" s="33">
        <f>N130+T130/1000+U130/10000+V130/100000+W130/1000000+X130/10000000+Y130/100000000</f>
        <v>547.14406300000007</v>
      </c>
      <c r="T130" s="29">
        <v>140</v>
      </c>
      <c r="U130" s="27">
        <v>150</v>
      </c>
      <c r="V130" s="27">
        <v>134</v>
      </c>
      <c r="W130" s="27">
        <v>123</v>
      </c>
      <c r="X130" s="27"/>
      <c r="Y130" s="27"/>
    </row>
    <row r="131" spans="1:25">
      <c r="A131" s="1">
        <v>12</v>
      </c>
      <c r="B131" s="1">
        <v>12</v>
      </c>
      <c r="C131" s="1" t="s">
        <v>392</v>
      </c>
      <c r="D131" s="29" t="s">
        <v>42</v>
      </c>
      <c r="E131" s="29">
        <v>102</v>
      </c>
      <c r="F131" s="27">
        <v>119</v>
      </c>
      <c r="G131" s="27">
        <v>122</v>
      </c>
      <c r="H131" s="27"/>
      <c r="I131" s="27">
        <v>110</v>
      </c>
      <c r="J131" s="27"/>
      <c r="K131" s="31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453</v>
      </c>
      <c r="L131" s="31" t="s">
        <v>1054</v>
      </c>
      <c r="M131" s="31"/>
      <c r="N131" s="34">
        <f>K131-(ROW(K131)-ROW(K$6))/10000</f>
        <v>452.98750000000001</v>
      </c>
      <c r="O131" s="31">
        <f>COUNT(E131:J131)</f>
        <v>4</v>
      </c>
      <c r="P131" s="31">
        <f ca="1">IF(AND(O131=1,OFFSET(D131,0,P$3)&gt;0),"Y",0)</f>
        <v>0</v>
      </c>
      <c r="Q131" s="32" t="s">
        <v>157</v>
      </c>
      <c r="R131" s="47">
        <f>1-(Q131=Q130)</f>
        <v>0</v>
      </c>
      <c r="S131" s="33">
        <f>N131+T131/1000+U131/10000+V131/100000+W131/1000000+X131/10000000+Y131/100000000</f>
        <v>453.10273000000001</v>
      </c>
      <c r="T131" s="29">
        <v>102</v>
      </c>
      <c r="U131" s="27">
        <v>119</v>
      </c>
      <c r="V131" s="27">
        <v>122</v>
      </c>
      <c r="W131" s="27">
        <v>110</v>
      </c>
      <c r="X131" s="27"/>
      <c r="Y131" s="27"/>
    </row>
    <row r="132" spans="1:25">
      <c r="A132" s="1">
        <v>13</v>
      </c>
      <c r="B132" s="1" t="s">
        <v>111</v>
      </c>
      <c r="C132" s="1" t="s">
        <v>774</v>
      </c>
      <c r="D132" s="29" t="s">
        <v>66</v>
      </c>
      <c r="E132" s="29">
        <v>125</v>
      </c>
      <c r="F132" s="27">
        <v>151</v>
      </c>
      <c r="G132" s="27">
        <v>135</v>
      </c>
      <c r="H132" s="27"/>
      <c r="I132" s="27"/>
      <c r="J132" s="27"/>
      <c r="K132" s="31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411</v>
      </c>
      <c r="L132" s="31" t="s">
        <v>1055</v>
      </c>
      <c r="M132" s="31"/>
      <c r="N132" s="34">
        <f>K132-(ROW(K132)-ROW(K$6))/10000</f>
        <v>410.98739999999998</v>
      </c>
      <c r="O132" s="31">
        <f>COUNT(E132:J132)</f>
        <v>3</v>
      </c>
      <c r="P132" s="31">
        <f ca="1">IF(AND(O132=1,OFFSET(D132,0,P$3)&gt;0),"Y",0)</f>
        <v>0</v>
      </c>
      <c r="Q132" s="32" t="s">
        <v>157</v>
      </c>
      <c r="R132" s="47">
        <f>1-(Q132=Q131)</f>
        <v>0</v>
      </c>
      <c r="S132" s="33">
        <f>N132+T132/1000+U132/10000+V132/100000+W132/1000000+X132/10000000+Y132/100000000</f>
        <v>411.12885</v>
      </c>
      <c r="T132" s="29">
        <v>125</v>
      </c>
      <c r="U132" s="27">
        <v>151</v>
      </c>
      <c r="V132" s="27">
        <v>135</v>
      </c>
      <c r="W132" s="27"/>
      <c r="X132" s="27"/>
      <c r="Y132" s="27"/>
    </row>
    <row r="133" spans="1:25">
      <c r="A133" s="1">
        <v>14</v>
      </c>
      <c r="B133" s="1">
        <v>13</v>
      </c>
      <c r="C133" s="1" t="s">
        <v>775</v>
      </c>
      <c r="D133" s="29" t="s">
        <v>84</v>
      </c>
      <c r="E133" s="29">
        <v>132</v>
      </c>
      <c r="F133" s="27"/>
      <c r="G133" s="27">
        <v>145</v>
      </c>
      <c r="H133" s="27">
        <v>116</v>
      </c>
      <c r="I133" s="27"/>
      <c r="J133" s="27"/>
      <c r="K133" s="31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393</v>
      </c>
      <c r="L133" s="31" t="s">
        <v>1054</v>
      </c>
      <c r="M133" s="31"/>
      <c r="N133" s="34">
        <f>K133-(ROW(K133)-ROW(K$6))/10000</f>
        <v>392.9873</v>
      </c>
      <c r="O133" s="31">
        <f>COUNT(E133:J133)</f>
        <v>3</v>
      </c>
      <c r="P133" s="31">
        <f ca="1">IF(AND(O133=1,OFFSET(D133,0,P$3)&gt;0),"Y",0)</f>
        <v>0</v>
      </c>
      <c r="Q133" s="32" t="s">
        <v>157</v>
      </c>
      <c r="R133" s="47">
        <f>1-(Q133=Q132)</f>
        <v>0</v>
      </c>
      <c r="S133" s="33">
        <f>N133+T133/1000+U133/10000+V133/100000+W133/1000000+X133/10000000+Y133/100000000</f>
        <v>393.12086599999998</v>
      </c>
      <c r="T133" s="29">
        <v>132</v>
      </c>
      <c r="U133" s="27"/>
      <c r="V133" s="27">
        <v>145</v>
      </c>
      <c r="W133" s="27">
        <v>116</v>
      </c>
      <c r="X133" s="27"/>
      <c r="Y133" s="27"/>
    </row>
    <row r="134" spans="1:25">
      <c r="A134" s="1">
        <v>15</v>
      </c>
      <c r="B134" s="1">
        <v>14</v>
      </c>
      <c r="C134" s="1" t="s">
        <v>776</v>
      </c>
      <c r="D134" s="29" t="s">
        <v>39</v>
      </c>
      <c r="E134" s="29">
        <v>196</v>
      </c>
      <c r="F134" s="27">
        <v>196</v>
      </c>
      <c r="G134" s="27"/>
      <c r="H134" s="27"/>
      <c r="I134" s="27"/>
      <c r="J134" s="27"/>
      <c r="K134" s="31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392</v>
      </c>
      <c r="L134" s="31" t="s">
        <v>1054</v>
      </c>
      <c r="M134" s="31"/>
      <c r="N134" s="34">
        <f>K134-(ROW(K134)-ROW(K$6))/10000</f>
        <v>391.98719999999997</v>
      </c>
      <c r="O134" s="31">
        <f>COUNT(E134:J134)</f>
        <v>2</v>
      </c>
      <c r="P134" s="31">
        <f ca="1">IF(AND(O134=1,OFFSET(D134,0,P$3)&gt;0),"Y",0)</f>
        <v>0</v>
      </c>
      <c r="Q134" s="32" t="s">
        <v>157</v>
      </c>
      <c r="R134" s="47">
        <f>1-(Q134=Q133)</f>
        <v>0</v>
      </c>
      <c r="S134" s="33">
        <f>N134+T134/1000+U134/10000+V134/100000+W134/1000000+X134/10000000+Y134/100000000</f>
        <v>392.20280000000002</v>
      </c>
      <c r="T134" s="29">
        <v>196</v>
      </c>
      <c r="U134" s="27">
        <v>196</v>
      </c>
      <c r="V134" s="27"/>
      <c r="W134" s="27"/>
      <c r="X134" s="27"/>
      <c r="Y134" s="27"/>
    </row>
    <row r="135" spans="1:25">
      <c r="A135" s="1">
        <v>16</v>
      </c>
      <c r="B135" s="1">
        <v>15</v>
      </c>
      <c r="C135" s="1" t="s">
        <v>380</v>
      </c>
      <c r="D135" s="29" t="s">
        <v>42</v>
      </c>
      <c r="E135" s="29">
        <v>93</v>
      </c>
      <c r="F135" s="27">
        <v>83</v>
      </c>
      <c r="G135" s="27"/>
      <c r="H135" s="27">
        <v>88</v>
      </c>
      <c r="I135" s="27">
        <v>114</v>
      </c>
      <c r="J135" s="27"/>
      <c r="K135" s="31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378</v>
      </c>
      <c r="L135" s="31" t="s">
        <v>1054</v>
      </c>
      <c r="M135" s="31"/>
      <c r="N135" s="34">
        <f>K135-(ROW(K135)-ROW(K$6))/10000</f>
        <v>377.9871</v>
      </c>
      <c r="O135" s="31">
        <f>COUNT(E135:J135)</f>
        <v>4</v>
      </c>
      <c r="P135" s="31">
        <f ca="1">IF(AND(O135=1,OFFSET(D135,0,P$3)&gt;0),"Y",0)</f>
        <v>0</v>
      </c>
      <c r="Q135" s="32" t="s">
        <v>157</v>
      </c>
      <c r="R135" s="47">
        <f>1-(Q135=Q134)</f>
        <v>0</v>
      </c>
      <c r="S135" s="33">
        <f>N135+T135/1000+U135/10000+V135/100000+W135/1000000+X135/10000000+Y135/100000000</f>
        <v>378.08962800000006</v>
      </c>
      <c r="T135" s="29">
        <v>93</v>
      </c>
      <c r="U135" s="27">
        <v>83</v>
      </c>
      <c r="V135" s="27">
        <v>114</v>
      </c>
      <c r="W135" s="27">
        <v>88</v>
      </c>
      <c r="X135" s="27"/>
      <c r="Y135" s="27"/>
    </row>
    <row r="136" spans="1:25">
      <c r="A136" s="1">
        <v>17</v>
      </c>
      <c r="B136" s="1">
        <v>16</v>
      </c>
      <c r="C136" s="1" t="s">
        <v>777</v>
      </c>
      <c r="D136" s="29" t="s">
        <v>102</v>
      </c>
      <c r="E136" s="29">
        <v>173</v>
      </c>
      <c r="F136" s="27"/>
      <c r="G136" s="27"/>
      <c r="H136" s="27">
        <v>160</v>
      </c>
      <c r="I136" s="27"/>
      <c r="J136" s="27"/>
      <c r="K136" s="31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333</v>
      </c>
      <c r="L136" s="31" t="s">
        <v>1054</v>
      </c>
      <c r="M136" s="31"/>
      <c r="N136" s="34">
        <f>K136-(ROW(K136)-ROW(K$6))/10000</f>
        <v>332.98700000000002</v>
      </c>
      <c r="O136" s="31">
        <f>COUNT(E136:J136)</f>
        <v>2</v>
      </c>
      <c r="P136" s="31">
        <f ca="1">IF(AND(O136=1,OFFSET(D136,0,P$3)&gt;0),"Y",0)</f>
        <v>0</v>
      </c>
      <c r="Q136" s="32" t="s">
        <v>157</v>
      </c>
      <c r="R136" s="47">
        <f>1-(Q136=Q135)</f>
        <v>0</v>
      </c>
      <c r="S136" s="33">
        <f>N136+T136/1000+U136/10000+V136/100000+W136/1000000+X136/10000000+Y136/100000000</f>
        <v>333.16160000000002</v>
      </c>
      <c r="T136" s="29">
        <v>173</v>
      </c>
      <c r="U136" s="27"/>
      <c r="V136" s="27">
        <v>160</v>
      </c>
      <c r="W136" s="27"/>
      <c r="X136" s="27"/>
      <c r="Y136" s="27"/>
    </row>
    <row r="137" spans="1:25">
      <c r="A137" s="1">
        <v>18</v>
      </c>
      <c r="B137" s="1">
        <v>17</v>
      </c>
      <c r="C137" s="1" t="s">
        <v>778</v>
      </c>
      <c r="D137" s="29" t="s">
        <v>46</v>
      </c>
      <c r="E137" s="29">
        <v>86</v>
      </c>
      <c r="F137" s="27">
        <v>116</v>
      </c>
      <c r="G137" s="27">
        <v>108</v>
      </c>
      <c r="H137" s="27"/>
      <c r="I137" s="27"/>
      <c r="J137" s="27"/>
      <c r="K137" s="31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310</v>
      </c>
      <c r="L137" s="31" t="s">
        <v>1054</v>
      </c>
      <c r="M137" s="31"/>
      <c r="N137" s="34">
        <f>K137-(ROW(K137)-ROW(K$6))/10000</f>
        <v>309.98689999999999</v>
      </c>
      <c r="O137" s="31">
        <f>COUNT(E137:J137)</f>
        <v>3</v>
      </c>
      <c r="P137" s="31">
        <f ca="1">IF(AND(O137=1,OFFSET(D137,0,P$3)&gt;0),"Y",0)</f>
        <v>0</v>
      </c>
      <c r="Q137" s="32" t="s">
        <v>157</v>
      </c>
      <c r="R137" s="47">
        <f>1-(Q137=Q136)</f>
        <v>0</v>
      </c>
      <c r="S137" s="33">
        <f>N137+T137/1000+U137/10000+V137/100000+W137/1000000+X137/10000000+Y137/100000000</f>
        <v>310.08557999999999</v>
      </c>
      <c r="T137" s="29">
        <v>86</v>
      </c>
      <c r="U137" s="27">
        <v>116</v>
      </c>
      <c r="V137" s="27">
        <v>108</v>
      </c>
      <c r="W137" s="27"/>
      <c r="X137" s="27"/>
      <c r="Y137" s="27"/>
    </row>
    <row r="138" spans="1:25">
      <c r="A138" s="1">
        <v>19</v>
      </c>
      <c r="B138" s="1">
        <v>18</v>
      </c>
      <c r="C138" s="1" t="s">
        <v>431</v>
      </c>
      <c r="D138" s="29" t="s">
        <v>46</v>
      </c>
      <c r="E138" s="29">
        <v>31</v>
      </c>
      <c r="F138" s="27">
        <v>71</v>
      </c>
      <c r="G138" s="27">
        <v>76</v>
      </c>
      <c r="H138" s="27">
        <v>52</v>
      </c>
      <c r="I138" s="27">
        <v>89</v>
      </c>
      <c r="J138" s="27"/>
      <c r="K138" s="31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288</v>
      </c>
      <c r="L138" s="31" t="s">
        <v>1054</v>
      </c>
      <c r="M138" s="31"/>
      <c r="N138" s="34">
        <f>K138-(ROW(K138)-ROW(K$6))/10000</f>
        <v>287.98680000000002</v>
      </c>
      <c r="O138" s="31">
        <f>COUNT(E138:J138)</f>
        <v>5</v>
      </c>
      <c r="P138" s="31">
        <f ca="1">IF(AND(O138=1,OFFSET(D138,0,P$3)&gt;0),"Y",0)</f>
        <v>0</v>
      </c>
      <c r="Q138" s="32" t="s">
        <v>157</v>
      </c>
      <c r="R138" s="47">
        <f>1-(Q138=Q137)</f>
        <v>0</v>
      </c>
      <c r="S138" s="33">
        <f>N138+T138/1000+U138/10000+V138/100000+W138/1000000+X138/10000000+Y138/100000000</f>
        <v>288.02587119999998</v>
      </c>
      <c r="T138" s="29">
        <v>31</v>
      </c>
      <c r="U138" s="27">
        <v>71</v>
      </c>
      <c r="V138" s="27">
        <v>89</v>
      </c>
      <c r="W138" s="27">
        <v>76</v>
      </c>
      <c r="X138" s="27">
        <v>52</v>
      </c>
      <c r="Y138" s="27"/>
    </row>
    <row r="139" spans="1:25">
      <c r="A139" s="1">
        <v>20</v>
      </c>
      <c r="B139" s="1">
        <v>19</v>
      </c>
      <c r="C139" s="1" t="s">
        <v>779</v>
      </c>
      <c r="D139" s="29" t="s">
        <v>124</v>
      </c>
      <c r="E139" s="29"/>
      <c r="F139" s="27">
        <v>153</v>
      </c>
      <c r="G139" s="27"/>
      <c r="H139" s="27">
        <v>119</v>
      </c>
      <c r="I139" s="27"/>
      <c r="J139" s="27"/>
      <c r="K139" s="31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272</v>
      </c>
      <c r="L139" s="31" t="s">
        <v>1054</v>
      </c>
      <c r="M139" s="31"/>
      <c r="N139" s="34">
        <f>K139-(ROW(K139)-ROW(K$6))/10000</f>
        <v>271.98669999999998</v>
      </c>
      <c r="O139" s="31">
        <f>COUNT(E139:J139)</f>
        <v>2</v>
      </c>
      <c r="P139" s="31">
        <f ca="1">IF(AND(O139=1,OFFSET(D139,0,P$3)&gt;0),"Y",0)</f>
        <v>0</v>
      </c>
      <c r="Q139" s="32" t="s">
        <v>157</v>
      </c>
      <c r="R139" s="33">
        <f>1-(Q139=Q138)</f>
        <v>0</v>
      </c>
      <c r="S139" s="33">
        <f>N139+T139/1000+U139/10000+V139/100000+W139/1000000+X139/10000000+Y139/100000000</f>
        <v>272.00319000000002</v>
      </c>
      <c r="T139" s="29"/>
      <c r="U139" s="27">
        <v>153</v>
      </c>
      <c r="V139" s="27">
        <v>119</v>
      </c>
      <c r="W139" s="27"/>
      <c r="X139" s="27"/>
      <c r="Y139" s="27"/>
    </row>
    <row r="140" spans="1:25">
      <c r="A140" s="1">
        <v>21</v>
      </c>
      <c r="B140" s="1" t="s">
        <v>111</v>
      </c>
      <c r="C140" s="1" t="s">
        <v>780</v>
      </c>
      <c r="D140" s="29" t="s">
        <v>66</v>
      </c>
      <c r="E140" s="29"/>
      <c r="F140" s="27"/>
      <c r="G140" s="27">
        <v>129</v>
      </c>
      <c r="H140" s="27">
        <v>140</v>
      </c>
      <c r="I140" s="27"/>
      <c r="J140" s="27"/>
      <c r="K140" s="31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269</v>
      </c>
      <c r="L140" s="31" t="s">
        <v>1055</v>
      </c>
      <c r="M140" s="31"/>
      <c r="N140" s="34">
        <f>K140-(ROW(K140)-ROW(K$6))/10000</f>
        <v>268.98660000000001</v>
      </c>
      <c r="O140" s="31">
        <f>COUNT(E140:J140)</f>
        <v>2</v>
      </c>
      <c r="P140" s="31">
        <f ca="1">IF(AND(O140=1,OFFSET(D140,0,P$3)&gt;0),"Y",0)</f>
        <v>0</v>
      </c>
      <c r="Q140" s="32" t="s">
        <v>157</v>
      </c>
      <c r="R140" s="33">
        <f>1-(Q140=Q139)</f>
        <v>0</v>
      </c>
      <c r="S140" s="33">
        <f>N140+T140/1000+U140/10000+V140/100000+W140/1000000+X140/10000000+Y140/100000000</f>
        <v>268.98812900000001</v>
      </c>
      <c r="T140" s="29"/>
      <c r="U140" s="27"/>
      <c r="V140" s="27">
        <v>140</v>
      </c>
      <c r="W140" s="27">
        <v>129</v>
      </c>
      <c r="X140" s="27"/>
      <c r="Y140" s="27"/>
    </row>
    <row r="141" spans="1:25">
      <c r="A141" s="1">
        <v>22</v>
      </c>
      <c r="B141" s="1">
        <v>20</v>
      </c>
      <c r="C141" s="1" t="s">
        <v>781</v>
      </c>
      <c r="D141" s="29" t="s">
        <v>39</v>
      </c>
      <c r="E141" s="29"/>
      <c r="F141" s="27"/>
      <c r="G141" s="27">
        <v>127</v>
      </c>
      <c r="H141" s="27">
        <v>127</v>
      </c>
      <c r="I141" s="27"/>
      <c r="J141" s="27"/>
      <c r="K141" s="31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254</v>
      </c>
      <c r="L141" s="31" t="s">
        <v>1054</v>
      </c>
      <c r="M141" s="31"/>
      <c r="N141" s="34">
        <f>K141-(ROW(K141)-ROW(K$6))/10000</f>
        <v>253.98650000000001</v>
      </c>
      <c r="O141" s="31">
        <f>COUNT(E141:J141)</f>
        <v>2</v>
      </c>
      <c r="P141" s="31">
        <f ca="1">IF(AND(O141=1,OFFSET(D141,0,P$3)&gt;0),"Y",0)</f>
        <v>0</v>
      </c>
      <c r="Q141" s="32" t="s">
        <v>157</v>
      </c>
      <c r="R141" s="33">
        <f>1-(Q141=Q140)</f>
        <v>0</v>
      </c>
      <c r="S141" s="33">
        <f>N141+T141/1000+U141/10000+V141/100000+W141/1000000+X141/10000000+Y141/100000000</f>
        <v>253.987897</v>
      </c>
      <c r="T141" s="29"/>
      <c r="U141" s="27"/>
      <c r="V141" s="27">
        <v>127</v>
      </c>
      <c r="W141" s="27">
        <v>127</v>
      </c>
      <c r="X141" s="27"/>
      <c r="Y141" s="27"/>
    </row>
    <row r="142" spans="1:25">
      <c r="A142" s="1">
        <v>23</v>
      </c>
      <c r="B142" s="1">
        <v>21</v>
      </c>
      <c r="C142" s="1" t="s">
        <v>335</v>
      </c>
      <c r="D142" s="29" t="s">
        <v>98</v>
      </c>
      <c r="E142" s="29"/>
      <c r="F142" s="27"/>
      <c r="G142" s="27"/>
      <c r="H142" s="27">
        <v>97</v>
      </c>
      <c r="I142" s="27">
        <v>141</v>
      </c>
      <c r="J142" s="27"/>
      <c r="K142" s="31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238</v>
      </c>
      <c r="L142" s="31" t="s">
        <v>1054</v>
      </c>
      <c r="M142" s="31"/>
      <c r="N142" s="34">
        <f>K142-(ROW(K142)-ROW(K$6))/10000</f>
        <v>237.9864</v>
      </c>
      <c r="O142" s="31">
        <f>COUNT(E142:J142)</f>
        <v>2</v>
      </c>
      <c r="P142" s="31">
        <f ca="1">IF(AND(O142=1,OFFSET(D142,0,P$3)&gt;0),"Y",0)</f>
        <v>0</v>
      </c>
      <c r="Q142" s="32" t="s">
        <v>157</v>
      </c>
      <c r="R142" s="33">
        <f>1-(Q142=Q141)</f>
        <v>0</v>
      </c>
      <c r="S142" s="33">
        <f>N142+T142/1000+U142/10000+V142/100000+W142/1000000+X142/10000000+Y142/100000000</f>
        <v>237.98790700000001</v>
      </c>
      <c r="T142" s="29"/>
      <c r="U142" s="27"/>
      <c r="V142" s="27">
        <v>141</v>
      </c>
      <c r="W142" s="27">
        <v>97</v>
      </c>
      <c r="X142" s="27"/>
      <c r="Y142" s="27"/>
    </row>
    <row r="143" spans="1:25">
      <c r="A143" s="1">
        <v>24</v>
      </c>
      <c r="B143" s="1">
        <v>22</v>
      </c>
      <c r="C143" s="1" t="s">
        <v>375</v>
      </c>
      <c r="D143" s="29" t="s">
        <v>39</v>
      </c>
      <c r="E143" s="29"/>
      <c r="F143" s="27">
        <v>105</v>
      </c>
      <c r="G143" s="27"/>
      <c r="H143" s="27"/>
      <c r="I143" s="27">
        <v>117</v>
      </c>
      <c r="J143" s="27"/>
      <c r="K143" s="31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222</v>
      </c>
      <c r="L143" s="31" t="s">
        <v>1054</v>
      </c>
      <c r="M143" s="31"/>
      <c r="N143" s="34">
        <f>K143-(ROW(K143)-ROW(K$6))/10000</f>
        <v>221.9863</v>
      </c>
      <c r="O143" s="31">
        <f>COUNT(E143:J143)</f>
        <v>2</v>
      </c>
      <c r="P143" s="31">
        <f ca="1">IF(AND(O143=1,OFFSET(D143,0,P$3)&gt;0),"Y",0)</f>
        <v>0</v>
      </c>
      <c r="Q143" s="32" t="s">
        <v>157</v>
      </c>
      <c r="R143" s="33">
        <f>1-(Q143=Q142)</f>
        <v>0</v>
      </c>
      <c r="S143" s="33">
        <f>N143+T143/1000+U143/10000+V143/100000+W143/1000000+X143/10000000+Y143/100000000</f>
        <v>221.99797000000001</v>
      </c>
      <c r="T143" s="29"/>
      <c r="U143" s="27">
        <v>105</v>
      </c>
      <c r="V143" s="27">
        <v>117</v>
      </c>
      <c r="W143" s="27"/>
      <c r="X143" s="27"/>
      <c r="Y143" s="27"/>
    </row>
    <row r="144" spans="1:25">
      <c r="A144" s="1">
        <v>25</v>
      </c>
      <c r="B144" s="1">
        <v>23</v>
      </c>
      <c r="C144" s="1" t="s">
        <v>782</v>
      </c>
      <c r="D144" s="29" t="s">
        <v>102</v>
      </c>
      <c r="E144" s="29"/>
      <c r="F144" s="27">
        <v>113</v>
      </c>
      <c r="G144" s="27"/>
      <c r="H144" s="27">
        <v>106</v>
      </c>
      <c r="I144" s="27"/>
      <c r="J144" s="27"/>
      <c r="K144" s="31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219</v>
      </c>
      <c r="L144" s="31" t="s">
        <v>1054</v>
      </c>
      <c r="M144" s="31"/>
      <c r="N144" s="34">
        <f>K144-(ROW(K144)-ROW(K$6))/10000</f>
        <v>218.9862</v>
      </c>
      <c r="O144" s="31">
        <f>COUNT(E144:J144)</f>
        <v>2</v>
      </c>
      <c r="P144" s="31">
        <f ca="1">IF(AND(O144=1,OFFSET(D144,0,P$3)&gt;0),"Y",0)</f>
        <v>0</v>
      </c>
      <c r="Q144" s="32" t="s">
        <v>157</v>
      </c>
      <c r="R144" s="33">
        <f>1-(Q144=Q143)</f>
        <v>0</v>
      </c>
      <c r="S144" s="33">
        <f>N144+T144/1000+U144/10000+V144/100000+W144/1000000+X144/10000000+Y144/100000000</f>
        <v>218.99856</v>
      </c>
      <c r="T144" s="29"/>
      <c r="U144" s="27">
        <v>113</v>
      </c>
      <c r="V144" s="27">
        <v>106</v>
      </c>
      <c r="W144" s="27"/>
      <c r="X144" s="27"/>
      <c r="Y144" s="27"/>
    </row>
    <row r="145" spans="1:25">
      <c r="A145" s="1">
        <v>26</v>
      </c>
      <c r="B145" s="1">
        <v>24</v>
      </c>
      <c r="C145" s="1" t="s">
        <v>440</v>
      </c>
      <c r="D145" s="29" t="s">
        <v>34</v>
      </c>
      <c r="E145" s="29"/>
      <c r="F145" s="27"/>
      <c r="G145" s="27">
        <v>75</v>
      </c>
      <c r="H145" s="27">
        <v>47</v>
      </c>
      <c r="I145" s="27">
        <v>84</v>
      </c>
      <c r="J145" s="27"/>
      <c r="K145" s="31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206</v>
      </c>
      <c r="L145" s="31" t="s">
        <v>1054</v>
      </c>
      <c r="M145" s="31"/>
      <c r="N145" s="34">
        <f>K145-(ROW(K145)-ROW(K$6))/10000</f>
        <v>205.98609999999999</v>
      </c>
      <c r="O145" s="31">
        <f>COUNT(E145:J145)</f>
        <v>3</v>
      </c>
      <c r="P145" s="31">
        <f ca="1">IF(AND(O145=1,OFFSET(D145,0,P$3)&gt;0),"Y",0)</f>
        <v>0</v>
      </c>
      <c r="Q145" s="32" t="s">
        <v>157</v>
      </c>
      <c r="R145" s="33">
        <f>1-(Q145=Q144)</f>
        <v>0</v>
      </c>
      <c r="S145" s="33">
        <f>N145+T145/1000+U145/10000+V145/100000+W145/1000000+X145/10000000+Y145/100000000</f>
        <v>205.98701970000002</v>
      </c>
      <c r="T145" s="29"/>
      <c r="U145" s="27"/>
      <c r="V145" s="27">
        <v>84</v>
      </c>
      <c r="W145" s="27">
        <v>75</v>
      </c>
      <c r="X145" s="27">
        <v>47</v>
      </c>
      <c r="Y145" s="27"/>
    </row>
    <row r="146" spans="1:25">
      <c r="A146" s="1">
        <v>27</v>
      </c>
      <c r="B146" s="1">
        <v>25</v>
      </c>
      <c r="C146" s="1" t="s">
        <v>783</v>
      </c>
      <c r="D146" s="29" t="s">
        <v>46</v>
      </c>
      <c r="E146" s="29">
        <v>94</v>
      </c>
      <c r="F146" s="27">
        <v>107</v>
      </c>
      <c r="G146" s="27"/>
      <c r="H146" s="27"/>
      <c r="I146" s="27"/>
      <c r="J146" s="27"/>
      <c r="K146" s="31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201</v>
      </c>
      <c r="L146" s="31" t="s">
        <v>1054</v>
      </c>
      <c r="M146" s="31"/>
      <c r="N146" s="34">
        <f>K146-(ROW(K146)-ROW(K$6))/10000</f>
        <v>200.98599999999999</v>
      </c>
      <c r="O146" s="31">
        <f>COUNT(E146:J146)</f>
        <v>2</v>
      </c>
      <c r="P146" s="31">
        <f ca="1">IF(AND(O146=1,OFFSET(D146,0,P$3)&gt;0),"Y",0)</f>
        <v>0</v>
      </c>
      <c r="Q146" s="32" t="s">
        <v>157</v>
      </c>
      <c r="R146" s="47">
        <f>1-(Q146=Q145)</f>
        <v>0</v>
      </c>
      <c r="S146" s="33">
        <f>N146+T146/1000+U146/10000+V146/100000+W146/1000000+X146/10000000+Y146/100000000</f>
        <v>201.0907</v>
      </c>
      <c r="T146" s="29">
        <v>94</v>
      </c>
      <c r="U146" s="27">
        <v>107</v>
      </c>
      <c r="V146" s="27"/>
      <c r="W146" s="27"/>
      <c r="X146" s="27"/>
      <c r="Y146" s="27"/>
    </row>
    <row r="147" spans="1:25">
      <c r="A147" s="1">
        <v>28</v>
      </c>
      <c r="B147" s="1">
        <v>26</v>
      </c>
      <c r="C147" s="1" t="s">
        <v>784</v>
      </c>
      <c r="D147" s="29" t="s">
        <v>87</v>
      </c>
      <c r="E147" s="29">
        <v>189</v>
      </c>
      <c r="F147" s="27"/>
      <c r="G147" s="27"/>
      <c r="H147" s="27"/>
      <c r="I147" s="27"/>
      <c r="J147" s="27"/>
      <c r="K147" s="31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189</v>
      </c>
      <c r="L147" s="31" t="s">
        <v>1054</v>
      </c>
      <c r="M147" s="31"/>
      <c r="N147" s="34">
        <f>K147-(ROW(K147)-ROW(K$6))/10000</f>
        <v>188.98589999999999</v>
      </c>
      <c r="O147" s="31">
        <f>COUNT(E147:J147)</f>
        <v>1</v>
      </c>
      <c r="P147" s="31">
        <f ca="1">IF(AND(O147=1,OFFSET(D147,0,P$3)&gt;0),"Y",0)</f>
        <v>0</v>
      </c>
      <c r="Q147" s="32" t="s">
        <v>157</v>
      </c>
      <c r="R147" s="47">
        <f>1-(Q147=Q146)</f>
        <v>0</v>
      </c>
      <c r="S147" s="33">
        <f>N147+T147/1000+U147/10000+V147/100000+W147/1000000+X147/10000000+Y147/100000000</f>
        <v>189.17489999999998</v>
      </c>
      <c r="T147" s="29">
        <v>189</v>
      </c>
      <c r="U147" s="27"/>
      <c r="V147" s="27"/>
      <c r="W147" s="27"/>
      <c r="X147" s="27"/>
      <c r="Y147" s="27"/>
    </row>
    <row r="148" spans="1:25">
      <c r="A148" s="1">
        <v>29</v>
      </c>
      <c r="B148" s="1">
        <v>27</v>
      </c>
      <c r="C148" s="1" t="s">
        <v>785</v>
      </c>
      <c r="D148" s="29" t="s">
        <v>116</v>
      </c>
      <c r="E148" s="29"/>
      <c r="F148" s="27">
        <v>70</v>
      </c>
      <c r="G148" s="27">
        <v>73</v>
      </c>
      <c r="H148" s="27">
        <v>45</v>
      </c>
      <c r="I148" s="27"/>
      <c r="J148" s="27"/>
      <c r="K148" s="31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188</v>
      </c>
      <c r="L148" s="31" t="s">
        <v>1054</v>
      </c>
      <c r="M148" s="31"/>
      <c r="N148" s="34">
        <f>K148-(ROW(K148)-ROW(K$6))/10000</f>
        <v>187.98580000000001</v>
      </c>
      <c r="O148" s="31">
        <f>COUNT(E148:J148)</f>
        <v>3</v>
      </c>
      <c r="P148" s="31">
        <f ca="1">IF(AND(O148=1,OFFSET(D148,0,P$3)&gt;0),"Y",0)</f>
        <v>0</v>
      </c>
      <c r="Q148" s="32" t="s">
        <v>157</v>
      </c>
      <c r="R148" s="33">
        <f>1-(Q148=Q147)</f>
        <v>0</v>
      </c>
      <c r="S148" s="33">
        <f>N148+T148/1000+U148/10000+V148/100000+W148/1000000+X148/10000000+Y148/100000000</f>
        <v>187.99357500000002</v>
      </c>
      <c r="T148" s="29"/>
      <c r="U148" s="27">
        <v>70</v>
      </c>
      <c r="V148" s="27">
        <v>73</v>
      </c>
      <c r="W148" s="27">
        <v>45</v>
      </c>
      <c r="X148" s="27"/>
      <c r="Y148" s="27"/>
    </row>
    <row r="149" spans="1:25">
      <c r="A149" s="1">
        <v>30</v>
      </c>
      <c r="B149" s="1" t="s">
        <v>111</v>
      </c>
      <c r="C149" s="1" t="s">
        <v>786</v>
      </c>
      <c r="D149" s="29" t="s">
        <v>66</v>
      </c>
      <c r="E149" s="29"/>
      <c r="F149" s="27">
        <v>183</v>
      </c>
      <c r="G149" s="27"/>
      <c r="H149" s="27"/>
      <c r="I149" s="27"/>
      <c r="J149" s="27"/>
      <c r="K149" s="31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183</v>
      </c>
      <c r="L149" s="31" t="s">
        <v>1055</v>
      </c>
      <c r="M149" s="31"/>
      <c r="N149" s="34">
        <f>K149-(ROW(K149)-ROW(K$6))/10000</f>
        <v>182.98570000000001</v>
      </c>
      <c r="O149" s="31">
        <f>COUNT(E149:J149)</f>
        <v>1</v>
      </c>
      <c r="P149" s="31">
        <f ca="1">IF(AND(O149=1,OFFSET(D149,0,P$3)&gt;0),"Y",0)</f>
        <v>0</v>
      </c>
      <c r="Q149" s="32" t="s">
        <v>157</v>
      </c>
      <c r="R149" s="33">
        <f>1-(Q149=Q148)</f>
        <v>0</v>
      </c>
      <c r="S149" s="33">
        <f>N149+T149/1000+U149/10000+V149/100000+W149/1000000+X149/10000000+Y149/100000000</f>
        <v>183.00400000000002</v>
      </c>
      <c r="T149" s="29"/>
      <c r="U149" s="27">
        <v>183</v>
      </c>
      <c r="V149" s="27"/>
      <c r="W149" s="27"/>
      <c r="X149" s="27"/>
      <c r="Y149" s="27"/>
    </row>
    <row r="150" spans="1:25">
      <c r="A150" s="1">
        <v>31</v>
      </c>
      <c r="B150" s="1">
        <v>28</v>
      </c>
      <c r="C150" s="1" t="s">
        <v>225</v>
      </c>
      <c r="D150" s="29" t="s">
        <v>84</v>
      </c>
      <c r="E150" s="29"/>
      <c r="F150" s="27"/>
      <c r="G150" s="27"/>
      <c r="H150" s="27"/>
      <c r="I150" s="27">
        <v>177</v>
      </c>
      <c r="J150" s="27"/>
      <c r="K150" s="31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177</v>
      </c>
      <c r="L150" s="31" t="s">
        <v>1054</v>
      </c>
      <c r="M150" s="31"/>
      <c r="N150" s="34">
        <f>K150-(ROW(K150)-ROW(K$6))/10000</f>
        <v>176.98560000000001</v>
      </c>
      <c r="O150" s="31">
        <f>COUNT(E150:J150)</f>
        <v>1</v>
      </c>
      <c r="P150" s="31" t="str">
        <f ca="1">IF(AND(O150=1,OFFSET(D150,0,P$3)&gt;0),"Y",0)</f>
        <v>Y</v>
      </c>
      <c r="Q150" s="32" t="s">
        <v>157</v>
      </c>
      <c r="R150" s="33">
        <f>1-(Q150=Q149)</f>
        <v>0</v>
      </c>
      <c r="S150" s="33">
        <f>N150+T150/1000+U150/10000+V150/100000+W150/1000000+X150/10000000+Y150/100000000</f>
        <v>176.98737</v>
      </c>
      <c r="T150" s="29"/>
      <c r="U150" s="27"/>
      <c r="V150" s="27">
        <v>177</v>
      </c>
      <c r="W150" s="27"/>
      <c r="X150" s="27"/>
      <c r="Y150" s="27"/>
    </row>
    <row r="151" spans="1:25">
      <c r="A151" s="1">
        <v>32</v>
      </c>
      <c r="B151" s="1">
        <v>29</v>
      </c>
      <c r="C151" s="1" t="s">
        <v>787</v>
      </c>
      <c r="D151" s="29" t="s">
        <v>102</v>
      </c>
      <c r="E151" s="29">
        <v>168</v>
      </c>
      <c r="F151" s="27"/>
      <c r="G151" s="27"/>
      <c r="H151" s="27"/>
      <c r="I151" s="27"/>
      <c r="J151" s="27"/>
      <c r="K151" s="31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168</v>
      </c>
      <c r="L151" s="31" t="s">
        <v>1054</v>
      </c>
      <c r="M151" s="31"/>
      <c r="N151" s="34">
        <f>K151-(ROW(K151)-ROW(K$6))/10000</f>
        <v>167.9855</v>
      </c>
      <c r="O151" s="31">
        <f>COUNT(E151:J151)</f>
        <v>1</v>
      </c>
      <c r="P151" s="31">
        <f ca="1">IF(AND(O151=1,OFFSET(D151,0,P$3)&gt;0),"Y",0)</f>
        <v>0</v>
      </c>
      <c r="Q151" s="32" t="s">
        <v>157</v>
      </c>
      <c r="R151" s="47">
        <f>1-(Q151=Q150)</f>
        <v>0</v>
      </c>
      <c r="S151" s="33">
        <f>N151+T151/1000+U151/10000+V151/100000+W151/1000000+X151/10000000+Y151/100000000</f>
        <v>168.15350000000001</v>
      </c>
      <c r="T151" s="29">
        <v>168</v>
      </c>
      <c r="U151" s="27"/>
      <c r="V151" s="27"/>
      <c r="W151" s="27"/>
      <c r="X151" s="27"/>
      <c r="Y151" s="27"/>
    </row>
    <row r="152" spans="1:25">
      <c r="A152" s="1">
        <v>33</v>
      </c>
      <c r="B152" s="1">
        <v>30</v>
      </c>
      <c r="C152" s="1" t="s">
        <v>788</v>
      </c>
      <c r="D152" s="29" t="s">
        <v>116</v>
      </c>
      <c r="E152" s="29"/>
      <c r="F152" s="27">
        <v>80</v>
      </c>
      <c r="G152" s="27"/>
      <c r="H152" s="27">
        <v>77</v>
      </c>
      <c r="I152" s="27"/>
      <c r="J152" s="27"/>
      <c r="K152" s="31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157</v>
      </c>
      <c r="L152" s="31" t="s">
        <v>1054</v>
      </c>
      <c r="M152" s="31"/>
      <c r="N152" s="34">
        <f>K152-(ROW(K152)-ROW(K$6))/10000</f>
        <v>156.9854</v>
      </c>
      <c r="O152" s="31">
        <f>COUNT(E152:J152)</f>
        <v>2</v>
      </c>
      <c r="P152" s="31">
        <f ca="1">IF(AND(O152=1,OFFSET(D152,0,P$3)&gt;0),"Y",0)</f>
        <v>0</v>
      </c>
      <c r="Q152" s="32" t="s">
        <v>157</v>
      </c>
      <c r="R152" s="33">
        <f>1-(Q152=Q151)</f>
        <v>0</v>
      </c>
      <c r="S152" s="33">
        <f>N152+T152/1000+U152/10000+V152/100000+W152/1000000+X152/10000000+Y152/100000000</f>
        <v>156.99417</v>
      </c>
      <c r="T152" s="29"/>
      <c r="U152" s="27">
        <v>80</v>
      </c>
      <c r="V152" s="27">
        <v>77</v>
      </c>
      <c r="W152" s="27"/>
      <c r="X152" s="27"/>
      <c r="Y152" s="27"/>
    </row>
    <row r="153" spans="1:25">
      <c r="A153" s="1">
        <v>34</v>
      </c>
      <c r="B153" s="1" t="s">
        <v>111</v>
      </c>
      <c r="C153" s="1" t="s">
        <v>789</v>
      </c>
      <c r="D153" s="29" t="s">
        <v>66</v>
      </c>
      <c r="E153" s="29">
        <v>57</v>
      </c>
      <c r="F153" s="27">
        <v>90</v>
      </c>
      <c r="G153" s="27"/>
      <c r="H153" s="27"/>
      <c r="I153" s="27"/>
      <c r="J153" s="27"/>
      <c r="K153" s="31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147</v>
      </c>
      <c r="L153" s="31" t="s">
        <v>1055</v>
      </c>
      <c r="M153" s="31"/>
      <c r="N153" s="34">
        <f>K153-(ROW(K153)-ROW(K$6))/10000</f>
        <v>146.9853</v>
      </c>
      <c r="O153" s="31">
        <f>COUNT(E153:J153)</f>
        <v>2</v>
      </c>
      <c r="P153" s="31">
        <f ca="1">IF(AND(O153=1,OFFSET(D153,0,P$3)&gt;0),"Y",0)</f>
        <v>0</v>
      </c>
      <c r="Q153" s="32" t="s">
        <v>157</v>
      </c>
      <c r="R153" s="47">
        <f>1-(Q153=Q152)</f>
        <v>0</v>
      </c>
      <c r="S153" s="33">
        <f>N153+T153/1000+U153/10000+V153/100000+W153/1000000+X153/10000000+Y153/100000000</f>
        <v>147.05129999999997</v>
      </c>
      <c r="T153" s="29">
        <v>57</v>
      </c>
      <c r="U153" s="27">
        <v>90</v>
      </c>
      <c r="V153" s="27"/>
      <c r="W153" s="27"/>
      <c r="X153" s="27"/>
      <c r="Y153" s="27"/>
    </row>
    <row r="154" spans="1:25">
      <c r="A154" s="1">
        <v>35</v>
      </c>
      <c r="B154" s="1">
        <v>31</v>
      </c>
      <c r="C154" s="1" t="s">
        <v>790</v>
      </c>
      <c r="D154" s="29" t="s">
        <v>81</v>
      </c>
      <c r="E154" s="29"/>
      <c r="F154" s="27"/>
      <c r="G154" s="27"/>
      <c r="H154" s="27">
        <v>138</v>
      </c>
      <c r="I154" s="27"/>
      <c r="J154" s="27"/>
      <c r="K154" s="31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138</v>
      </c>
      <c r="L154" s="31" t="s">
        <v>1054</v>
      </c>
      <c r="M154" s="31"/>
      <c r="N154" s="34">
        <f>K154-(ROW(K154)-ROW(K$6))/10000</f>
        <v>137.98519999999999</v>
      </c>
      <c r="O154" s="31">
        <f>COUNT(E154:J154)</f>
        <v>1</v>
      </c>
      <c r="P154" s="31">
        <f ca="1">IF(AND(O154=1,OFFSET(D154,0,P$3)&gt;0),"Y",0)</f>
        <v>0</v>
      </c>
      <c r="Q154" s="32" t="s">
        <v>157</v>
      </c>
      <c r="R154" s="33">
        <f>1-(Q154=Q153)</f>
        <v>0</v>
      </c>
      <c r="S154" s="33">
        <f>N154+T154/1000+U154/10000+V154/100000+W154/1000000+X154/10000000+Y154/100000000</f>
        <v>137.98658</v>
      </c>
      <c r="T154" s="29"/>
      <c r="U154" s="27"/>
      <c r="V154" s="27">
        <v>138</v>
      </c>
      <c r="W154" s="27"/>
      <c r="X154" s="27"/>
      <c r="Y154" s="27"/>
    </row>
    <row r="155" spans="1:25">
      <c r="A155" s="1">
        <v>36</v>
      </c>
      <c r="B155" s="1">
        <v>32</v>
      </c>
      <c r="C155" s="1" t="s">
        <v>791</v>
      </c>
      <c r="D155" s="29" t="s">
        <v>30</v>
      </c>
      <c r="E155" s="29">
        <v>40</v>
      </c>
      <c r="F155" s="27"/>
      <c r="G155" s="27">
        <v>78</v>
      </c>
      <c r="H155" s="27"/>
      <c r="I155" s="27"/>
      <c r="J155" s="27"/>
      <c r="K155" s="31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118</v>
      </c>
      <c r="L155" s="31" t="s">
        <v>1054</v>
      </c>
      <c r="M155" s="31"/>
      <c r="N155" s="34">
        <f>K155-(ROW(K155)-ROW(K$6))/10000</f>
        <v>117.9851</v>
      </c>
      <c r="O155" s="31">
        <f>COUNT(E155:J155)</f>
        <v>2</v>
      </c>
      <c r="P155" s="31">
        <f ca="1">IF(AND(O155=1,OFFSET(D155,0,P$3)&gt;0),"Y",0)</f>
        <v>0</v>
      </c>
      <c r="Q155" s="32" t="s">
        <v>157</v>
      </c>
      <c r="R155" s="47">
        <f>1-(Q155=Q154)</f>
        <v>0</v>
      </c>
      <c r="S155" s="33">
        <f>N155+T155/1000+U155/10000+V155/100000+W155/1000000+X155/10000000+Y155/100000000</f>
        <v>118.02588000000002</v>
      </c>
      <c r="T155" s="29">
        <v>40</v>
      </c>
      <c r="U155" s="27"/>
      <c r="V155" s="27">
        <v>78</v>
      </c>
      <c r="W155" s="27"/>
      <c r="X155" s="27"/>
      <c r="Y155" s="27"/>
    </row>
    <row r="156" spans="1:25">
      <c r="A156" s="1">
        <v>37</v>
      </c>
      <c r="B156" s="1">
        <v>33</v>
      </c>
      <c r="C156" s="1" t="s">
        <v>792</v>
      </c>
      <c r="D156" s="29" t="s">
        <v>46</v>
      </c>
      <c r="E156" s="29">
        <v>114</v>
      </c>
      <c r="F156" s="27"/>
      <c r="G156" s="27"/>
      <c r="H156" s="27"/>
      <c r="I156" s="27"/>
      <c r="J156" s="27"/>
      <c r="K156" s="31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114</v>
      </c>
      <c r="L156" s="31" t="s">
        <v>1054</v>
      </c>
      <c r="M156" s="31"/>
      <c r="N156" s="34">
        <f>K156-(ROW(K156)-ROW(K$6))/10000</f>
        <v>113.985</v>
      </c>
      <c r="O156" s="31">
        <f>COUNT(E156:J156)</f>
        <v>1</v>
      </c>
      <c r="P156" s="31">
        <f ca="1">IF(AND(O156=1,OFFSET(D156,0,P$3)&gt;0),"Y",0)</f>
        <v>0</v>
      </c>
      <c r="Q156" s="32" t="s">
        <v>157</v>
      </c>
      <c r="R156" s="47">
        <f>1-(Q156=Q155)</f>
        <v>0</v>
      </c>
      <c r="S156" s="33">
        <f>N156+T156/1000+U156/10000+V156/100000+W156/1000000+X156/10000000+Y156/100000000</f>
        <v>114.099</v>
      </c>
      <c r="T156" s="29">
        <v>114</v>
      </c>
      <c r="U156" s="27"/>
      <c r="V156" s="27"/>
      <c r="W156" s="27"/>
      <c r="X156" s="27"/>
      <c r="Y156" s="27"/>
    </row>
    <row r="157" spans="1:25">
      <c r="A157" s="1">
        <v>38</v>
      </c>
      <c r="B157" s="1">
        <v>34</v>
      </c>
      <c r="C157" s="1" t="s">
        <v>793</v>
      </c>
      <c r="D157" s="29" t="s">
        <v>42</v>
      </c>
      <c r="E157" s="29">
        <v>112</v>
      </c>
      <c r="F157" s="27"/>
      <c r="G157" s="27"/>
      <c r="H157" s="27"/>
      <c r="I157" s="27"/>
      <c r="J157" s="27"/>
      <c r="K157" s="31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112</v>
      </c>
      <c r="L157" s="31" t="s">
        <v>1054</v>
      </c>
      <c r="M157" s="31"/>
      <c r="N157" s="34">
        <f>K157-(ROW(K157)-ROW(K$6))/10000</f>
        <v>111.9849</v>
      </c>
      <c r="O157" s="31">
        <f>COUNT(E157:J157)</f>
        <v>1</v>
      </c>
      <c r="P157" s="31">
        <f ca="1">IF(AND(O157=1,OFFSET(D157,0,P$3)&gt;0),"Y",0)</f>
        <v>0</v>
      </c>
      <c r="Q157" s="32" t="s">
        <v>157</v>
      </c>
      <c r="R157" s="47">
        <f>1-(Q157=Q156)</f>
        <v>0</v>
      </c>
      <c r="S157" s="33">
        <f>N157+T157/1000+U157/10000+V157/100000+W157/1000000+X157/10000000+Y157/100000000</f>
        <v>112.09689999999999</v>
      </c>
      <c r="T157" s="29">
        <v>112</v>
      </c>
      <c r="U157" s="27"/>
      <c r="V157" s="27"/>
      <c r="W157" s="27"/>
      <c r="X157" s="27"/>
      <c r="Y157" s="27"/>
    </row>
    <row r="158" spans="1:25">
      <c r="A158" s="1">
        <v>39</v>
      </c>
      <c r="B158" s="1">
        <v>35</v>
      </c>
      <c r="C158" s="1" t="s">
        <v>395</v>
      </c>
      <c r="D158" s="29" t="s">
        <v>19</v>
      </c>
      <c r="E158" s="29"/>
      <c r="F158" s="27"/>
      <c r="G158" s="27"/>
      <c r="H158" s="27"/>
      <c r="I158" s="27">
        <v>109</v>
      </c>
      <c r="J158" s="27"/>
      <c r="K158" s="31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109</v>
      </c>
      <c r="L158" s="31" t="s">
        <v>1054</v>
      </c>
      <c r="M158" s="31"/>
      <c r="N158" s="34">
        <f>K158-(ROW(K158)-ROW(K$6))/10000</f>
        <v>108.98480000000001</v>
      </c>
      <c r="O158" s="31">
        <f>COUNT(E158:J158)</f>
        <v>1</v>
      </c>
      <c r="P158" s="31" t="str">
        <f ca="1">IF(AND(O158=1,OFFSET(D158,0,P$3)&gt;0),"Y",0)</f>
        <v>Y</v>
      </c>
      <c r="Q158" s="32" t="s">
        <v>157</v>
      </c>
      <c r="R158" s="33">
        <f>1-(Q158=Q157)</f>
        <v>0</v>
      </c>
      <c r="S158" s="33">
        <f>N158+T158/1000+U158/10000+V158/100000+W158/1000000+X158/10000000+Y158/100000000</f>
        <v>108.98589000000001</v>
      </c>
      <c r="T158" s="29"/>
      <c r="U158" s="27"/>
      <c r="V158" s="27">
        <v>109</v>
      </c>
      <c r="W158" s="27"/>
      <c r="X158" s="27"/>
      <c r="Y158" s="27"/>
    </row>
    <row r="159" spans="1:25">
      <c r="A159" s="1">
        <v>40</v>
      </c>
      <c r="B159" s="1">
        <v>36</v>
      </c>
      <c r="C159" s="1" t="s">
        <v>794</v>
      </c>
      <c r="D159" s="29" t="s">
        <v>145</v>
      </c>
      <c r="E159" s="29">
        <v>59</v>
      </c>
      <c r="F159" s="27"/>
      <c r="G159" s="27"/>
      <c r="H159" s="27">
        <v>49</v>
      </c>
      <c r="I159" s="27"/>
      <c r="J159" s="27"/>
      <c r="K159" s="31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108</v>
      </c>
      <c r="L159" s="31" t="s">
        <v>1054</v>
      </c>
      <c r="M159" s="31"/>
      <c r="N159" s="34">
        <f>K159-(ROW(K159)-ROW(K$6))/10000</f>
        <v>107.9847</v>
      </c>
      <c r="O159" s="31">
        <f>COUNT(E159:J159)</f>
        <v>2</v>
      </c>
      <c r="P159" s="31">
        <f ca="1">IF(AND(O159=1,OFFSET(D159,0,P$3)&gt;0),"Y",0)</f>
        <v>0</v>
      </c>
      <c r="Q159" s="32" t="s">
        <v>157</v>
      </c>
      <c r="R159" s="47">
        <f>1-(Q159=Q158)</f>
        <v>0</v>
      </c>
      <c r="S159" s="33">
        <f>N159+T159/1000+U159/10000+V159/100000+W159/1000000+X159/10000000+Y159/100000000</f>
        <v>108.04419</v>
      </c>
      <c r="T159" s="29">
        <v>59</v>
      </c>
      <c r="U159" s="27"/>
      <c r="V159" s="27">
        <v>49</v>
      </c>
      <c r="W159" s="27"/>
      <c r="X159" s="27"/>
      <c r="Y159" s="27"/>
    </row>
    <row r="160" spans="1:25">
      <c r="A160" s="1">
        <v>41</v>
      </c>
      <c r="B160" s="1">
        <v>37</v>
      </c>
      <c r="C160" s="1" t="s">
        <v>795</v>
      </c>
      <c r="D160" s="29" t="s">
        <v>25</v>
      </c>
      <c r="E160" s="29">
        <v>106</v>
      </c>
      <c r="F160" s="27"/>
      <c r="G160" s="27"/>
      <c r="H160" s="27"/>
      <c r="I160" s="27"/>
      <c r="J160" s="27"/>
      <c r="K160" s="31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106</v>
      </c>
      <c r="L160" s="31" t="s">
        <v>1054</v>
      </c>
      <c r="M160" s="31"/>
      <c r="N160" s="34">
        <f>K160-(ROW(K160)-ROW(K$6))/10000</f>
        <v>105.9846</v>
      </c>
      <c r="O160" s="31">
        <f>COUNT(E160:J160)</f>
        <v>1</v>
      </c>
      <c r="P160" s="31">
        <f ca="1">IF(AND(O160=1,OFFSET(D160,0,P$3)&gt;0),"Y",0)</f>
        <v>0</v>
      </c>
      <c r="Q160" s="32" t="s">
        <v>157</v>
      </c>
      <c r="R160" s="47">
        <f>1-(Q160=Q159)</f>
        <v>0</v>
      </c>
      <c r="S160" s="33">
        <f>N160+T160/1000+U160/10000+V160/100000+W160/1000000+X160/10000000+Y160/100000000</f>
        <v>106.09059999999999</v>
      </c>
      <c r="T160" s="29">
        <v>106</v>
      </c>
      <c r="U160" s="27"/>
      <c r="V160" s="27"/>
      <c r="W160" s="27"/>
      <c r="X160" s="27"/>
      <c r="Y160" s="27"/>
    </row>
    <row r="161" spans="1:25">
      <c r="A161" s="1">
        <v>42</v>
      </c>
      <c r="B161" s="1">
        <v>38</v>
      </c>
      <c r="C161" s="1" t="s">
        <v>796</v>
      </c>
      <c r="D161" s="29" t="s">
        <v>19</v>
      </c>
      <c r="E161" s="29"/>
      <c r="F161" s="27"/>
      <c r="G161" s="27"/>
      <c r="H161" s="27">
        <v>98</v>
      </c>
      <c r="I161" s="27"/>
      <c r="J161" s="27"/>
      <c r="K161" s="31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98</v>
      </c>
      <c r="L161" s="31" t="s">
        <v>1054</v>
      </c>
      <c r="M161" s="31"/>
      <c r="N161" s="34">
        <f>K161-(ROW(K161)-ROW(K$6))/10000</f>
        <v>97.984499999999997</v>
      </c>
      <c r="O161" s="31">
        <f>COUNT(E161:J161)</f>
        <v>1</v>
      </c>
      <c r="P161" s="31">
        <f ca="1">IF(AND(O161=1,OFFSET(D161,0,P$3)&gt;0),"Y",0)</f>
        <v>0</v>
      </c>
      <c r="Q161" s="32" t="s">
        <v>157</v>
      </c>
      <c r="R161" s="33">
        <f>1-(Q161=Q160)</f>
        <v>0</v>
      </c>
      <c r="S161" s="33">
        <f>N161+T161/1000+U161/10000+V161/100000+W161/1000000+X161/10000000+Y161/100000000</f>
        <v>97.985479999999995</v>
      </c>
      <c r="T161" s="29"/>
      <c r="U161" s="27"/>
      <c r="V161" s="27">
        <v>98</v>
      </c>
      <c r="W161" s="27"/>
      <c r="X161" s="27"/>
      <c r="Y161" s="27"/>
    </row>
    <row r="162" spans="1:25">
      <c r="A162" s="1">
        <v>43</v>
      </c>
      <c r="B162" s="1">
        <v>39</v>
      </c>
      <c r="C162" s="1" t="s">
        <v>797</v>
      </c>
      <c r="D162" s="29" t="s">
        <v>145</v>
      </c>
      <c r="E162" s="29">
        <v>90</v>
      </c>
      <c r="F162" s="27"/>
      <c r="G162" s="27"/>
      <c r="H162" s="27"/>
      <c r="I162" s="27"/>
      <c r="J162" s="27"/>
      <c r="K162" s="31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90</v>
      </c>
      <c r="L162" s="31" t="s">
        <v>1054</v>
      </c>
      <c r="M162" s="31"/>
      <c r="N162" s="34">
        <f>K162-(ROW(K162)-ROW(K$6))/10000</f>
        <v>89.984399999999994</v>
      </c>
      <c r="O162" s="31">
        <f>COUNT(E162:J162)</f>
        <v>1</v>
      </c>
      <c r="P162" s="31">
        <f ca="1">IF(AND(O162=1,OFFSET(D162,0,P$3)&gt;0),"Y",0)</f>
        <v>0</v>
      </c>
      <c r="Q162" s="32" t="s">
        <v>157</v>
      </c>
      <c r="R162" s="47">
        <f>1-(Q162=Q161)</f>
        <v>0</v>
      </c>
      <c r="S162" s="33">
        <f>N162+T162/1000+U162/10000+V162/100000+W162/1000000+X162/10000000+Y162/100000000</f>
        <v>90.074399999999997</v>
      </c>
      <c r="T162" s="29">
        <v>90</v>
      </c>
      <c r="U162" s="27"/>
      <c r="V162" s="27"/>
      <c r="W162" s="27"/>
      <c r="X162" s="27"/>
      <c r="Y162" s="27"/>
    </row>
    <row r="163" spans="1:25">
      <c r="A163" s="1">
        <v>44</v>
      </c>
      <c r="B163" s="1">
        <v>40</v>
      </c>
      <c r="C163" s="1" t="s">
        <v>798</v>
      </c>
      <c r="D163" s="29" t="s">
        <v>84</v>
      </c>
      <c r="E163" s="29"/>
      <c r="F163" s="27"/>
      <c r="G163" s="27"/>
      <c r="H163" s="27">
        <v>86</v>
      </c>
      <c r="I163" s="27"/>
      <c r="J163" s="27"/>
      <c r="K163" s="31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86</v>
      </c>
      <c r="L163" s="31" t="s">
        <v>1054</v>
      </c>
      <c r="M163" s="31"/>
      <c r="N163" s="34">
        <f>K163-(ROW(K163)-ROW(K$6))/10000</f>
        <v>85.984300000000005</v>
      </c>
      <c r="O163" s="31">
        <f>COUNT(E163:J163)</f>
        <v>1</v>
      </c>
      <c r="P163" s="31">
        <f ca="1">IF(AND(O163=1,OFFSET(D163,0,P$3)&gt;0),"Y",0)</f>
        <v>0</v>
      </c>
      <c r="Q163" s="32" t="s">
        <v>157</v>
      </c>
      <c r="R163" s="33">
        <f>1-(Q163=Q162)</f>
        <v>0</v>
      </c>
      <c r="S163" s="33">
        <f>N163+T163/1000+U163/10000+V163/100000+W163/1000000+X163/10000000+Y163/100000000</f>
        <v>85.985160000000008</v>
      </c>
      <c r="T163" s="29"/>
      <c r="U163" s="27"/>
      <c r="V163" s="27">
        <v>86</v>
      </c>
      <c r="W163" s="27"/>
      <c r="X163" s="27"/>
      <c r="Y163" s="27"/>
    </row>
    <row r="164" spans="1:25">
      <c r="A164" s="1">
        <v>45</v>
      </c>
      <c r="B164" s="1">
        <v>41</v>
      </c>
      <c r="C164" s="1" t="s">
        <v>799</v>
      </c>
      <c r="D164" s="29" t="s">
        <v>51</v>
      </c>
      <c r="E164" s="29">
        <v>82</v>
      </c>
      <c r="F164" s="27"/>
      <c r="G164" s="27"/>
      <c r="H164" s="27"/>
      <c r="I164" s="27"/>
      <c r="J164" s="27"/>
      <c r="K164" s="31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82</v>
      </c>
      <c r="L164" s="31" t="s">
        <v>1054</v>
      </c>
      <c r="M164" s="31"/>
      <c r="N164" s="34">
        <f>K164-(ROW(K164)-ROW(K$6))/10000</f>
        <v>81.984200000000001</v>
      </c>
      <c r="O164" s="31">
        <f>COUNT(E164:J164)</f>
        <v>1</v>
      </c>
      <c r="P164" s="31">
        <f ca="1">IF(AND(O164=1,OFFSET(D164,0,P$3)&gt;0),"Y",0)</f>
        <v>0</v>
      </c>
      <c r="Q164" s="32" t="s">
        <v>157</v>
      </c>
      <c r="R164" s="47">
        <f>1-(Q164=Q163)</f>
        <v>0</v>
      </c>
      <c r="S164" s="33">
        <f>N164+T164/1000+U164/10000+V164/100000+W164/1000000+X164/10000000+Y164/100000000</f>
        <v>82.066199999999995</v>
      </c>
      <c r="T164" s="29">
        <v>82</v>
      </c>
      <c r="U164" s="27"/>
      <c r="V164" s="27"/>
      <c r="W164" s="27"/>
      <c r="X164" s="27"/>
      <c r="Y164" s="27"/>
    </row>
    <row r="165" spans="1:25">
      <c r="A165" s="1">
        <v>46</v>
      </c>
      <c r="B165" s="1">
        <v>42</v>
      </c>
      <c r="C165" s="1" t="s">
        <v>800</v>
      </c>
      <c r="D165" s="29" t="s">
        <v>116</v>
      </c>
      <c r="E165" s="29"/>
      <c r="F165" s="27"/>
      <c r="G165" s="27"/>
      <c r="H165" s="27">
        <v>81</v>
      </c>
      <c r="I165" s="27"/>
      <c r="J165" s="27"/>
      <c r="K165" s="31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81</v>
      </c>
      <c r="L165" s="31" t="s">
        <v>1054</v>
      </c>
      <c r="M165" s="31"/>
      <c r="N165" s="34">
        <f>K165-(ROW(K165)-ROW(K$6))/10000</f>
        <v>80.984099999999998</v>
      </c>
      <c r="O165" s="31">
        <f>COUNT(E165:J165)</f>
        <v>1</v>
      </c>
      <c r="P165" s="31">
        <f ca="1">IF(AND(O165=1,OFFSET(D165,0,P$3)&gt;0),"Y",0)</f>
        <v>0</v>
      </c>
      <c r="Q165" s="32" t="s">
        <v>157</v>
      </c>
      <c r="R165" s="33">
        <f>1-(Q165=Q164)</f>
        <v>0</v>
      </c>
      <c r="S165" s="33">
        <f>N165+T165/1000+U165/10000+V165/100000+W165/1000000+X165/10000000+Y165/100000000</f>
        <v>80.984909999999999</v>
      </c>
      <c r="T165" s="29"/>
      <c r="U165" s="27"/>
      <c r="V165" s="27">
        <v>81</v>
      </c>
      <c r="W165" s="27"/>
      <c r="X165" s="27"/>
      <c r="Y165" s="27"/>
    </row>
    <row r="166" spans="1:25">
      <c r="A166" s="1">
        <v>47</v>
      </c>
      <c r="B166" s="1">
        <v>43</v>
      </c>
      <c r="C166" s="1" t="s">
        <v>801</v>
      </c>
      <c r="D166" s="29" t="s">
        <v>102</v>
      </c>
      <c r="E166" s="29">
        <v>62</v>
      </c>
      <c r="F166" s="27"/>
      <c r="G166" s="27"/>
      <c r="H166" s="27"/>
      <c r="I166" s="27"/>
      <c r="J166" s="27"/>
      <c r="K166" s="31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62</v>
      </c>
      <c r="L166" s="31" t="s">
        <v>1054</v>
      </c>
      <c r="M166" s="31"/>
      <c r="N166" s="34">
        <f>K166-(ROW(K166)-ROW(K$6))/10000</f>
        <v>61.984000000000002</v>
      </c>
      <c r="O166" s="31">
        <f>COUNT(E166:J166)</f>
        <v>1</v>
      </c>
      <c r="P166" s="31">
        <f ca="1">IF(AND(O166=1,OFFSET(D166,0,P$3)&gt;0),"Y",0)</f>
        <v>0</v>
      </c>
      <c r="Q166" s="32" t="s">
        <v>157</v>
      </c>
      <c r="R166" s="47">
        <f>1-(Q166=Q165)</f>
        <v>0</v>
      </c>
      <c r="S166" s="33">
        <f>N166+T166/1000+U166/10000+V166/100000+W166/1000000+X166/10000000+Y166/100000000</f>
        <v>62.045999999999999</v>
      </c>
      <c r="T166" s="29">
        <v>62</v>
      </c>
      <c r="U166" s="27"/>
      <c r="V166" s="27"/>
      <c r="W166" s="27"/>
      <c r="X166" s="27"/>
      <c r="Y166" s="27"/>
    </row>
    <row r="167" spans="1:25">
      <c r="A167" s="1">
        <v>48</v>
      </c>
      <c r="B167" s="1">
        <v>44</v>
      </c>
      <c r="C167" s="1" t="s">
        <v>802</v>
      </c>
      <c r="D167" s="29" t="s">
        <v>98</v>
      </c>
      <c r="E167" s="29"/>
      <c r="F167" s="27"/>
      <c r="G167" s="27"/>
      <c r="H167" s="27">
        <v>56</v>
      </c>
      <c r="I167" s="27"/>
      <c r="J167" s="27"/>
      <c r="K167" s="31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56</v>
      </c>
      <c r="L167" s="31" t="s">
        <v>1054</v>
      </c>
      <c r="M167" s="31"/>
      <c r="N167" s="34">
        <f>K167-(ROW(K167)-ROW(K$6))/10000</f>
        <v>55.983899999999998</v>
      </c>
      <c r="O167" s="31">
        <f>COUNT(E167:J167)</f>
        <v>1</v>
      </c>
      <c r="P167" s="31">
        <f ca="1">IF(AND(O167=1,OFFSET(D167,0,P$3)&gt;0),"Y",0)</f>
        <v>0</v>
      </c>
      <c r="Q167" s="32" t="s">
        <v>157</v>
      </c>
      <c r="R167" s="33">
        <f>1-(Q167=Q166)</f>
        <v>0</v>
      </c>
      <c r="S167" s="33">
        <f>N167+T167/1000+U167/10000+V167/100000+W167/1000000+X167/10000000+Y167/100000000</f>
        <v>55.984459999999999</v>
      </c>
      <c r="T167" s="29"/>
      <c r="U167" s="27"/>
      <c r="V167" s="27">
        <v>56</v>
      </c>
      <c r="W167" s="27"/>
      <c r="X167" s="27"/>
      <c r="Y167" s="27"/>
    </row>
    <row r="168" spans="1:25">
      <c r="A168" s="1">
        <v>49</v>
      </c>
      <c r="B168" s="1">
        <v>45</v>
      </c>
      <c r="C168" s="1" t="s">
        <v>803</v>
      </c>
      <c r="D168" s="29" t="s">
        <v>98</v>
      </c>
      <c r="E168" s="29">
        <v>32</v>
      </c>
      <c r="F168" s="27"/>
      <c r="G168" s="27"/>
      <c r="H168" s="27"/>
      <c r="I168" s="27"/>
      <c r="J168" s="27"/>
      <c r="K168" s="31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32</v>
      </c>
      <c r="L168" s="31" t="s">
        <v>1054</v>
      </c>
      <c r="M168" s="31"/>
      <c r="N168" s="34">
        <f>K168-(ROW(K168)-ROW(K$6))/10000</f>
        <v>31.983799999999999</v>
      </c>
      <c r="O168" s="31">
        <f>COUNT(E168:J168)</f>
        <v>1</v>
      </c>
      <c r="P168" s="31">
        <f ca="1">IF(AND(O168=1,OFFSET(D168,0,P$3)&gt;0),"Y",0)</f>
        <v>0</v>
      </c>
      <c r="Q168" s="32" t="s">
        <v>157</v>
      </c>
      <c r="R168" s="47">
        <f>1-(Q168=Q167)</f>
        <v>0</v>
      </c>
      <c r="S168" s="33">
        <f>N168+T168/1000+U168/10000+V168/100000+W168/1000000+X168/10000000+Y168/100000000</f>
        <v>32.015799999999999</v>
      </c>
      <c r="T168" s="29">
        <v>32</v>
      </c>
      <c r="U168" s="27"/>
      <c r="V168" s="27"/>
      <c r="W168" s="27"/>
      <c r="X168" s="27"/>
      <c r="Y168" s="27"/>
    </row>
    <row r="169" spans="1:25" ht="3" customHeight="1">
      <c r="D169" s="43"/>
      <c r="E169" s="43"/>
      <c r="F169" s="43"/>
      <c r="G169" s="43"/>
      <c r="H169" s="43"/>
      <c r="I169" s="43"/>
      <c r="J169" s="43"/>
      <c r="K169" s="31"/>
      <c r="L169" s="27"/>
      <c r="M169" s="27"/>
      <c r="N169" s="34"/>
      <c r="O169" s="27"/>
      <c r="P169" s="27"/>
      <c r="R169" s="48"/>
      <c r="S169" s="33"/>
      <c r="T169" s="43"/>
      <c r="U169" s="43"/>
      <c r="V169" s="43"/>
      <c r="W169" s="43"/>
      <c r="X169" s="43"/>
      <c r="Y169" s="43"/>
    </row>
    <row r="170" spans="1:25">
      <c r="D170" s="27"/>
      <c r="E170" s="27"/>
      <c r="F170" s="27"/>
      <c r="G170" s="27"/>
      <c r="H170" s="27"/>
      <c r="I170" s="27"/>
      <c r="J170" s="27"/>
      <c r="K170" s="31"/>
      <c r="L170" s="27"/>
      <c r="M170" s="27"/>
      <c r="N170" s="34"/>
      <c r="O170" s="27"/>
      <c r="P170" s="27"/>
      <c r="R170" s="51"/>
      <c r="S170" s="33"/>
      <c r="T170" s="27"/>
      <c r="U170" s="27"/>
      <c r="V170" s="27"/>
      <c r="W170" s="27"/>
      <c r="X170" s="27"/>
      <c r="Y170" s="27"/>
    </row>
    <row r="171" spans="1:25" ht="15">
      <c r="A171" s="49"/>
      <c r="B171" s="49"/>
      <c r="C171" s="26" t="s">
        <v>147</v>
      </c>
      <c r="D171" s="27"/>
      <c r="E171" s="27"/>
      <c r="F171" s="27"/>
      <c r="G171" s="27"/>
      <c r="H171" s="27"/>
      <c r="I171" s="27"/>
      <c r="J171" s="27"/>
      <c r="K171" s="31"/>
      <c r="L171" s="27"/>
      <c r="M171" s="27"/>
      <c r="N171" s="34"/>
      <c r="O171" s="27"/>
      <c r="P171" s="27"/>
      <c r="Q171" s="43" t="str">
        <f>C171</f>
        <v>F50</v>
      </c>
      <c r="R171" s="48"/>
      <c r="S171" s="33"/>
      <c r="T171" s="27"/>
      <c r="U171" s="43"/>
      <c r="V171" s="43"/>
      <c r="W171" s="43"/>
      <c r="X171" s="43"/>
      <c r="Y171" s="43"/>
    </row>
    <row r="172" spans="1:25" ht="15">
      <c r="A172" s="50">
        <v>1</v>
      </c>
      <c r="B172" s="50">
        <v>1</v>
      </c>
      <c r="C172" s="1" t="s">
        <v>192</v>
      </c>
      <c r="D172" s="29" t="s">
        <v>51</v>
      </c>
      <c r="E172" s="29">
        <v>186</v>
      </c>
      <c r="F172" s="27">
        <v>184</v>
      </c>
      <c r="G172" s="27">
        <v>184</v>
      </c>
      <c r="H172" s="27">
        <v>176</v>
      </c>
      <c r="I172" s="27">
        <v>187</v>
      </c>
      <c r="J172" s="27"/>
      <c r="K172" s="31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741</v>
      </c>
      <c r="L172" s="31" t="s">
        <v>1054</v>
      </c>
      <c r="M172" s="31" t="s">
        <v>148</v>
      </c>
      <c r="N172" s="34">
        <f>K172-(ROW(K172)-ROW(K$6))/10000</f>
        <v>740.98339999999996</v>
      </c>
      <c r="O172" s="31">
        <f>COUNT(E172:J172)</f>
        <v>5</v>
      </c>
      <c r="P172" s="31">
        <f ca="1">IF(AND(O172=1,OFFSET(D172,0,P$3)&gt;0),"Y",0)</f>
        <v>0</v>
      </c>
      <c r="Q172" s="32" t="s">
        <v>147</v>
      </c>
      <c r="R172" s="47">
        <f>1-(Q172=Q171)</f>
        <v>0</v>
      </c>
      <c r="S172" s="33">
        <f>N172+T172/1000+U172/10000+V172/100000+W172/1000000+X172/10000000+Y172/100000000</f>
        <v>741.18987160000006</v>
      </c>
      <c r="T172" s="29">
        <v>186</v>
      </c>
      <c r="U172" s="27">
        <v>184</v>
      </c>
      <c r="V172" s="27">
        <v>187</v>
      </c>
      <c r="W172" s="27">
        <v>184</v>
      </c>
      <c r="X172" s="27">
        <v>176</v>
      </c>
      <c r="Y172" s="27"/>
    </row>
    <row r="173" spans="1:25" ht="15">
      <c r="A173" s="50">
        <v>2</v>
      </c>
      <c r="B173" s="50">
        <v>2</v>
      </c>
      <c r="C173" s="1" t="s">
        <v>237</v>
      </c>
      <c r="D173" s="29" t="s">
        <v>34</v>
      </c>
      <c r="E173" s="29"/>
      <c r="F173" s="27">
        <v>174</v>
      </c>
      <c r="G173" s="27">
        <v>167</v>
      </c>
      <c r="H173" s="27">
        <v>161</v>
      </c>
      <c r="I173" s="27">
        <v>174</v>
      </c>
      <c r="J173" s="27"/>
      <c r="K173" s="31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676</v>
      </c>
      <c r="L173" s="31" t="s">
        <v>1054</v>
      </c>
      <c r="M173" s="31" t="s">
        <v>193</v>
      </c>
      <c r="N173" s="34">
        <f>K173-(ROW(K173)-ROW(K$6))/10000</f>
        <v>675.98329999999999</v>
      </c>
      <c r="O173" s="31">
        <f>COUNT(E173:J173)</f>
        <v>4</v>
      </c>
      <c r="P173" s="31">
        <f ca="1">IF(AND(O173=1,OFFSET(D173,0,P$3)&gt;0),"Y",0)</f>
        <v>0</v>
      </c>
      <c r="Q173" s="32" t="s">
        <v>147</v>
      </c>
      <c r="R173" s="33">
        <f>1-(Q173=Q172)</f>
        <v>0</v>
      </c>
      <c r="S173" s="33">
        <f>N173+T173/1000+U173/10000+V173/100000+W173/1000000+X173/10000000+Y173/100000000</f>
        <v>676.00262310000005</v>
      </c>
      <c r="T173" s="29"/>
      <c r="U173" s="27">
        <v>174</v>
      </c>
      <c r="V173" s="27">
        <v>174</v>
      </c>
      <c r="W173" s="27">
        <v>167</v>
      </c>
      <c r="X173" s="27">
        <v>161</v>
      </c>
      <c r="Y173" s="27"/>
    </row>
    <row r="174" spans="1:25" ht="15">
      <c r="A174" s="50">
        <v>3</v>
      </c>
      <c r="B174" s="50">
        <v>3</v>
      </c>
      <c r="C174" s="1" t="s">
        <v>272</v>
      </c>
      <c r="D174" s="29" t="s">
        <v>116</v>
      </c>
      <c r="E174" s="29">
        <v>164</v>
      </c>
      <c r="F174" s="27">
        <v>173</v>
      </c>
      <c r="G174" s="27">
        <v>162</v>
      </c>
      <c r="H174" s="27">
        <v>174</v>
      </c>
      <c r="I174" s="27">
        <v>164</v>
      </c>
      <c r="J174" s="27"/>
      <c r="K174" s="31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675</v>
      </c>
      <c r="L174" s="31" t="s">
        <v>1054</v>
      </c>
      <c r="M174" s="31" t="s">
        <v>804</v>
      </c>
      <c r="N174" s="34">
        <f>K174-(ROW(K174)-ROW(K$6))/10000</f>
        <v>674.98320000000001</v>
      </c>
      <c r="O174" s="31">
        <f>COUNT(E174:J174)</f>
        <v>5</v>
      </c>
      <c r="P174" s="31">
        <f ca="1">IF(AND(O174=1,OFFSET(D174,0,P$3)&gt;0),"Y",0)</f>
        <v>0</v>
      </c>
      <c r="Q174" s="32" t="s">
        <v>147</v>
      </c>
      <c r="R174" s="47">
        <f>1-(Q174=Q173)</f>
        <v>0</v>
      </c>
      <c r="S174" s="33">
        <f>N174+T174/1000+U174/10000+V174/100000+W174/1000000+X174/10000000+Y174/100000000</f>
        <v>675.16642020000006</v>
      </c>
      <c r="T174" s="29">
        <v>164</v>
      </c>
      <c r="U174" s="27">
        <v>173</v>
      </c>
      <c r="V174" s="27">
        <v>174</v>
      </c>
      <c r="W174" s="27">
        <v>164</v>
      </c>
      <c r="X174" s="27">
        <v>162</v>
      </c>
      <c r="Y174" s="27"/>
    </row>
    <row r="175" spans="1:25" ht="15">
      <c r="A175" s="50">
        <v>4</v>
      </c>
      <c r="B175" s="50">
        <v>4</v>
      </c>
      <c r="C175" s="1" t="s">
        <v>260</v>
      </c>
      <c r="D175" s="29" t="s">
        <v>116</v>
      </c>
      <c r="E175" s="29"/>
      <c r="F175" s="27">
        <v>168</v>
      </c>
      <c r="G175" s="27">
        <v>160</v>
      </c>
      <c r="H175" s="27">
        <v>167</v>
      </c>
      <c r="I175" s="27">
        <v>167</v>
      </c>
      <c r="J175" s="27"/>
      <c r="K175" s="31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662</v>
      </c>
      <c r="L175" s="31" t="s">
        <v>1054</v>
      </c>
      <c r="M175" s="31"/>
      <c r="N175" s="34">
        <f>K175-(ROW(K175)-ROW(K$6))/10000</f>
        <v>661.98310000000004</v>
      </c>
      <c r="O175" s="31">
        <f>COUNT(E175:J175)</f>
        <v>4</v>
      </c>
      <c r="P175" s="31">
        <f ca="1">IF(AND(O175=1,OFFSET(D175,0,P$3)&gt;0),"Y",0)</f>
        <v>0</v>
      </c>
      <c r="Q175" s="32" t="s">
        <v>147</v>
      </c>
      <c r="R175" s="33">
        <f>1-(Q175=Q174)</f>
        <v>0</v>
      </c>
      <c r="S175" s="33">
        <f>N175+T175/1000+U175/10000+V175/100000+W175/1000000+X175/10000000+Y175/100000000</f>
        <v>662.00175300000001</v>
      </c>
      <c r="T175" s="29"/>
      <c r="U175" s="27">
        <v>168</v>
      </c>
      <c r="V175" s="27">
        <v>167</v>
      </c>
      <c r="W175" s="27">
        <v>167</v>
      </c>
      <c r="X175" s="27">
        <v>160</v>
      </c>
      <c r="Y175" s="27"/>
    </row>
    <row r="176" spans="1:25" ht="15">
      <c r="A176" s="50">
        <v>5</v>
      </c>
      <c r="B176" s="50">
        <v>5</v>
      </c>
      <c r="C176" s="1" t="s">
        <v>146</v>
      </c>
      <c r="D176" s="29" t="s">
        <v>51</v>
      </c>
      <c r="E176" s="29">
        <v>199</v>
      </c>
      <c r="F176" s="27"/>
      <c r="G176" s="27">
        <v>195</v>
      </c>
      <c r="H176" s="27"/>
      <c r="I176" s="27">
        <v>196</v>
      </c>
      <c r="J176" s="27"/>
      <c r="K176" s="31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590</v>
      </c>
      <c r="L176" s="31" t="s">
        <v>1054</v>
      </c>
      <c r="M176" s="31"/>
      <c r="N176" s="34">
        <f>K176-(ROW(K176)-ROW(K$6))/10000</f>
        <v>589.98299999999995</v>
      </c>
      <c r="O176" s="31">
        <f>COUNT(E176:J176)</f>
        <v>3</v>
      </c>
      <c r="P176" s="31">
        <f ca="1">IF(AND(O176=1,OFFSET(D176,0,P$3)&gt;0),"Y",0)</f>
        <v>0</v>
      </c>
      <c r="Q176" s="32" t="s">
        <v>147</v>
      </c>
      <c r="R176" s="47">
        <f>1-(Q176=Q175)</f>
        <v>0</v>
      </c>
      <c r="S176" s="33">
        <f>N176+T176/1000+U176/10000+V176/100000+W176/1000000+X176/10000000+Y176/100000000</f>
        <v>590.18415499999992</v>
      </c>
      <c r="T176" s="29">
        <v>199</v>
      </c>
      <c r="U176" s="27"/>
      <c r="V176" s="27">
        <v>196</v>
      </c>
      <c r="W176" s="27">
        <v>195</v>
      </c>
      <c r="X176" s="27"/>
      <c r="Y176" s="27"/>
    </row>
    <row r="177" spans="1:25" ht="15">
      <c r="A177" s="50">
        <v>6</v>
      </c>
      <c r="B177" s="50">
        <v>6</v>
      </c>
      <c r="C177" s="1" t="s">
        <v>336</v>
      </c>
      <c r="D177" s="29" t="s">
        <v>56</v>
      </c>
      <c r="E177" s="29">
        <v>130</v>
      </c>
      <c r="F177" s="27">
        <v>141</v>
      </c>
      <c r="G177" s="27">
        <v>133</v>
      </c>
      <c r="H177" s="27"/>
      <c r="I177" s="27">
        <v>140</v>
      </c>
      <c r="J177" s="27"/>
      <c r="K177" s="31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544</v>
      </c>
      <c r="L177" s="31" t="s">
        <v>1054</v>
      </c>
      <c r="M177" s="31"/>
      <c r="N177" s="34">
        <f>K177-(ROW(K177)-ROW(K$6))/10000</f>
        <v>543.98289999999997</v>
      </c>
      <c r="O177" s="31">
        <f>COUNT(E177:J177)</f>
        <v>4</v>
      </c>
      <c r="P177" s="31">
        <f ca="1">IF(AND(O177=1,OFFSET(D177,0,P$3)&gt;0),"Y",0)</f>
        <v>0</v>
      </c>
      <c r="Q177" s="32" t="s">
        <v>147</v>
      </c>
      <c r="R177" s="47">
        <f>1-(Q177=Q176)</f>
        <v>0</v>
      </c>
      <c r="S177" s="33">
        <f>N177+T177/1000+U177/10000+V177/100000+W177/1000000+X177/10000000+Y177/100000000</f>
        <v>544.12853299999995</v>
      </c>
      <c r="T177" s="29">
        <v>130</v>
      </c>
      <c r="U177" s="27">
        <v>141</v>
      </c>
      <c r="V177" s="27">
        <v>140</v>
      </c>
      <c r="W177" s="27">
        <v>133</v>
      </c>
      <c r="X177" s="27"/>
      <c r="Y177" s="27"/>
    </row>
    <row r="178" spans="1:25" ht="15">
      <c r="A178" s="50">
        <v>7</v>
      </c>
      <c r="B178" s="50">
        <v>7</v>
      </c>
      <c r="C178" s="1" t="s">
        <v>349</v>
      </c>
      <c r="D178" s="29" t="s">
        <v>39</v>
      </c>
      <c r="E178" s="29"/>
      <c r="F178" s="27">
        <v>115</v>
      </c>
      <c r="G178" s="27">
        <v>112</v>
      </c>
      <c r="H178" s="27">
        <v>120</v>
      </c>
      <c r="I178" s="27">
        <v>133</v>
      </c>
      <c r="J178" s="27"/>
      <c r="K178" s="31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480</v>
      </c>
      <c r="L178" s="31" t="s">
        <v>1054</v>
      </c>
      <c r="M178" s="31"/>
      <c r="N178" s="34">
        <f>K178-(ROW(K178)-ROW(K$6))/10000</f>
        <v>479.9828</v>
      </c>
      <c r="O178" s="31">
        <f>COUNT(E178:J178)</f>
        <v>4</v>
      </c>
      <c r="P178" s="31">
        <f ca="1">IF(AND(O178=1,OFFSET(D178,0,P$3)&gt;0),"Y",0)</f>
        <v>0</v>
      </c>
      <c r="Q178" s="32" t="s">
        <v>147</v>
      </c>
      <c r="R178" s="33">
        <f>1-(Q178=Q177)</f>
        <v>0</v>
      </c>
      <c r="S178" s="33">
        <f>N178+T178/1000+U178/10000+V178/100000+W178/1000000+X178/10000000+Y178/100000000</f>
        <v>479.9957612</v>
      </c>
      <c r="T178" s="29"/>
      <c r="U178" s="27">
        <v>115</v>
      </c>
      <c r="V178" s="27">
        <v>133</v>
      </c>
      <c r="W178" s="27">
        <v>120</v>
      </c>
      <c r="X178" s="27">
        <v>112</v>
      </c>
      <c r="Y178" s="27"/>
    </row>
    <row r="179" spans="1:25" ht="15">
      <c r="A179" s="50">
        <v>8</v>
      </c>
      <c r="B179" s="50">
        <v>8</v>
      </c>
      <c r="C179" s="1" t="s">
        <v>352</v>
      </c>
      <c r="D179" s="29" t="s">
        <v>102</v>
      </c>
      <c r="E179" s="29">
        <v>99</v>
      </c>
      <c r="F179" s="27">
        <v>124</v>
      </c>
      <c r="G179" s="27">
        <v>113</v>
      </c>
      <c r="H179" s="27">
        <v>111</v>
      </c>
      <c r="I179" s="27">
        <v>131</v>
      </c>
      <c r="J179" s="27"/>
      <c r="K179" s="31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479</v>
      </c>
      <c r="L179" s="31" t="s">
        <v>1054</v>
      </c>
      <c r="M179" s="31"/>
      <c r="N179" s="34">
        <f>K179-(ROW(K179)-ROW(K$6))/10000</f>
        <v>478.98270000000002</v>
      </c>
      <c r="O179" s="31">
        <f>COUNT(E179:J179)</f>
        <v>5</v>
      </c>
      <c r="P179" s="31">
        <f ca="1">IF(AND(O179=1,OFFSET(D179,0,P$3)&gt;0),"Y",0)</f>
        <v>0</v>
      </c>
      <c r="Q179" s="32" t="s">
        <v>147</v>
      </c>
      <c r="R179" s="47">
        <f>1-(Q179=Q178)</f>
        <v>0</v>
      </c>
      <c r="S179" s="33">
        <f>N179+T179/1000+U179/10000+V179/100000+W179/1000000+X179/10000000+Y179/100000000</f>
        <v>479.09553410000001</v>
      </c>
      <c r="T179" s="29">
        <v>99</v>
      </c>
      <c r="U179" s="27">
        <v>124</v>
      </c>
      <c r="V179" s="27">
        <v>131</v>
      </c>
      <c r="W179" s="27">
        <v>113</v>
      </c>
      <c r="X179" s="27">
        <v>111</v>
      </c>
      <c r="Y179" s="27"/>
    </row>
    <row r="180" spans="1:25" ht="15">
      <c r="A180" s="50">
        <v>9</v>
      </c>
      <c r="B180" s="50">
        <v>9</v>
      </c>
      <c r="C180" s="1" t="s">
        <v>805</v>
      </c>
      <c r="D180" s="29" t="s">
        <v>42</v>
      </c>
      <c r="E180" s="29"/>
      <c r="F180" s="27">
        <v>162</v>
      </c>
      <c r="G180" s="27">
        <v>151</v>
      </c>
      <c r="H180" s="27">
        <v>153</v>
      </c>
      <c r="I180" s="27"/>
      <c r="J180" s="27"/>
      <c r="K180" s="31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466</v>
      </c>
      <c r="L180" s="31" t="s">
        <v>1054</v>
      </c>
      <c r="M180" s="31"/>
      <c r="N180" s="34">
        <f>K180-(ROW(K180)-ROW(K$6))/10000</f>
        <v>465.98259999999999</v>
      </c>
      <c r="O180" s="31">
        <f>COUNT(E180:J180)</f>
        <v>3</v>
      </c>
      <c r="P180" s="31">
        <f ca="1">IF(AND(O180=1,OFFSET(D180,0,P$3)&gt;0),"Y",0)</f>
        <v>0</v>
      </c>
      <c r="Q180" s="32" t="s">
        <v>147</v>
      </c>
      <c r="R180" s="33">
        <f>1-(Q180=Q179)</f>
        <v>0</v>
      </c>
      <c r="S180" s="33">
        <f>N180+T180/1000+U180/10000+V180/100000+W180/1000000+X180/10000000+Y180/100000000</f>
        <v>466.00048100000004</v>
      </c>
      <c r="T180" s="29"/>
      <c r="U180" s="27">
        <v>162</v>
      </c>
      <c r="V180" s="27">
        <v>153</v>
      </c>
      <c r="W180" s="27">
        <v>151</v>
      </c>
      <c r="X180" s="27"/>
      <c r="Y180" s="27"/>
    </row>
    <row r="181" spans="1:25" ht="15">
      <c r="A181" s="50">
        <v>10</v>
      </c>
      <c r="B181" s="50" t="s">
        <v>111</v>
      </c>
      <c r="C181" s="1" t="s">
        <v>806</v>
      </c>
      <c r="D181" s="29" t="s">
        <v>66</v>
      </c>
      <c r="E181" s="29">
        <v>142</v>
      </c>
      <c r="F181" s="27"/>
      <c r="G181" s="27">
        <v>152</v>
      </c>
      <c r="H181" s="27">
        <v>145</v>
      </c>
      <c r="I181" s="27"/>
      <c r="J181" s="27"/>
      <c r="K181" s="31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439</v>
      </c>
      <c r="L181" s="31" t="s">
        <v>1055</v>
      </c>
      <c r="M181" s="31"/>
      <c r="N181" s="34">
        <f>K181-(ROW(K181)-ROW(K$6))/10000</f>
        <v>438.98250000000002</v>
      </c>
      <c r="O181" s="31">
        <f>COUNT(E181:J181)</f>
        <v>3</v>
      </c>
      <c r="P181" s="31">
        <f ca="1">IF(AND(O181=1,OFFSET(D181,0,P$3)&gt;0),"Y",0)</f>
        <v>0</v>
      </c>
      <c r="Q181" s="32" t="s">
        <v>147</v>
      </c>
      <c r="R181" s="47">
        <f>1-(Q181=Q180)</f>
        <v>0</v>
      </c>
      <c r="S181" s="33">
        <f>N181+T181/1000+U181/10000+V181/100000+W181/1000000+X181/10000000+Y181/100000000</f>
        <v>439.12616500000001</v>
      </c>
      <c r="T181" s="29">
        <v>142</v>
      </c>
      <c r="U181" s="27"/>
      <c r="V181" s="27">
        <v>152</v>
      </c>
      <c r="W181" s="27">
        <v>145</v>
      </c>
      <c r="X181" s="27"/>
      <c r="Y181" s="27"/>
    </row>
    <row r="182" spans="1:25" ht="15">
      <c r="A182" s="50">
        <v>11</v>
      </c>
      <c r="B182" s="50">
        <v>10</v>
      </c>
      <c r="C182" s="1" t="s">
        <v>807</v>
      </c>
      <c r="D182" s="29" t="s">
        <v>116</v>
      </c>
      <c r="E182" s="29"/>
      <c r="F182" s="27">
        <v>157</v>
      </c>
      <c r="G182" s="27">
        <v>138</v>
      </c>
      <c r="H182" s="27">
        <v>133</v>
      </c>
      <c r="I182" s="27"/>
      <c r="J182" s="27"/>
      <c r="K182" s="31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428</v>
      </c>
      <c r="L182" s="31" t="s">
        <v>1054</v>
      </c>
      <c r="M182" s="31"/>
      <c r="N182" s="34">
        <f>K182-(ROW(K182)-ROW(K$6))/10000</f>
        <v>427.98239999999998</v>
      </c>
      <c r="O182" s="31">
        <f>COUNT(E182:J182)</f>
        <v>3</v>
      </c>
      <c r="P182" s="31">
        <f ca="1">IF(AND(O182=1,OFFSET(D182,0,P$3)&gt;0),"Y",0)</f>
        <v>0</v>
      </c>
      <c r="Q182" s="32" t="s">
        <v>147</v>
      </c>
      <c r="R182" s="33">
        <f>1-(Q182=Q181)</f>
        <v>0</v>
      </c>
      <c r="S182" s="33">
        <f>N182+T182/1000+U182/10000+V182/100000+W182/1000000+X182/10000000+Y182/100000000</f>
        <v>427.99961299999995</v>
      </c>
      <c r="T182" s="29"/>
      <c r="U182" s="27">
        <v>157</v>
      </c>
      <c r="V182" s="27">
        <v>138</v>
      </c>
      <c r="W182" s="27">
        <v>133</v>
      </c>
      <c r="X182" s="27"/>
      <c r="Y182" s="27"/>
    </row>
    <row r="183" spans="1:25" ht="15">
      <c r="A183" s="50">
        <v>12</v>
      </c>
      <c r="B183" s="50">
        <v>11</v>
      </c>
      <c r="C183" s="1" t="s">
        <v>808</v>
      </c>
      <c r="D183" s="29" t="s">
        <v>39</v>
      </c>
      <c r="E183" s="29">
        <v>137</v>
      </c>
      <c r="F183" s="27">
        <v>160</v>
      </c>
      <c r="G183" s="27"/>
      <c r="H183" s="27">
        <v>130</v>
      </c>
      <c r="I183" s="27"/>
      <c r="J183" s="27"/>
      <c r="K183" s="31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427</v>
      </c>
      <c r="L183" s="31" t="s">
        <v>1054</v>
      </c>
      <c r="M183" s="31"/>
      <c r="N183" s="34">
        <f>K183-(ROW(K183)-ROW(K$6))/10000</f>
        <v>426.98230000000001</v>
      </c>
      <c r="O183" s="31">
        <f>COUNT(E183:J183)</f>
        <v>3</v>
      </c>
      <c r="P183" s="31">
        <f ca="1">IF(AND(O183=1,OFFSET(D183,0,P$3)&gt;0),"Y",0)</f>
        <v>0</v>
      </c>
      <c r="Q183" s="32" t="s">
        <v>147</v>
      </c>
      <c r="R183" s="47">
        <f>1-(Q183=Q182)</f>
        <v>0</v>
      </c>
      <c r="S183" s="33">
        <f>N183+T183/1000+U183/10000+V183/100000+W183/1000000+X183/10000000+Y183/100000000</f>
        <v>427.13660000000004</v>
      </c>
      <c r="T183" s="29">
        <v>137</v>
      </c>
      <c r="U183" s="27">
        <v>160</v>
      </c>
      <c r="V183" s="27">
        <v>130</v>
      </c>
      <c r="W183" s="27"/>
      <c r="X183" s="27"/>
      <c r="Y183" s="27"/>
    </row>
    <row r="184" spans="1:25" ht="15">
      <c r="A184" s="50">
        <v>13</v>
      </c>
      <c r="B184" s="50">
        <v>12</v>
      </c>
      <c r="C184" s="1" t="s">
        <v>374</v>
      </c>
      <c r="D184" s="29" t="s">
        <v>124</v>
      </c>
      <c r="E184" s="29">
        <v>108</v>
      </c>
      <c r="F184" s="27"/>
      <c r="G184" s="27">
        <v>84</v>
      </c>
      <c r="H184" s="27">
        <v>108</v>
      </c>
      <c r="I184" s="27">
        <v>118</v>
      </c>
      <c r="J184" s="27"/>
      <c r="K184" s="31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418</v>
      </c>
      <c r="L184" s="31" t="s">
        <v>1054</v>
      </c>
      <c r="M184" s="31"/>
      <c r="N184" s="34">
        <f>K184-(ROW(K184)-ROW(K$6))/10000</f>
        <v>417.98219999999998</v>
      </c>
      <c r="O184" s="31">
        <f>COUNT(E184:J184)</f>
        <v>4</v>
      </c>
      <c r="P184" s="31">
        <f ca="1">IF(AND(O184=1,OFFSET(D184,0,P$3)&gt;0),"Y",0)</f>
        <v>0</v>
      </c>
      <c r="Q184" s="32" t="s">
        <v>147</v>
      </c>
      <c r="R184" s="47">
        <f>1-(Q184=Q183)</f>
        <v>0</v>
      </c>
      <c r="S184" s="33">
        <f>N184+T184/1000+U184/10000+V184/100000+W184/1000000+X184/10000000+Y184/100000000</f>
        <v>418.09149639999998</v>
      </c>
      <c r="T184" s="29">
        <v>108</v>
      </c>
      <c r="U184" s="27"/>
      <c r="V184" s="27">
        <v>118</v>
      </c>
      <c r="W184" s="27">
        <v>108</v>
      </c>
      <c r="X184" s="27">
        <v>84</v>
      </c>
      <c r="Y184" s="27"/>
    </row>
    <row r="185" spans="1:25" ht="15">
      <c r="A185" s="50">
        <v>14</v>
      </c>
      <c r="B185" s="50">
        <v>13</v>
      </c>
      <c r="C185" s="1" t="s">
        <v>809</v>
      </c>
      <c r="D185" s="29" t="s">
        <v>42</v>
      </c>
      <c r="E185" s="29">
        <v>85</v>
      </c>
      <c r="F185" s="27">
        <v>114</v>
      </c>
      <c r="G185" s="27">
        <v>104</v>
      </c>
      <c r="H185" s="27">
        <v>80</v>
      </c>
      <c r="I185" s="27"/>
      <c r="J185" s="27"/>
      <c r="K185" s="31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383</v>
      </c>
      <c r="L185" s="31" t="s">
        <v>1054</v>
      </c>
      <c r="M185" s="31"/>
      <c r="N185" s="34">
        <f>K185-(ROW(K185)-ROW(K$6))/10000</f>
        <v>382.9821</v>
      </c>
      <c r="O185" s="31">
        <f>COUNT(E185:J185)</f>
        <v>4</v>
      </c>
      <c r="P185" s="31">
        <f ca="1">IF(AND(O185=1,OFFSET(D185,0,P$3)&gt;0),"Y",0)</f>
        <v>0</v>
      </c>
      <c r="Q185" s="32" t="s">
        <v>147</v>
      </c>
      <c r="R185" s="47">
        <f>1-(Q185=Q184)</f>
        <v>0</v>
      </c>
      <c r="S185" s="33">
        <f>N185+T185/1000+U185/10000+V185/100000+W185/1000000+X185/10000000+Y185/100000000</f>
        <v>383.07961999999998</v>
      </c>
      <c r="T185" s="29">
        <v>85</v>
      </c>
      <c r="U185" s="27">
        <v>114</v>
      </c>
      <c r="V185" s="27">
        <v>104</v>
      </c>
      <c r="W185" s="27">
        <v>80</v>
      </c>
      <c r="X185" s="27"/>
      <c r="Y185" s="27"/>
    </row>
    <row r="186" spans="1:25" ht="15">
      <c r="A186" s="50">
        <v>15</v>
      </c>
      <c r="B186" s="50">
        <v>14</v>
      </c>
      <c r="C186" s="1" t="s">
        <v>406</v>
      </c>
      <c r="D186" s="29" t="s">
        <v>56</v>
      </c>
      <c r="E186" s="29">
        <v>87</v>
      </c>
      <c r="F186" s="27">
        <v>89</v>
      </c>
      <c r="G186" s="27"/>
      <c r="H186" s="27">
        <v>93</v>
      </c>
      <c r="I186" s="27">
        <v>104</v>
      </c>
      <c r="J186" s="27"/>
      <c r="K186" s="31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373</v>
      </c>
      <c r="L186" s="31" t="s">
        <v>1054</v>
      </c>
      <c r="M186" s="31"/>
      <c r="N186" s="34">
        <f>K186-(ROW(K186)-ROW(K$6))/10000</f>
        <v>372.98200000000003</v>
      </c>
      <c r="O186" s="31">
        <f>COUNT(E186:J186)</f>
        <v>4</v>
      </c>
      <c r="P186" s="31">
        <f ca="1">IF(AND(O186=1,OFFSET(D186,0,P$3)&gt;0),"Y",0)</f>
        <v>0</v>
      </c>
      <c r="Q186" s="32" t="s">
        <v>147</v>
      </c>
      <c r="R186" s="47">
        <f>1-(Q186=Q185)</f>
        <v>0</v>
      </c>
      <c r="S186" s="33">
        <f>N186+T186/1000+U186/10000+V186/100000+W186/1000000+X186/10000000+Y186/100000000</f>
        <v>373.07903299999998</v>
      </c>
      <c r="T186" s="29">
        <v>87</v>
      </c>
      <c r="U186" s="27">
        <v>89</v>
      </c>
      <c r="V186" s="27">
        <v>104</v>
      </c>
      <c r="W186" s="27">
        <v>93</v>
      </c>
      <c r="X186" s="27"/>
      <c r="Y186" s="27"/>
    </row>
    <row r="187" spans="1:25" ht="15">
      <c r="A187" s="50">
        <v>16</v>
      </c>
      <c r="B187" s="50">
        <v>15</v>
      </c>
      <c r="C187" s="1" t="s">
        <v>810</v>
      </c>
      <c r="D187" s="29" t="s">
        <v>46</v>
      </c>
      <c r="E187" s="29">
        <v>116</v>
      </c>
      <c r="F187" s="27">
        <v>138</v>
      </c>
      <c r="G187" s="27"/>
      <c r="H187" s="27">
        <v>114</v>
      </c>
      <c r="I187" s="27"/>
      <c r="J187" s="27"/>
      <c r="K187" s="31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368</v>
      </c>
      <c r="L187" s="31" t="s">
        <v>1054</v>
      </c>
      <c r="M187" s="31"/>
      <c r="N187" s="34">
        <f>K187-(ROW(K187)-ROW(K$6))/10000</f>
        <v>367.9819</v>
      </c>
      <c r="O187" s="31">
        <f>COUNT(E187:J187)</f>
        <v>3</v>
      </c>
      <c r="P187" s="31">
        <f ca="1">IF(AND(O187=1,OFFSET(D187,0,P$3)&gt;0),"Y",0)</f>
        <v>0</v>
      </c>
      <c r="Q187" s="32" t="s">
        <v>147</v>
      </c>
      <c r="R187" s="47">
        <f>1-(Q187=Q186)</f>
        <v>0</v>
      </c>
      <c r="S187" s="33">
        <f>N187+T187/1000+U187/10000+V187/100000+W187/1000000+X187/10000000+Y187/100000000</f>
        <v>368.11284000000001</v>
      </c>
      <c r="T187" s="29">
        <v>116</v>
      </c>
      <c r="U187" s="27">
        <v>138</v>
      </c>
      <c r="V187" s="27">
        <v>114</v>
      </c>
      <c r="W187" s="27"/>
      <c r="X187" s="27"/>
      <c r="Y187" s="27"/>
    </row>
    <row r="188" spans="1:25" ht="15">
      <c r="A188" s="50">
        <v>17</v>
      </c>
      <c r="B188" s="50">
        <v>16</v>
      </c>
      <c r="C188" s="1" t="s">
        <v>409</v>
      </c>
      <c r="D188" s="29" t="s">
        <v>98</v>
      </c>
      <c r="E188" s="29">
        <v>53</v>
      </c>
      <c r="F188" s="27">
        <v>103</v>
      </c>
      <c r="G188" s="27">
        <v>99</v>
      </c>
      <c r="H188" s="27"/>
      <c r="I188" s="27">
        <v>102</v>
      </c>
      <c r="J188" s="27"/>
      <c r="K188" s="31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357</v>
      </c>
      <c r="L188" s="31" t="s">
        <v>1054</v>
      </c>
      <c r="M188" s="31"/>
      <c r="N188" s="34">
        <f>K188-(ROW(K188)-ROW(K$6))/10000</f>
        <v>356.98180000000002</v>
      </c>
      <c r="O188" s="31">
        <f>COUNT(E188:J188)</f>
        <v>4</v>
      </c>
      <c r="P188" s="31">
        <f ca="1">IF(AND(O188=1,OFFSET(D188,0,P$3)&gt;0),"Y",0)</f>
        <v>0</v>
      </c>
      <c r="Q188" s="32" t="s">
        <v>147</v>
      </c>
      <c r="R188" s="47">
        <f>1-(Q188=Q187)</f>
        <v>0</v>
      </c>
      <c r="S188" s="33">
        <f>N188+T188/1000+U188/10000+V188/100000+W188/1000000+X188/10000000+Y188/100000000</f>
        <v>357.04621899999995</v>
      </c>
      <c r="T188" s="29">
        <v>53</v>
      </c>
      <c r="U188" s="27">
        <v>103</v>
      </c>
      <c r="V188" s="27">
        <v>102</v>
      </c>
      <c r="W188" s="27">
        <v>99</v>
      </c>
      <c r="X188" s="27"/>
      <c r="Y188" s="27"/>
    </row>
    <row r="189" spans="1:25" ht="15">
      <c r="A189" s="50">
        <v>18</v>
      </c>
      <c r="B189" s="50">
        <v>17</v>
      </c>
      <c r="C189" s="1" t="s">
        <v>364</v>
      </c>
      <c r="D189" s="29" t="s">
        <v>39</v>
      </c>
      <c r="E189" s="29"/>
      <c r="F189" s="27">
        <v>111</v>
      </c>
      <c r="G189" s="27"/>
      <c r="H189" s="27">
        <v>101</v>
      </c>
      <c r="I189" s="27">
        <v>124</v>
      </c>
      <c r="J189" s="27"/>
      <c r="K189" s="31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336</v>
      </c>
      <c r="L189" s="31" t="s">
        <v>1054</v>
      </c>
      <c r="M189" s="31"/>
      <c r="N189" s="34">
        <f>K189-(ROW(K189)-ROW(K$6))/10000</f>
        <v>335.98169999999999</v>
      </c>
      <c r="O189" s="31">
        <f>COUNT(E189:J189)</f>
        <v>3</v>
      </c>
      <c r="P189" s="31">
        <f ca="1">IF(AND(O189=1,OFFSET(D189,0,P$3)&gt;0),"Y",0)</f>
        <v>0</v>
      </c>
      <c r="Q189" s="32" t="s">
        <v>147</v>
      </c>
      <c r="R189" s="33">
        <f>1-(Q189=Q188)</f>
        <v>0</v>
      </c>
      <c r="S189" s="33">
        <f>N189+T189/1000+U189/10000+V189/100000+W189/1000000+X189/10000000+Y189/100000000</f>
        <v>335.99414099999996</v>
      </c>
      <c r="T189" s="29"/>
      <c r="U189" s="27">
        <v>111</v>
      </c>
      <c r="V189" s="27">
        <v>124</v>
      </c>
      <c r="W189" s="27">
        <v>101</v>
      </c>
      <c r="X189" s="27"/>
      <c r="Y189" s="27"/>
    </row>
    <row r="190" spans="1:25" ht="15">
      <c r="A190" s="50">
        <v>19</v>
      </c>
      <c r="B190" s="50">
        <v>18</v>
      </c>
      <c r="C190" s="1" t="s">
        <v>811</v>
      </c>
      <c r="D190" s="29" t="s">
        <v>62</v>
      </c>
      <c r="E190" s="29">
        <v>120</v>
      </c>
      <c r="F190" s="27"/>
      <c r="G190" s="27">
        <v>124</v>
      </c>
      <c r="H190" s="27">
        <v>91</v>
      </c>
      <c r="I190" s="27"/>
      <c r="J190" s="27"/>
      <c r="K190" s="31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335</v>
      </c>
      <c r="L190" s="31" t="s">
        <v>1054</v>
      </c>
      <c r="M190" s="31"/>
      <c r="N190" s="34">
        <f>K190-(ROW(K190)-ROW(K$6))/10000</f>
        <v>334.98160000000001</v>
      </c>
      <c r="O190" s="31">
        <f>COUNT(E190:J190)</f>
        <v>3</v>
      </c>
      <c r="P190" s="31">
        <f ca="1">IF(AND(O190=1,OFFSET(D190,0,P$3)&gt;0),"Y",0)</f>
        <v>0</v>
      </c>
      <c r="Q190" s="32" t="s">
        <v>147</v>
      </c>
      <c r="R190" s="47">
        <f>1-(Q190=Q189)</f>
        <v>0</v>
      </c>
      <c r="S190" s="33">
        <f>N190+T190/1000+U190/10000+V190/100000+W190/1000000+X190/10000000+Y190/100000000</f>
        <v>335.10293100000001</v>
      </c>
      <c r="T190" s="29">
        <v>120</v>
      </c>
      <c r="U190" s="27"/>
      <c r="V190" s="27">
        <v>124</v>
      </c>
      <c r="W190" s="27">
        <v>91</v>
      </c>
      <c r="X190" s="27"/>
      <c r="Y190" s="27"/>
    </row>
    <row r="191" spans="1:25" ht="15">
      <c r="A191" s="50">
        <v>20</v>
      </c>
      <c r="B191" s="50" t="s">
        <v>111</v>
      </c>
      <c r="C191" s="1" t="s">
        <v>279</v>
      </c>
      <c r="D191" s="29" t="s">
        <v>66</v>
      </c>
      <c r="E191" s="29"/>
      <c r="F191" s="27"/>
      <c r="G191" s="27"/>
      <c r="H191" s="27">
        <v>156</v>
      </c>
      <c r="I191" s="27">
        <v>160</v>
      </c>
      <c r="J191" s="27"/>
      <c r="K191" s="31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316</v>
      </c>
      <c r="L191" s="31" t="s">
        <v>1055</v>
      </c>
      <c r="M191" s="31"/>
      <c r="N191" s="34">
        <f>K191-(ROW(K191)-ROW(K$6))/10000</f>
        <v>315.98149999999998</v>
      </c>
      <c r="O191" s="31">
        <f>COUNT(E191:J191)</f>
        <v>2</v>
      </c>
      <c r="P191" s="31">
        <f ca="1">IF(AND(O191=1,OFFSET(D191,0,P$3)&gt;0),"Y",0)</f>
        <v>0</v>
      </c>
      <c r="Q191" s="32" t="s">
        <v>147</v>
      </c>
      <c r="R191" s="33">
        <f>1-(Q191=Q190)</f>
        <v>0</v>
      </c>
      <c r="S191" s="33">
        <f>N191+T191/1000+U191/10000+V191/100000+W191/1000000+X191/10000000+Y191/100000000</f>
        <v>315.98325599999998</v>
      </c>
      <c r="T191" s="29"/>
      <c r="U191" s="27"/>
      <c r="V191" s="27">
        <v>160</v>
      </c>
      <c r="W191" s="27">
        <v>156</v>
      </c>
      <c r="X191" s="27"/>
      <c r="Y191" s="27"/>
    </row>
    <row r="192" spans="1:25" ht="15">
      <c r="A192" s="50">
        <v>21</v>
      </c>
      <c r="B192" s="50">
        <v>19</v>
      </c>
      <c r="C192" s="1" t="s">
        <v>812</v>
      </c>
      <c r="D192" s="29" t="s">
        <v>116</v>
      </c>
      <c r="E192" s="29">
        <v>97</v>
      </c>
      <c r="F192" s="27">
        <v>112</v>
      </c>
      <c r="G192" s="27">
        <v>88</v>
      </c>
      <c r="H192" s="27"/>
      <c r="I192" s="27"/>
      <c r="J192" s="27"/>
      <c r="K192" s="31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297</v>
      </c>
      <c r="L192" s="31" t="s">
        <v>1054</v>
      </c>
      <c r="M192" s="31"/>
      <c r="N192" s="34">
        <f>K192-(ROW(K192)-ROW(K$6))/10000</f>
        <v>296.98140000000001</v>
      </c>
      <c r="O192" s="31">
        <f>COUNT(E192:J192)</f>
        <v>3</v>
      </c>
      <c r="P192" s="31">
        <f ca="1">IF(AND(O192=1,OFFSET(D192,0,P$3)&gt;0),"Y",0)</f>
        <v>0</v>
      </c>
      <c r="Q192" s="32" t="s">
        <v>147</v>
      </c>
      <c r="R192" s="47">
        <f>1-(Q192=Q191)</f>
        <v>0</v>
      </c>
      <c r="S192" s="33">
        <f>N192+T192/1000+U192/10000+V192/100000+W192/1000000+X192/10000000+Y192/100000000</f>
        <v>297.09047999999996</v>
      </c>
      <c r="T192" s="29">
        <v>97</v>
      </c>
      <c r="U192" s="27">
        <v>112</v>
      </c>
      <c r="V192" s="27">
        <v>88</v>
      </c>
      <c r="W192" s="27"/>
      <c r="X192" s="27"/>
      <c r="Y192" s="27"/>
    </row>
    <row r="193" spans="1:25" ht="15">
      <c r="A193" s="50">
        <v>22</v>
      </c>
      <c r="B193" s="50">
        <v>20</v>
      </c>
      <c r="C193" s="1" t="s">
        <v>813</v>
      </c>
      <c r="D193" s="29" t="s">
        <v>124</v>
      </c>
      <c r="E193" s="29"/>
      <c r="F193" s="27">
        <v>79</v>
      </c>
      <c r="G193" s="27">
        <v>96</v>
      </c>
      <c r="H193" s="27">
        <v>70</v>
      </c>
      <c r="I193" s="27"/>
      <c r="J193" s="27"/>
      <c r="K193" s="31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245</v>
      </c>
      <c r="L193" s="31" t="s">
        <v>1054</v>
      </c>
      <c r="M193" s="31"/>
      <c r="N193" s="34">
        <f>K193-(ROW(K193)-ROW(K$6))/10000</f>
        <v>244.9813</v>
      </c>
      <c r="O193" s="31">
        <f>COUNT(E193:J193)</f>
        <v>3</v>
      </c>
      <c r="P193" s="31">
        <f ca="1">IF(AND(O193=1,OFFSET(D193,0,P$3)&gt;0),"Y",0)</f>
        <v>0</v>
      </c>
      <c r="Q193" s="32" t="s">
        <v>147</v>
      </c>
      <c r="R193" s="33">
        <f>1-(Q193=Q192)</f>
        <v>0</v>
      </c>
      <c r="S193" s="33">
        <f>N193+T193/1000+U193/10000+V193/100000+W193/1000000+X193/10000000+Y193/100000000</f>
        <v>244.99023</v>
      </c>
      <c r="T193" s="29"/>
      <c r="U193" s="27">
        <v>79</v>
      </c>
      <c r="V193" s="27">
        <v>96</v>
      </c>
      <c r="W193" s="27">
        <v>70</v>
      </c>
      <c r="X193" s="27"/>
      <c r="Y193" s="27"/>
    </row>
    <row r="194" spans="1:25" ht="15">
      <c r="A194" s="50">
        <v>23</v>
      </c>
      <c r="B194" s="50">
        <v>21</v>
      </c>
      <c r="C194" s="1" t="s">
        <v>407</v>
      </c>
      <c r="D194" s="29" t="s">
        <v>39</v>
      </c>
      <c r="E194" s="29"/>
      <c r="F194" s="27">
        <v>104</v>
      </c>
      <c r="G194" s="27"/>
      <c r="H194" s="27"/>
      <c r="I194" s="27">
        <v>103</v>
      </c>
      <c r="J194" s="27"/>
      <c r="K194" s="31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207</v>
      </c>
      <c r="L194" s="31" t="s">
        <v>1054</v>
      </c>
      <c r="M194" s="31"/>
      <c r="N194" s="34">
        <f>K194-(ROW(K194)-ROW(K$6))/10000</f>
        <v>206.9812</v>
      </c>
      <c r="O194" s="31">
        <f>COUNT(E194:J194)</f>
        <v>2</v>
      </c>
      <c r="P194" s="31">
        <f ca="1">IF(AND(O194=1,OFFSET(D194,0,P$3)&gt;0),"Y",0)</f>
        <v>0</v>
      </c>
      <c r="Q194" s="32" t="s">
        <v>147</v>
      </c>
      <c r="R194" s="33">
        <f>1-(Q194=Q193)</f>
        <v>0</v>
      </c>
      <c r="S194" s="33">
        <f>N194+T194/1000+U194/10000+V194/100000+W194/1000000+X194/10000000+Y194/100000000</f>
        <v>206.99262999999999</v>
      </c>
      <c r="T194" s="29"/>
      <c r="U194" s="27">
        <v>104</v>
      </c>
      <c r="V194" s="27">
        <v>103</v>
      </c>
      <c r="W194" s="27"/>
      <c r="X194" s="27"/>
      <c r="Y194" s="27"/>
    </row>
    <row r="195" spans="1:25" ht="15">
      <c r="A195" s="50">
        <v>24</v>
      </c>
      <c r="B195" s="50">
        <v>22</v>
      </c>
      <c r="C195" s="1" t="s">
        <v>814</v>
      </c>
      <c r="D195" s="29" t="s">
        <v>39</v>
      </c>
      <c r="E195" s="29">
        <v>89</v>
      </c>
      <c r="F195" s="27"/>
      <c r="G195" s="27">
        <v>109</v>
      </c>
      <c r="H195" s="27"/>
      <c r="I195" s="27"/>
      <c r="J195" s="27"/>
      <c r="K195" s="31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198</v>
      </c>
      <c r="L195" s="31" t="s">
        <v>1054</v>
      </c>
      <c r="M195" s="31"/>
      <c r="N195" s="34">
        <f>K195-(ROW(K195)-ROW(K$6))/10000</f>
        <v>197.9811</v>
      </c>
      <c r="O195" s="31">
        <f>COUNT(E195:J195)</f>
        <v>2</v>
      </c>
      <c r="P195" s="31">
        <f ca="1">IF(AND(O195=1,OFFSET(D195,0,P$3)&gt;0),"Y",0)</f>
        <v>0</v>
      </c>
      <c r="Q195" s="32" t="s">
        <v>147</v>
      </c>
      <c r="R195" s="47">
        <f>1-(Q195=Q194)</f>
        <v>0</v>
      </c>
      <c r="S195" s="33">
        <f>N195+T195/1000+U195/10000+V195/100000+W195/1000000+X195/10000000+Y195/100000000</f>
        <v>198.07119</v>
      </c>
      <c r="T195" s="29">
        <v>89</v>
      </c>
      <c r="U195" s="27"/>
      <c r="V195" s="27">
        <v>109</v>
      </c>
      <c r="W195" s="27"/>
      <c r="X195" s="27"/>
      <c r="Y195" s="27"/>
    </row>
    <row r="196" spans="1:25" ht="15">
      <c r="A196" s="50">
        <v>25</v>
      </c>
      <c r="B196" s="50">
        <v>23</v>
      </c>
      <c r="C196" s="1" t="s">
        <v>436</v>
      </c>
      <c r="D196" s="29" t="s">
        <v>51</v>
      </c>
      <c r="E196" s="29">
        <v>38</v>
      </c>
      <c r="F196" s="27">
        <v>64</v>
      </c>
      <c r="G196" s="27"/>
      <c r="H196" s="27"/>
      <c r="I196" s="27">
        <v>86</v>
      </c>
      <c r="J196" s="27"/>
      <c r="K196" s="31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188</v>
      </c>
      <c r="L196" s="31" t="s">
        <v>1054</v>
      </c>
      <c r="M196" s="31"/>
      <c r="N196" s="34">
        <f>K196-(ROW(K196)-ROW(K$6))/10000</f>
        <v>187.98099999999999</v>
      </c>
      <c r="O196" s="31">
        <f>COUNT(E196:J196)</f>
        <v>3</v>
      </c>
      <c r="P196" s="31">
        <f ca="1">IF(AND(O196=1,OFFSET(D196,0,P$3)&gt;0),"Y",0)</f>
        <v>0</v>
      </c>
      <c r="Q196" s="32" t="s">
        <v>147</v>
      </c>
      <c r="R196" s="47">
        <f>1-(Q196=Q195)</f>
        <v>0</v>
      </c>
      <c r="S196" s="33">
        <f>N196+T196/1000+U196/10000+V196/100000+W196/1000000+X196/10000000+Y196/100000000</f>
        <v>188.02626000000001</v>
      </c>
      <c r="T196" s="29">
        <v>38</v>
      </c>
      <c r="U196" s="27">
        <v>64</v>
      </c>
      <c r="V196" s="27">
        <v>86</v>
      </c>
      <c r="W196" s="27"/>
      <c r="X196" s="27"/>
      <c r="Y196" s="27"/>
    </row>
    <row r="197" spans="1:25" ht="15">
      <c r="A197" s="50">
        <v>26</v>
      </c>
      <c r="B197" s="50">
        <v>24</v>
      </c>
      <c r="C197" s="1" t="s">
        <v>815</v>
      </c>
      <c r="D197" s="29" t="s">
        <v>51</v>
      </c>
      <c r="E197" s="29"/>
      <c r="F197" s="27">
        <v>94</v>
      </c>
      <c r="G197" s="27">
        <v>94</v>
      </c>
      <c r="H197" s="27"/>
      <c r="I197" s="27"/>
      <c r="J197" s="27"/>
      <c r="K197" s="31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188</v>
      </c>
      <c r="L197" s="31" t="s">
        <v>1054</v>
      </c>
      <c r="M197" s="31"/>
      <c r="N197" s="34">
        <f>K197-(ROW(K197)-ROW(K$6))/10000</f>
        <v>187.98089999999999</v>
      </c>
      <c r="O197" s="31">
        <f>COUNT(E197:J197)</f>
        <v>2</v>
      </c>
      <c r="P197" s="31">
        <f ca="1">IF(AND(O197=1,OFFSET(D197,0,P$3)&gt;0),"Y",0)</f>
        <v>0</v>
      </c>
      <c r="Q197" s="32" t="s">
        <v>147</v>
      </c>
      <c r="R197" s="33">
        <f>1-(Q197=Q196)</f>
        <v>0</v>
      </c>
      <c r="S197" s="33">
        <f>N197+T197/1000+U197/10000+V197/100000+W197/1000000+X197/10000000+Y197/100000000</f>
        <v>187.99124</v>
      </c>
      <c r="T197" s="29"/>
      <c r="U197" s="27">
        <v>94</v>
      </c>
      <c r="V197" s="27">
        <v>94</v>
      </c>
      <c r="W197" s="27"/>
      <c r="X197" s="27"/>
      <c r="Y197" s="27"/>
    </row>
    <row r="198" spans="1:25" ht="15">
      <c r="A198" s="50">
        <v>27</v>
      </c>
      <c r="B198" s="50">
        <v>25</v>
      </c>
      <c r="C198" s="1" t="s">
        <v>816</v>
      </c>
      <c r="D198" s="29" t="s">
        <v>93</v>
      </c>
      <c r="E198" s="29"/>
      <c r="F198" s="27"/>
      <c r="G198" s="27">
        <v>181</v>
      </c>
      <c r="H198" s="27"/>
      <c r="I198" s="27"/>
      <c r="J198" s="27"/>
      <c r="K198" s="31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181</v>
      </c>
      <c r="L198" s="31" t="s">
        <v>1054</v>
      </c>
      <c r="M198" s="31"/>
      <c r="N198" s="34">
        <f>K198-(ROW(K198)-ROW(K$6))/10000</f>
        <v>180.98079999999999</v>
      </c>
      <c r="O198" s="31">
        <f>COUNT(E198:J198)</f>
        <v>1</v>
      </c>
      <c r="P198" s="31">
        <f ca="1">IF(AND(O198=1,OFFSET(D198,0,P$3)&gt;0),"Y",0)</f>
        <v>0</v>
      </c>
      <c r="Q198" s="32" t="s">
        <v>147</v>
      </c>
      <c r="R198" s="33">
        <f>1-(Q198=Q197)</f>
        <v>0</v>
      </c>
      <c r="S198" s="33">
        <f>N198+T198/1000+U198/10000+V198/100000+W198/1000000+X198/10000000+Y198/100000000</f>
        <v>180.98260999999999</v>
      </c>
      <c r="T198" s="29"/>
      <c r="U198" s="27"/>
      <c r="V198" s="27">
        <v>181</v>
      </c>
      <c r="W198" s="27"/>
      <c r="X198" s="27"/>
      <c r="Y198" s="27"/>
    </row>
    <row r="199" spans="1:25" ht="15">
      <c r="A199" s="50">
        <v>28</v>
      </c>
      <c r="B199" s="50" t="s">
        <v>111</v>
      </c>
      <c r="C199" s="1" t="s">
        <v>817</v>
      </c>
      <c r="D199" s="29" t="s">
        <v>66</v>
      </c>
      <c r="E199" s="29"/>
      <c r="F199" s="27">
        <v>108</v>
      </c>
      <c r="G199" s="27"/>
      <c r="H199" s="27">
        <v>63</v>
      </c>
      <c r="I199" s="27"/>
      <c r="J199" s="27"/>
      <c r="K199" s="31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171</v>
      </c>
      <c r="L199" s="31" t="s">
        <v>1055</v>
      </c>
      <c r="M199" s="31"/>
      <c r="N199" s="34">
        <f>K199-(ROW(K199)-ROW(K$6))/10000</f>
        <v>170.98070000000001</v>
      </c>
      <c r="O199" s="31">
        <f>COUNT(E199:J199)</f>
        <v>2</v>
      </c>
      <c r="P199" s="31">
        <f ca="1">IF(AND(O199=1,OFFSET(D199,0,P$3)&gt;0),"Y",0)</f>
        <v>0</v>
      </c>
      <c r="Q199" s="32" t="s">
        <v>147</v>
      </c>
      <c r="R199" s="33">
        <f>1-(Q199=Q198)</f>
        <v>0</v>
      </c>
      <c r="S199" s="33">
        <f>N199+T199/1000+U199/10000+V199/100000+W199/1000000+X199/10000000+Y199/100000000</f>
        <v>170.99213</v>
      </c>
      <c r="T199" s="29"/>
      <c r="U199" s="27">
        <v>108</v>
      </c>
      <c r="V199" s="27">
        <v>63</v>
      </c>
      <c r="W199" s="27"/>
      <c r="X199" s="27"/>
      <c r="Y199" s="27"/>
    </row>
    <row r="200" spans="1:25" ht="15">
      <c r="A200" s="50">
        <v>29</v>
      </c>
      <c r="B200" s="50">
        <v>26</v>
      </c>
      <c r="C200" s="1" t="s">
        <v>305</v>
      </c>
      <c r="D200" s="29" t="s">
        <v>84</v>
      </c>
      <c r="E200" s="29"/>
      <c r="F200" s="27"/>
      <c r="G200" s="27"/>
      <c r="H200" s="27"/>
      <c r="I200" s="27">
        <v>153</v>
      </c>
      <c r="J200" s="27"/>
      <c r="K200" s="31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153</v>
      </c>
      <c r="L200" s="31" t="s">
        <v>1054</v>
      </c>
      <c r="M200" s="31"/>
      <c r="N200" s="34">
        <f>K200-(ROW(K200)-ROW(K$6))/10000</f>
        <v>152.98060000000001</v>
      </c>
      <c r="O200" s="31">
        <f>COUNT(E200:J200)</f>
        <v>1</v>
      </c>
      <c r="P200" s="31" t="str">
        <f ca="1">IF(AND(O200=1,OFFSET(D200,0,P$3)&gt;0),"Y",0)</f>
        <v>Y</v>
      </c>
      <c r="Q200" s="32" t="s">
        <v>147</v>
      </c>
      <c r="R200" s="33">
        <f>1-(Q200=Q199)</f>
        <v>0</v>
      </c>
      <c r="S200" s="33">
        <f>N200+T200/1000+U200/10000+V200/100000+W200/1000000+X200/10000000+Y200/100000000</f>
        <v>152.98213000000001</v>
      </c>
      <c r="T200" s="29"/>
      <c r="U200" s="27"/>
      <c r="V200" s="27">
        <v>153</v>
      </c>
      <c r="W200" s="27"/>
      <c r="X200" s="27"/>
      <c r="Y200" s="27"/>
    </row>
    <row r="201" spans="1:25" ht="15">
      <c r="A201" s="50">
        <v>30</v>
      </c>
      <c r="B201" s="50">
        <v>27</v>
      </c>
      <c r="C201" s="1" t="s">
        <v>818</v>
      </c>
      <c r="D201" s="29" t="s">
        <v>42</v>
      </c>
      <c r="E201" s="29">
        <v>70</v>
      </c>
      <c r="F201" s="27"/>
      <c r="G201" s="27">
        <v>80</v>
      </c>
      <c r="H201" s="27"/>
      <c r="I201" s="27"/>
      <c r="J201" s="27"/>
      <c r="K201" s="31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150</v>
      </c>
      <c r="L201" s="31" t="s">
        <v>1054</v>
      </c>
      <c r="M201" s="31"/>
      <c r="N201" s="34">
        <f>K201-(ROW(K201)-ROW(K$6))/10000</f>
        <v>149.98050000000001</v>
      </c>
      <c r="O201" s="31">
        <f>COUNT(E201:J201)</f>
        <v>2</v>
      </c>
      <c r="P201" s="31">
        <f ca="1">IF(AND(O201=1,OFFSET(D201,0,P$3)&gt;0),"Y",0)</f>
        <v>0</v>
      </c>
      <c r="Q201" s="32" t="s">
        <v>147</v>
      </c>
      <c r="R201" s="47">
        <f>1-(Q201=Q200)</f>
        <v>0</v>
      </c>
      <c r="S201" s="33">
        <f>N201+T201/1000+U201/10000+V201/100000+W201/1000000+X201/10000000+Y201/100000000</f>
        <v>150.0513</v>
      </c>
      <c r="T201" s="29">
        <v>70</v>
      </c>
      <c r="U201" s="27"/>
      <c r="V201" s="27">
        <v>80</v>
      </c>
      <c r="W201" s="27"/>
      <c r="X201" s="27"/>
      <c r="Y201" s="27"/>
    </row>
    <row r="202" spans="1:25" ht="15">
      <c r="A202" s="50">
        <v>31</v>
      </c>
      <c r="B202" s="50">
        <v>28</v>
      </c>
      <c r="C202" s="1" t="s">
        <v>328</v>
      </c>
      <c r="D202" s="29" t="s">
        <v>39</v>
      </c>
      <c r="E202" s="29"/>
      <c r="F202" s="27"/>
      <c r="G202" s="27"/>
      <c r="H202" s="27"/>
      <c r="I202" s="27">
        <v>143</v>
      </c>
      <c r="J202" s="27"/>
      <c r="K202" s="31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143</v>
      </c>
      <c r="L202" s="31" t="s">
        <v>1054</v>
      </c>
      <c r="M202" s="31"/>
      <c r="N202" s="34">
        <f>K202-(ROW(K202)-ROW(K$6))/10000</f>
        <v>142.9804</v>
      </c>
      <c r="O202" s="31">
        <f>COUNT(E202:J202)</f>
        <v>1</v>
      </c>
      <c r="P202" s="31" t="str">
        <f ca="1">IF(AND(O202=1,OFFSET(D202,0,P$3)&gt;0),"Y",0)</f>
        <v>Y</v>
      </c>
      <c r="Q202" s="32" t="s">
        <v>147</v>
      </c>
      <c r="R202" s="33">
        <f>1-(Q202=Q201)</f>
        <v>0</v>
      </c>
      <c r="S202" s="33">
        <f>N202+T202/1000+U202/10000+V202/100000+W202/1000000+X202/10000000+Y202/100000000</f>
        <v>142.98183</v>
      </c>
      <c r="T202" s="29"/>
      <c r="U202" s="27"/>
      <c r="V202" s="27">
        <v>143</v>
      </c>
      <c r="W202" s="27"/>
      <c r="X202" s="27"/>
      <c r="Y202" s="27"/>
    </row>
    <row r="203" spans="1:25" ht="15">
      <c r="A203" s="50">
        <v>32</v>
      </c>
      <c r="B203" s="50">
        <v>29</v>
      </c>
      <c r="C203" s="1" t="s">
        <v>819</v>
      </c>
      <c r="D203" s="29" t="s">
        <v>102</v>
      </c>
      <c r="E203" s="29">
        <v>49</v>
      </c>
      <c r="F203" s="27"/>
      <c r="G203" s="27">
        <v>86</v>
      </c>
      <c r="H203" s="27"/>
      <c r="I203" s="27"/>
      <c r="J203" s="27"/>
      <c r="K203" s="31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135</v>
      </c>
      <c r="L203" s="31" t="s">
        <v>1054</v>
      </c>
      <c r="M203" s="31"/>
      <c r="N203" s="34">
        <f>K203-(ROW(K203)-ROW(K$6))/10000</f>
        <v>134.9803</v>
      </c>
      <c r="O203" s="31">
        <f>COUNT(E203:J203)</f>
        <v>2</v>
      </c>
      <c r="P203" s="31">
        <f ca="1">IF(AND(O203=1,OFFSET(D203,0,P$3)&gt;0),"Y",0)</f>
        <v>0</v>
      </c>
      <c r="Q203" s="32" t="s">
        <v>147</v>
      </c>
      <c r="R203" s="47">
        <f>1-(Q203=Q202)</f>
        <v>0</v>
      </c>
      <c r="S203" s="33">
        <f>N203+T203/1000+U203/10000+V203/100000+W203/1000000+X203/10000000+Y203/100000000</f>
        <v>135.03016</v>
      </c>
      <c r="T203" s="29">
        <v>49</v>
      </c>
      <c r="U203" s="27"/>
      <c r="V203" s="27">
        <v>86</v>
      </c>
      <c r="W203" s="27"/>
      <c r="X203" s="27"/>
      <c r="Y203" s="27"/>
    </row>
    <row r="204" spans="1:25" ht="15">
      <c r="A204" s="50">
        <v>33</v>
      </c>
      <c r="B204" s="50">
        <v>30</v>
      </c>
      <c r="C204" s="1" t="s">
        <v>820</v>
      </c>
      <c r="D204" s="29" t="s">
        <v>145</v>
      </c>
      <c r="E204" s="29"/>
      <c r="F204" s="27">
        <v>117</v>
      </c>
      <c r="G204" s="27"/>
      <c r="H204" s="27"/>
      <c r="I204" s="27"/>
      <c r="J204" s="27"/>
      <c r="K204" s="31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117</v>
      </c>
      <c r="L204" s="31" t="s">
        <v>1054</v>
      </c>
      <c r="M204" s="31"/>
      <c r="N204" s="34">
        <f>K204-(ROW(K204)-ROW(K$6))/10000</f>
        <v>116.9802</v>
      </c>
      <c r="O204" s="31">
        <f>COUNT(E204:J204)</f>
        <v>1</v>
      </c>
      <c r="P204" s="31">
        <f ca="1">IF(AND(O204=1,OFFSET(D204,0,P$3)&gt;0),"Y",0)</f>
        <v>0</v>
      </c>
      <c r="Q204" s="32" t="s">
        <v>147</v>
      </c>
      <c r="R204" s="33">
        <f>1-(Q204=Q203)</f>
        <v>0</v>
      </c>
      <c r="S204" s="33">
        <f>N204+T204/1000+U204/10000+V204/100000+W204/1000000+X204/10000000+Y204/100000000</f>
        <v>116.9919</v>
      </c>
      <c r="T204" s="29"/>
      <c r="U204" s="27">
        <v>117</v>
      </c>
      <c r="V204" s="27"/>
      <c r="W204" s="27"/>
      <c r="X204" s="27"/>
      <c r="Y204" s="27"/>
    </row>
    <row r="205" spans="1:25" ht="15">
      <c r="A205" s="50">
        <v>34</v>
      </c>
      <c r="B205" s="50">
        <v>31</v>
      </c>
      <c r="C205" s="1" t="s">
        <v>821</v>
      </c>
      <c r="D205" s="29" t="s">
        <v>93</v>
      </c>
      <c r="E205" s="29"/>
      <c r="F205" s="27"/>
      <c r="G205" s="27">
        <v>116</v>
      </c>
      <c r="H205" s="27"/>
      <c r="I205" s="27"/>
      <c r="J205" s="27"/>
      <c r="K205" s="31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116</v>
      </c>
      <c r="L205" s="31" t="s">
        <v>1054</v>
      </c>
      <c r="M205" s="31"/>
      <c r="N205" s="34">
        <f>K205-(ROW(K205)-ROW(K$6))/10000</f>
        <v>115.98009999999999</v>
      </c>
      <c r="O205" s="31">
        <f>COUNT(E205:J205)</f>
        <v>1</v>
      </c>
      <c r="P205" s="31">
        <f ca="1">IF(AND(O205=1,OFFSET(D205,0,P$3)&gt;0),"Y",0)</f>
        <v>0</v>
      </c>
      <c r="Q205" s="32" t="s">
        <v>147</v>
      </c>
      <c r="R205" s="33">
        <f>1-(Q205=Q204)</f>
        <v>0</v>
      </c>
      <c r="S205" s="33">
        <f>N205+T205/1000+U205/10000+V205/100000+W205/1000000+X205/10000000+Y205/100000000</f>
        <v>115.98125999999999</v>
      </c>
      <c r="T205" s="29"/>
      <c r="U205" s="27"/>
      <c r="V205" s="27">
        <v>116</v>
      </c>
      <c r="W205" s="27"/>
      <c r="X205" s="27"/>
      <c r="Y205" s="27"/>
    </row>
    <row r="206" spans="1:25" ht="15">
      <c r="A206" s="50">
        <v>35</v>
      </c>
      <c r="B206" s="50">
        <v>32</v>
      </c>
      <c r="C206" s="1" t="s">
        <v>822</v>
      </c>
      <c r="D206" s="29" t="s">
        <v>51</v>
      </c>
      <c r="E206" s="29">
        <v>39</v>
      </c>
      <c r="F206" s="27">
        <v>66</v>
      </c>
      <c r="G206" s="27"/>
      <c r="H206" s="27"/>
      <c r="I206" s="27"/>
      <c r="J206" s="27"/>
      <c r="K206" s="31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105</v>
      </c>
      <c r="L206" s="31" t="s">
        <v>1054</v>
      </c>
      <c r="M206" s="31"/>
      <c r="N206" s="34">
        <f>K206-(ROW(K206)-ROW(K$6))/10000</f>
        <v>104.98</v>
      </c>
      <c r="O206" s="31">
        <f>COUNT(E206:J206)</f>
        <v>2</v>
      </c>
      <c r="P206" s="31">
        <f ca="1">IF(AND(O206=1,OFFSET(D206,0,P$3)&gt;0),"Y",0)</f>
        <v>0</v>
      </c>
      <c r="Q206" s="32" t="s">
        <v>147</v>
      </c>
      <c r="R206" s="47">
        <f>1-(Q206=Q205)</f>
        <v>0</v>
      </c>
      <c r="S206" s="33">
        <f>N206+T206/1000+U206/10000+V206/100000+W206/1000000+X206/10000000+Y206/100000000</f>
        <v>105.02560000000001</v>
      </c>
      <c r="T206" s="29">
        <v>39</v>
      </c>
      <c r="U206" s="27">
        <v>66</v>
      </c>
      <c r="V206" s="27"/>
      <c r="W206" s="27"/>
      <c r="X206" s="27"/>
      <c r="Y206" s="27"/>
    </row>
    <row r="207" spans="1:25" ht="15">
      <c r="A207" s="50">
        <v>36</v>
      </c>
      <c r="B207" s="50">
        <v>33</v>
      </c>
      <c r="C207" s="1" t="s">
        <v>823</v>
      </c>
      <c r="D207" s="29" t="s">
        <v>116</v>
      </c>
      <c r="E207" s="29"/>
      <c r="F207" s="27"/>
      <c r="G207" s="27">
        <v>98</v>
      </c>
      <c r="H207" s="27"/>
      <c r="I207" s="27"/>
      <c r="J207" s="27"/>
      <c r="K207" s="31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98</v>
      </c>
      <c r="L207" s="31" t="s">
        <v>1054</v>
      </c>
      <c r="M207" s="31"/>
      <c r="N207" s="34">
        <f>K207-(ROW(K207)-ROW(K$6))/10000</f>
        <v>97.979900000000001</v>
      </c>
      <c r="O207" s="31">
        <f>COUNT(E207:J207)</f>
        <v>1</v>
      </c>
      <c r="P207" s="31">
        <f ca="1">IF(AND(O207=1,OFFSET(D207,0,P$3)&gt;0),"Y",0)</f>
        <v>0</v>
      </c>
      <c r="Q207" s="32" t="s">
        <v>147</v>
      </c>
      <c r="R207" s="33">
        <f>1-(Q207=Q206)</f>
        <v>0</v>
      </c>
      <c r="S207" s="33">
        <f>N207+T207/1000+U207/10000+V207/100000+W207/1000000+X207/10000000+Y207/100000000</f>
        <v>97.980879999999999</v>
      </c>
      <c r="T207" s="29"/>
      <c r="U207" s="27"/>
      <c r="V207" s="27">
        <v>98</v>
      </c>
      <c r="W207" s="27"/>
      <c r="X207" s="27"/>
      <c r="Y207" s="27"/>
    </row>
    <row r="208" spans="1:25" ht="15">
      <c r="A208" s="50">
        <v>37</v>
      </c>
      <c r="B208" s="50">
        <v>34</v>
      </c>
      <c r="C208" s="1" t="s">
        <v>824</v>
      </c>
      <c r="D208" s="29" t="s">
        <v>145</v>
      </c>
      <c r="E208" s="29">
        <v>44</v>
      </c>
      <c r="F208" s="27"/>
      <c r="G208" s="27"/>
      <c r="H208" s="27">
        <v>51</v>
      </c>
      <c r="I208" s="27"/>
      <c r="J208" s="27"/>
      <c r="K208" s="31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95</v>
      </c>
      <c r="L208" s="31" t="s">
        <v>1054</v>
      </c>
      <c r="M208" s="31"/>
      <c r="N208" s="34">
        <f>K208-(ROW(K208)-ROW(K$6))/10000</f>
        <v>94.979799999999997</v>
      </c>
      <c r="O208" s="31">
        <f>COUNT(E208:J208)</f>
        <v>2</v>
      </c>
      <c r="P208" s="31">
        <f ca="1">IF(AND(O208=1,OFFSET(D208,0,P$3)&gt;0),"Y",0)</f>
        <v>0</v>
      </c>
      <c r="Q208" s="32" t="s">
        <v>147</v>
      </c>
      <c r="R208" s="47">
        <f>1-(Q208=Q207)</f>
        <v>0</v>
      </c>
      <c r="S208" s="33">
        <f>N208+T208/1000+U208/10000+V208/100000+W208/1000000+X208/10000000+Y208/100000000</f>
        <v>95.02431</v>
      </c>
      <c r="T208" s="29">
        <v>44</v>
      </c>
      <c r="U208" s="27"/>
      <c r="V208" s="27">
        <v>51</v>
      </c>
      <c r="W208" s="27"/>
      <c r="X208" s="27"/>
      <c r="Y208" s="27"/>
    </row>
    <row r="209" spans="1:25" ht="15">
      <c r="A209" s="50">
        <v>38</v>
      </c>
      <c r="B209" s="50">
        <v>35</v>
      </c>
      <c r="C209" s="1" t="s">
        <v>825</v>
      </c>
      <c r="D209" s="29" t="s">
        <v>145</v>
      </c>
      <c r="E209" s="29">
        <v>43</v>
      </c>
      <c r="F209" s="27"/>
      <c r="G209" s="27"/>
      <c r="H209" s="27">
        <v>50</v>
      </c>
      <c r="I209" s="27"/>
      <c r="J209" s="27"/>
      <c r="K209" s="31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93</v>
      </c>
      <c r="L209" s="31" t="s">
        <v>1054</v>
      </c>
      <c r="M209" s="31"/>
      <c r="N209" s="34">
        <f>K209-(ROW(K209)-ROW(K$6))/10000</f>
        <v>92.979699999999994</v>
      </c>
      <c r="O209" s="31">
        <f>COUNT(E209:J209)</f>
        <v>2</v>
      </c>
      <c r="P209" s="31">
        <f ca="1">IF(AND(O209=1,OFFSET(D209,0,P$3)&gt;0),"Y",0)</f>
        <v>0</v>
      </c>
      <c r="Q209" s="32" t="s">
        <v>147</v>
      </c>
      <c r="R209" s="47">
        <f>1-(Q209=Q208)</f>
        <v>0</v>
      </c>
      <c r="S209" s="33">
        <f>N209+T209/1000+U209/10000+V209/100000+W209/1000000+X209/10000000+Y209/100000000</f>
        <v>93.023200000000003</v>
      </c>
      <c r="T209" s="29">
        <v>43</v>
      </c>
      <c r="U209" s="27"/>
      <c r="V209" s="27">
        <v>50</v>
      </c>
      <c r="W209" s="27"/>
      <c r="X209" s="27"/>
      <c r="Y209" s="27"/>
    </row>
    <row r="210" spans="1:25" ht="15">
      <c r="A210" s="50">
        <v>39</v>
      </c>
      <c r="B210" s="50">
        <v>36</v>
      </c>
      <c r="C210" s="1" t="s">
        <v>429</v>
      </c>
      <c r="D210" s="29" t="s">
        <v>19</v>
      </c>
      <c r="E210" s="29"/>
      <c r="F210" s="27"/>
      <c r="G210" s="27"/>
      <c r="H210" s="27"/>
      <c r="I210" s="27">
        <v>90</v>
      </c>
      <c r="J210" s="27"/>
      <c r="K210" s="31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90</v>
      </c>
      <c r="L210" s="31" t="s">
        <v>1054</v>
      </c>
      <c r="M210" s="31"/>
      <c r="N210" s="34">
        <f>K210-(ROW(K210)-ROW(K$6))/10000</f>
        <v>89.979600000000005</v>
      </c>
      <c r="O210" s="31">
        <f>COUNT(E210:J210)</f>
        <v>1</v>
      </c>
      <c r="P210" s="31" t="str">
        <f ca="1">IF(AND(O210=1,OFFSET(D210,0,P$3)&gt;0),"Y",0)</f>
        <v>Y</v>
      </c>
      <c r="Q210" s="32" t="s">
        <v>147</v>
      </c>
      <c r="R210" s="33">
        <f>1-(Q210=Q209)</f>
        <v>0</v>
      </c>
      <c r="S210" s="33">
        <f>N210+T210/1000+U210/10000+V210/100000+W210/1000000+X210/10000000+Y210/100000000</f>
        <v>89.980500000000006</v>
      </c>
      <c r="T210" s="29"/>
      <c r="U210" s="27"/>
      <c r="V210" s="27">
        <v>90</v>
      </c>
      <c r="W210" s="27"/>
      <c r="X210" s="27"/>
      <c r="Y210" s="27"/>
    </row>
    <row r="211" spans="1:25" ht="15">
      <c r="A211" s="50">
        <v>40</v>
      </c>
      <c r="B211" s="50" t="s">
        <v>111</v>
      </c>
      <c r="C211" s="1" t="s">
        <v>826</v>
      </c>
      <c r="D211" s="29" t="s">
        <v>66</v>
      </c>
      <c r="E211" s="29"/>
      <c r="F211" s="27">
        <v>77</v>
      </c>
      <c r="G211" s="27"/>
      <c r="H211" s="27"/>
      <c r="I211" s="27"/>
      <c r="J211" s="27"/>
      <c r="K211" s="31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77</v>
      </c>
      <c r="L211" s="31" t="s">
        <v>1055</v>
      </c>
      <c r="M211" s="31"/>
      <c r="N211" s="34">
        <f>K211-(ROW(K211)-ROW(K$6))/10000</f>
        <v>76.979500000000002</v>
      </c>
      <c r="O211" s="31">
        <f>COUNT(E211:J211)</f>
        <v>1</v>
      </c>
      <c r="P211" s="31">
        <f ca="1">IF(AND(O211=1,OFFSET(D211,0,P$3)&gt;0),"Y",0)</f>
        <v>0</v>
      </c>
      <c r="Q211" s="32" t="s">
        <v>147</v>
      </c>
      <c r="R211" s="33">
        <f>1-(Q211=Q210)</f>
        <v>0</v>
      </c>
      <c r="S211" s="33">
        <f>N211+T211/1000+U211/10000+V211/100000+W211/1000000+X211/10000000+Y211/100000000</f>
        <v>76.987200000000001</v>
      </c>
      <c r="T211" s="29"/>
      <c r="U211" s="27">
        <v>77</v>
      </c>
      <c r="V211" s="27"/>
      <c r="W211" s="27"/>
      <c r="X211" s="27"/>
      <c r="Y211" s="27"/>
    </row>
    <row r="212" spans="1:25" ht="15">
      <c r="A212" s="50">
        <v>41</v>
      </c>
      <c r="B212" s="50">
        <v>37</v>
      </c>
      <c r="C212" s="1" t="s">
        <v>827</v>
      </c>
      <c r="D212" s="29" t="s">
        <v>124</v>
      </c>
      <c r="E212" s="29"/>
      <c r="F212" s="27"/>
      <c r="G212" s="27"/>
      <c r="H212" s="27">
        <v>61</v>
      </c>
      <c r="I212" s="27"/>
      <c r="J212" s="27"/>
      <c r="K212" s="31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61</v>
      </c>
      <c r="L212" s="31" t="s">
        <v>1054</v>
      </c>
      <c r="M212" s="31"/>
      <c r="N212" s="34">
        <f>K212-(ROW(K212)-ROW(K$6))/10000</f>
        <v>60.979399999999998</v>
      </c>
      <c r="O212" s="31">
        <f>COUNT(E212:J212)</f>
        <v>1</v>
      </c>
      <c r="P212" s="31">
        <f ca="1">IF(AND(O212=1,OFFSET(D212,0,P$3)&gt;0),"Y",0)</f>
        <v>0</v>
      </c>
      <c r="Q212" s="32" t="s">
        <v>147</v>
      </c>
      <c r="R212" s="33">
        <f>1-(Q212=Q211)</f>
        <v>0</v>
      </c>
      <c r="S212" s="33">
        <f>N212+T212/1000+U212/10000+V212/100000+W212/1000000+X212/10000000+Y212/100000000</f>
        <v>60.98001</v>
      </c>
      <c r="T212" s="29"/>
      <c r="U212" s="27"/>
      <c r="V212" s="27">
        <v>61</v>
      </c>
      <c r="W212" s="27"/>
      <c r="X212" s="27"/>
      <c r="Y212" s="27"/>
    </row>
    <row r="213" spans="1:25" ht="15">
      <c r="A213" s="50">
        <v>42</v>
      </c>
      <c r="B213" s="50">
        <v>38</v>
      </c>
      <c r="C213" s="1" t="s">
        <v>828</v>
      </c>
      <c r="D213" s="29" t="s">
        <v>34</v>
      </c>
      <c r="E213" s="29">
        <v>47</v>
      </c>
      <c r="F213" s="27"/>
      <c r="G213" s="27"/>
      <c r="H213" s="27"/>
      <c r="I213" s="27"/>
      <c r="J213" s="27"/>
      <c r="K213" s="31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47</v>
      </c>
      <c r="L213" s="31" t="s">
        <v>1054</v>
      </c>
      <c r="M213" s="31"/>
      <c r="N213" s="34">
        <f>K213-(ROW(K213)-ROW(K$6))/10000</f>
        <v>46.979300000000002</v>
      </c>
      <c r="O213" s="31">
        <f>COUNT(E213:J213)</f>
        <v>1</v>
      </c>
      <c r="P213" s="31">
        <f ca="1">IF(AND(O213=1,OFFSET(D213,0,P$3)&gt;0),"Y",0)</f>
        <v>0</v>
      </c>
      <c r="Q213" s="32" t="s">
        <v>147</v>
      </c>
      <c r="R213" s="47">
        <f>1-(Q213=Q212)</f>
        <v>0</v>
      </c>
      <c r="S213" s="33">
        <f>N213+T213/1000+U213/10000+V213/100000+W213/1000000+X213/10000000+Y213/100000000</f>
        <v>47.026299999999999</v>
      </c>
      <c r="T213" s="29">
        <v>47</v>
      </c>
      <c r="U213" s="27"/>
      <c r="V213" s="27"/>
      <c r="W213" s="27"/>
      <c r="X213" s="27"/>
      <c r="Y213" s="27"/>
    </row>
    <row r="214" spans="1:25" ht="5.0999999999999996" customHeight="1">
      <c r="A214" s="27"/>
      <c r="B214" s="27"/>
      <c r="D214" s="43"/>
      <c r="E214" s="43"/>
      <c r="F214" s="43"/>
      <c r="G214" s="43"/>
      <c r="H214" s="43"/>
      <c r="I214" s="43"/>
      <c r="J214" s="43"/>
      <c r="K214" s="31"/>
      <c r="L214" s="27"/>
      <c r="M214" s="27"/>
      <c r="N214" s="34"/>
      <c r="O214" s="27"/>
      <c r="P214" s="27"/>
      <c r="R214" s="48"/>
      <c r="S214" s="33"/>
      <c r="T214" s="43"/>
      <c r="U214" s="43"/>
      <c r="V214" s="43"/>
      <c r="W214" s="43"/>
      <c r="X214" s="43"/>
      <c r="Y214" s="43"/>
    </row>
    <row r="215" spans="1:25">
      <c r="D215" s="27"/>
      <c r="E215" s="27"/>
      <c r="F215" s="27"/>
      <c r="G215" s="27"/>
      <c r="H215" s="27"/>
      <c r="I215" s="27"/>
      <c r="J215" s="27"/>
      <c r="K215" s="31"/>
      <c r="L215" s="27"/>
      <c r="M215" s="27"/>
      <c r="N215" s="34"/>
      <c r="O215" s="27"/>
      <c r="P215" s="27"/>
      <c r="R215" s="51"/>
      <c r="S215" s="33"/>
      <c r="T215" s="27"/>
      <c r="U215" s="27"/>
      <c r="V215" s="27"/>
      <c r="W215" s="27"/>
      <c r="X215" s="27"/>
      <c r="Y215" s="27"/>
    </row>
    <row r="216" spans="1:25" ht="15">
      <c r="A216" s="49"/>
      <c r="B216" s="49"/>
      <c r="C216" s="26" t="s">
        <v>155</v>
      </c>
      <c r="D216" s="27"/>
      <c r="E216" s="27"/>
      <c r="F216" s="27"/>
      <c r="G216" s="27"/>
      <c r="H216" s="27"/>
      <c r="I216" s="27"/>
      <c r="J216" s="27"/>
      <c r="K216" s="31"/>
      <c r="L216" s="27"/>
      <c r="M216" s="27"/>
      <c r="N216" s="34"/>
      <c r="O216" s="27"/>
      <c r="P216" s="27"/>
      <c r="Q216" s="43" t="str">
        <f>C216</f>
        <v>F55</v>
      </c>
      <c r="R216" s="48"/>
      <c r="S216" s="33"/>
      <c r="T216" s="27"/>
      <c r="U216" s="43"/>
      <c r="V216" s="43"/>
      <c r="W216" s="43"/>
      <c r="X216" s="43"/>
      <c r="Y216" s="43"/>
    </row>
    <row r="217" spans="1:25" ht="15">
      <c r="A217" s="50">
        <v>1</v>
      </c>
      <c r="B217" s="50">
        <v>1</v>
      </c>
      <c r="C217" s="1" t="s">
        <v>154</v>
      </c>
      <c r="D217" s="29" t="s">
        <v>56</v>
      </c>
      <c r="E217" s="29">
        <v>194</v>
      </c>
      <c r="F217" s="27">
        <v>191</v>
      </c>
      <c r="G217" s="27">
        <v>191</v>
      </c>
      <c r="H217" s="27">
        <v>195</v>
      </c>
      <c r="I217" s="27">
        <v>195</v>
      </c>
      <c r="J217" s="27"/>
      <c r="K217" s="31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775</v>
      </c>
      <c r="L217" s="31" t="s">
        <v>1054</v>
      </c>
      <c r="M217" s="31" t="s">
        <v>829</v>
      </c>
      <c r="N217" s="34">
        <f>K217-(ROW(K217)-ROW(K$6))/10000</f>
        <v>774.97889999999995</v>
      </c>
      <c r="O217" s="31">
        <f>COUNT(E217:J217)</f>
        <v>5</v>
      </c>
      <c r="P217" s="31">
        <f ca="1">IF(AND(O217=1,OFFSET(D217,0,P$3)&gt;0),"Y",0)</f>
        <v>0</v>
      </c>
      <c r="Q217" s="32" t="s">
        <v>155</v>
      </c>
      <c r="R217" s="47">
        <f>1-(Q217=Q216)</f>
        <v>0</v>
      </c>
      <c r="S217" s="33">
        <f>N217+T217/1000+U217/10000+V217/100000+W217/1000000+X217/10000000+Y217/100000000</f>
        <v>775.19416409999985</v>
      </c>
      <c r="T217" s="29">
        <v>194</v>
      </c>
      <c r="U217" s="27">
        <v>191</v>
      </c>
      <c r="V217" s="27">
        <v>195</v>
      </c>
      <c r="W217" s="27">
        <v>195</v>
      </c>
      <c r="X217" s="27">
        <v>191</v>
      </c>
      <c r="Y217" s="27"/>
    </row>
    <row r="218" spans="1:25" ht="15">
      <c r="A218" s="50">
        <v>2</v>
      </c>
      <c r="B218" s="50">
        <v>2</v>
      </c>
      <c r="C218" s="1" t="s">
        <v>184</v>
      </c>
      <c r="D218" s="29" t="s">
        <v>93</v>
      </c>
      <c r="E218" s="29"/>
      <c r="F218" s="27">
        <v>189</v>
      </c>
      <c r="G218" s="27">
        <v>188</v>
      </c>
      <c r="H218" s="27">
        <v>189</v>
      </c>
      <c r="I218" s="27">
        <v>190</v>
      </c>
      <c r="J218" s="27"/>
      <c r="K218" s="31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756</v>
      </c>
      <c r="L218" s="31" t="s">
        <v>1054</v>
      </c>
      <c r="M218" s="31" t="s">
        <v>830</v>
      </c>
      <c r="N218" s="34">
        <f>K218-(ROW(K218)-ROW(K$6))/10000</f>
        <v>755.97879999999998</v>
      </c>
      <c r="O218" s="31">
        <f>COUNT(E218:J218)</f>
        <v>4</v>
      </c>
      <c r="P218" s="31">
        <f ca="1">IF(AND(O218=1,OFFSET(D218,0,P$3)&gt;0),"Y",0)</f>
        <v>0</v>
      </c>
      <c r="Q218" s="32" t="s">
        <v>155</v>
      </c>
      <c r="R218" s="33">
        <f>1-(Q218=Q217)</f>
        <v>0</v>
      </c>
      <c r="S218" s="33">
        <f>N218+T218/1000+U218/10000+V218/100000+W218/1000000+X218/10000000+Y218/100000000</f>
        <v>755.99980779999999</v>
      </c>
      <c r="T218" s="29"/>
      <c r="U218" s="27">
        <v>189</v>
      </c>
      <c r="V218" s="27">
        <v>190</v>
      </c>
      <c r="W218" s="27">
        <v>189</v>
      </c>
      <c r="X218" s="27">
        <v>188</v>
      </c>
      <c r="Y218" s="27"/>
    </row>
    <row r="219" spans="1:25" ht="15">
      <c r="A219" s="50">
        <v>3</v>
      </c>
      <c r="B219" s="50">
        <v>3</v>
      </c>
      <c r="C219" s="1" t="s">
        <v>172</v>
      </c>
      <c r="D219" s="29" t="s">
        <v>62</v>
      </c>
      <c r="E219" s="29">
        <v>181</v>
      </c>
      <c r="F219" s="27">
        <v>188</v>
      </c>
      <c r="G219" s="27">
        <v>187</v>
      </c>
      <c r="H219" s="27">
        <v>185</v>
      </c>
      <c r="I219" s="27">
        <v>191</v>
      </c>
      <c r="J219" s="27"/>
      <c r="K219" s="31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751</v>
      </c>
      <c r="L219" s="31" t="s">
        <v>1054</v>
      </c>
      <c r="M219" s="31" t="s">
        <v>831</v>
      </c>
      <c r="N219" s="34">
        <f>K219-(ROW(K219)-ROW(K$6))/10000</f>
        <v>750.9787</v>
      </c>
      <c r="O219" s="31">
        <f>COUNT(E219:J219)</f>
        <v>5</v>
      </c>
      <c r="P219" s="31">
        <f ca="1">IF(AND(O219=1,OFFSET(D219,0,P$3)&gt;0),"Y",0)</f>
        <v>0</v>
      </c>
      <c r="Q219" s="32" t="s">
        <v>155</v>
      </c>
      <c r="R219" s="47">
        <f>1-(Q219=Q218)</f>
        <v>0</v>
      </c>
      <c r="S219" s="33">
        <f>N219+T219/1000+U219/10000+V219/100000+W219/1000000+X219/10000000+Y219/100000000</f>
        <v>751.18061550000004</v>
      </c>
      <c r="T219" s="29">
        <v>181</v>
      </c>
      <c r="U219" s="27">
        <v>188</v>
      </c>
      <c r="V219" s="27">
        <v>191</v>
      </c>
      <c r="W219" s="27">
        <v>187</v>
      </c>
      <c r="X219" s="27">
        <v>185</v>
      </c>
      <c r="Y219" s="27"/>
    </row>
    <row r="220" spans="1:25" ht="15">
      <c r="A220" s="50">
        <v>4</v>
      </c>
      <c r="B220" s="50">
        <v>4</v>
      </c>
      <c r="C220" s="1" t="s">
        <v>256</v>
      </c>
      <c r="D220" s="29" t="s">
        <v>145</v>
      </c>
      <c r="E220" s="29">
        <v>159</v>
      </c>
      <c r="F220" s="27">
        <v>167</v>
      </c>
      <c r="G220" s="27">
        <v>168</v>
      </c>
      <c r="H220" s="27">
        <v>162</v>
      </c>
      <c r="I220" s="27">
        <v>168</v>
      </c>
      <c r="J220" s="27"/>
      <c r="K220" s="31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665</v>
      </c>
      <c r="L220" s="31" t="s">
        <v>1054</v>
      </c>
      <c r="M220" s="31"/>
      <c r="N220" s="34">
        <f>K220-(ROW(K220)-ROW(K$6))/10000</f>
        <v>664.97860000000003</v>
      </c>
      <c r="O220" s="31">
        <f>COUNT(E220:J220)</f>
        <v>5</v>
      </c>
      <c r="P220" s="31">
        <f ca="1">IF(AND(O220=1,OFFSET(D220,0,P$3)&gt;0),"Y",0)</f>
        <v>0</v>
      </c>
      <c r="Q220" s="32" t="s">
        <v>155</v>
      </c>
      <c r="R220" s="47">
        <f>1-(Q220=Q219)</f>
        <v>0</v>
      </c>
      <c r="S220" s="33">
        <f>N220+T220/1000+U220/10000+V220/100000+W220/1000000+X220/10000000+Y220/100000000</f>
        <v>665.15616420000003</v>
      </c>
      <c r="T220" s="29">
        <v>159</v>
      </c>
      <c r="U220" s="27">
        <v>167</v>
      </c>
      <c r="V220" s="27">
        <v>168</v>
      </c>
      <c r="W220" s="27">
        <v>168</v>
      </c>
      <c r="X220" s="27">
        <v>162</v>
      </c>
      <c r="Y220" s="27"/>
    </row>
    <row r="221" spans="1:25" ht="15">
      <c r="A221" s="50">
        <v>5</v>
      </c>
      <c r="B221" s="50">
        <v>5</v>
      </c>
      <c r="C221" s="1" t="s">
        <v>276</v>
      </c>
      <c r="D221" s="29" t="s">
        <v>62</v>
      </c>
      <c r="E221" s="29">
        <v>152</v>
      </c>
      <c r="F221" s="27"/>
      <c r="G221" s="27">
        <v>149</v>
      </c>
      <c r="H221" s="27">
        <v>157</v>
      </c>
      <c r="I221" s="27">
        <v>161</v>
      </c>
      <c r="J221" s="27"/>
      <c r="K221" s="31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619</v>
      </c>
      <c r="L221" s="31" t="s">
        <v>1054</v>
      </c>
      <c r="M221" s="31"/>
      <c r="N221" s="34">
        <f>K221-(ROW(K221)-ROW(K$6))/10000</f>
        <v>618.97850000000005</v>
      </c>
      <c r="O221" s="31">
        <f>COUNT(E221:J221)</f>
        <v>4</v>
      </c>
      <c r="P221" s="31">
        <f ca="1">IF(AND(O221=1,OFFSET(D221,0,P$3)&gt;0),"Y",0)</f>
        <v>0</v>
      </c>
      <c r="Q221" s="32" t="s">
        <v>155</v>
      </c>
      <c r="R221" s="47">
        <f>1-(Q221=Q220)</f>
        <v>0</v>
      </c>
      <c r="S221" s="33">
        <f>N221+T221/1000+U221/10000+V221/100000+W221/1000000+X221/10000000+Y221/100000000</f>
        <v>619.13228190000007</v>
      </c>
      <c r="T221" s="29">
        <v>152</v>
      </c>
      <c r="U221" s="27"/>
      <c r="V221" s="27">
        <v>161</v>
      </c>
      <c r="W221" s="27">
        <v>157</v>
      </c>
      <c r="X221" s="27">
        <v>149</v>
      </c>
      <c r="Y221" s="27"/>
    </row>
    <row r="222" spans="1:25" ht="15">
      <c r="A222" s="50">
        <v>6</v>
      </c>
      <c r="B222" s="50" t="s">
        <v>111</v>
      </c>
      <c r="C222" s="1" t="s">
        <v>832</v>
      </c>
      <c r="D222" s="29" t="s">
        <v>66</v>
      </c>
      <c r="E222" s="29">
        <v>180</v>
      </c>
      <c r="F222" s="27"/>
      <c r="G222" s="27">
        <v>180</v>
      </c>
      <c r="H222" s="27">
        <v>172</v>
      </c>
      <c r="I222" s="27"/>
      <c r="J222" s="27"/>
      <c r="K222" s="31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532</v>
      </c>
      <c r="L222" s="31" t="s">
        <v>1055</v>
      </c>
      <c r="M222" s="31"/>
      <c r="N222" s="34">
        <f>K222-(ROW(K222)-ROW(K$6))/10000</f>
        <v>531.97839999999997</v>
      </c>
      <c r="O222" s="31">
        <f>COUNT(E222:J222)</f>
        <v>3</v>
      </c>
      <c r="P222" s="31">
        <f ca="1">IF(AND(O222=1,OFFSET(D222,0,P$3)&gt;0),"Y",0)</f>
        <v>0</v>
      </c>
      <c r="Q222" s="32" t="s">
        <v>155</v>
      </c>
      <c r="R222" s="47">
        <f>1-(Q222=Q221)</f>
        <v>0</v>
      </c>
      <c r="S222" s="33">
        <f>N222+T222/1000+U222/10000+V222/100000+W222/1000000+X222/10000000+Y222/100000000</f>
        <v>532.16037199999994</v>
      </c>
      <c r="T222" s="29">
        <v>180</v>
      </c>
      <c r="U222" s="27"/>
      <c r="V222" s="27">
        <v>180</v>
      </c>
      <c r="W222" s="27">
        <v>172</v>
      </c>
      <c r="X222" s="27"/>
      <c r="Y222" s="27"/>
    </row>
    <row r="223" spans="1:25" ht="15">
      <c r="A223" s="50">
        <v>7</v>
      </c>
      <c r="B223" s="50">
        <v>6</v>
      </c>
      <c r="C223" s="1" t="s">
        <v>833</v>
      </c>
      <c r="D223" s="29" t="s">
        <v>116</v>
      </c>
      <c r="E223" s="29">
        <v>123</v>
      </c>
      <c r="F223" s="27">
        <v>152</v>
      </c>
      <c r="G223" s="27">
        <v>89</v>
      </c>
      <c r="H223" s="27">
        <v>126</v>
      </c>
      <c r="I223" s="27"/>
      <c r="J223" s="27"/>
      <c r="K223" s="31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490</v>
      </c>
      <c r="L223" s="31" t="s">
        <v>1054</v>
      </c>
      <c r="M223" s="31"/>
      <c r="N223" s="34">
        <f>K223-(ROW(K223)-ROW(K$6))/10000</f>
        <v>489.97829999999999</v>
      </c>
      <c r="O223" s="31">
        <f>COUNT(E223:J223)</f>
        <v>4</v>
      </c>
      <c r="P223" s="31">
        <f ca="1">IF(AND(O223=1,OFFSET(D223,0,P$3)&gt;0),"Y",0)</f>
        <v>0</v>
      </c>
      <c r="Q223" s="32" t="s">
        <v>155</v>
      </c>
      <c r="R223" s="47">
        <f>1-(Q223=Q222)</f>
        <v>0</v>
      </c>
      <c r="S223" s="33">
        <f>N223+T223/1000+U223/10000+V223/100000+W223/1000000+X223/10000000+Y223/100000000</f>
        <v>490.11784899999998</v>
      </c>
      <c r="T223" s="29">
        <v>123</v>
      </c>
      <c r="U223" s="27">
        <v>152</v>
      </c>
      <c r="V223" s="27">
        <v>126</v>
      </c>
      <c r="W223" s="27">
        <v>89</v>
      </c>
      <c r="X223" s="27"/>
      <c r="Y223" s="27"/>
    </row>
    <row r="224" spans="1:25" ht="15">
      <c r="A224" s="50">
        <v>8</v>
      </c>
      <c r="B224" s="50">
        <v>7</v>
      </c>
      <c r="C224" s="1" t="s">
        <v>372</v>
      </c>
      <c r="D224" s="29" t="s">
        <v>98</v>
      </c>
      <c r="E224" s="29">
        <v>127</v>
      </c>
      <c r="F224" s="27">
        <v>122</v>
      </c>
      <c r="G224" s="27"/>
      <c r="H224" s="27">
        <v>102</v>
      </c>
      <c r="I224" s="27">
        <v>119</v>
      </c>
      <c r="J224" s="27"/>
      <c r="K224" s="31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470</v>
      </c>
      <c r="L224" s="31" t="s">
        <v>1054</v>
      </c>
      <c r="M224" s="31"/>
      <c r="N224" s="34">
        <f>K224-(ROW(K224)-ROW(K$6))/10000</f>
        <v>469.97820000000002</v>
      </c>
      <c r="O224" s="31">
        <f>COUNT(E224:J224)</f>
        <v>4</v>
      </c>
      <c r="P224" s="31">
        <f ca="1">IF(AND(O224=1,OFFSET(D224,0,P$3)&gt;0),"Y",0)</f>
        <v>0</v>
      </c>
      <c r="Q224" s="32" t="s">
        <v>155</v>
      </c>
      <c r="R224" s="47">
        <f>1-(Q224=Q223)</f>
        <v>0</v>
      </c>
      <c r="S224" s="33">
        <f>N224+T224/1000+U224/10000+V224/100000+W224/1000000+X224/10000000+Y224/100000000</f>
        <v>470.11869200000007</v>
      </c>
      <c r="T224" s="29">
        <v>127</v>
      </c>
      <c r="U224" s="27">
        <v>122</v>
      </c>
      <c r="V224" s="27">
        <v>119</v>
      </c>
      <c r="W224" s="27">
        <v>102</v>
      </c>
      <c r="X224" s="27"/>
      <c r="Y224" s="27"/>
    </row>
    <row r="225" spans="1:25" ht="15">
      <c r="A225" s="50">
        <v>9</v>
      </c>
      <c r="B225" s="50">
        <v>8</v>
      </c>
      <c r="C225" s="1" t="s">
        <v>314</v>
      </c>
      <c r="D225" s="29" t="s">
        <v>39</v>
      </c>
      <c r="E225" s="29">
        <v>144</v>
      </c>
      <c r="F225" s="27"/>
      <c r="G225" s="27">
        <v>154</v>
      </c>
      <c r="H225" s="27"/>
      <c r="I225" s="27">
        <v>150</v>
      </c>
      <c r="J225" s="27"/>
      <c r="K225" s="31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448</v>
      </c>
      <c r="L225" s="31" t="s">
        <v>1054</v>
      </c>
      <c r="M225" s="31"/>
      <c r="N225" s="34">
        <f>K225-(ROW(K225)-ROW(K$6))/10000</f>
        <v>447.97809999999998</v>
      </c>
      <c r="O225" s="31">
        <f>COUNT(E225:J225)</f>
        <v>3</v>
      </c>
      <c r="P225" s="31">
        <f ca="1">IF(AND(O225=1,OFFSET(D225,0,P$3)&gt;0),"Y",0)</f>
        <v>0</v>
      </c>
      <c r="Q225" s="32" t="s">
        <v>155</v>
      </c>
      <c r="R225" s="47">
        <f>1-(Q225=Q224)</f>
        <v>0</v>
      </c>
      <c r="S225" s="33">
        <f>N225+T225/1000+U225/10000+V225/100000+W225/1000000+X225/10000000+Y225/100000000</f>
        <v>448.12378999999999</v>
      </c>
      <c r="T225" s="29">
        <v>144</v>
      </c>
      <c r="U225" s="27"/>
      <c r="V225" s="27">
        <v>154</v>
      </c>
      <c r="W225" s="27">
        <v>150</v>
      </c>
      <c r="X225" s="27"/>
      <c r="Y225" s="27"/>
    </row>
    <row r="226" spans="1:25" ht="15">
      <c r="A226" s="50">
        <v>10</v>
      </c>
      <c r="B226" s="50">
        <v>9</v>
      </c>
      <c r="C226" s="1" t="s">
        <v>834</v>
      </c>
      <c r="D226" s="29" t="s">
        <v>30</v>
      </c>
      <c r="E226" s="29">
        <v>146</v>
      </c>
      <c r="F226" s="27"/>
      <c r="G226" s="27">
        <v>150</v>
      </c>
      <c r="H226" s="27">
        <v>150</v>
      </c>
      <c r="I226" s="27"/>
      <c r="J226" s="27"/>
      <c r="K226" s="31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446</v>
      </c>
      <c r="L226" s="31" t="s">
        <v>1054</v>
      </c>
      <c r="M226" s="31"/>
      <c r="N226" s="34">
        <f>K226-(ROW(K226)-ROW(K$6))/10000</f>
        <v>445.97800000000001</v>
      </c>
      <c r="O226" s="31">
        <f>COUNT(E226:J226)</f>
        <v>3</v>
      </c>
      <c r="P226" s="31">
        <f ca="1">IF(AND(O226=1,OFFSET(D226,0,P$3)&gt;0),"Y",0)</f>
        <v>0</v>
      </c>
      <c r="Q226" s="32" t="s">
        <v>155</v>
      </c>
      <c r="R226" s="47">
        <f>1-(Q226=Q225)</f>
        <v>0</v>
      </c>
      <c r="S226" s="33">
        <f>N226+T226/1000+U226/10000+V226/100000+W226/1000000+X226/10000000+Y226/100000000</f>
        <v>446.12565000000006</v>
      </c>
      <c r="T226" s="29">
        <v>146</v>
      </c>
      <c r="U226" s="27"/>
      <c r="V226" s="27">
        <v>150</v>
      </c>
      <c r="W226" s="27">
        <v>150</v>
      </c>
      <c r="X226" s="27"/>
      <c r="Y226" s="27"/>
    </row>
    <row r="227" spans="1:25" ht="15">
      <c r="A227" s="50">
        <v>11</v>
      </c>
      <c r="B227" s="50">
        <v>10</v>
      </c>
      <c r="C227" s="1" t="s">
        <v>835</v>
      </c>
      <c r="D227" s="29" t="s">
        <v>51</v>
      </c>
      <c r="E227" s="29">
        <v>193</v>
      </c>
      <c r="F227" s="27"/>
      <c r="G227" s="27">
        <v>190</v>
      </c>
      <c r="H227" s="27"/>
      <c r="I227" s="27"/>
      <c r="J227" s="27"/>
      <c r="K227" s="31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383</v>
      </c>
      <c r="L227" s="31" t="s">
        <v>1054</v>
      </c>
      <c r="M227" s="31"/>
      <c r="N227" s="34">
        <f>K227-(ROW(K227)-ROW(K$6))/10000</f>
        <v>382.97789999999998</v>
      </c>
      <c r="O227" s="31">
        <f>COUNT(E227:J227)</f>
        <v>2</v>
      </c>
      <c r="P227" s="31">
        <f ca="1">IF(AND(O227=1,OFFSET(D227,0,P$3)&gt;0),"Y",0)</f>
        <v>0</v>
      </c>
      <c r="Q227" s="32" t="s">
        <v>155</v>
      </c>
      <c r="R227" s="47">
        <f>1-(Q227=Q226)</f>
        <v>0</v>
      </c>
      <c r="S227" s="33">
        <f>N227+T227/1000+U227/10000+V227/100000+W227/1000000+X227/10000000+Y227/100000000</f>
        <v>383.17279999999994</v>
      </c>
      <c r="T227" s="29">
        <v>193</v>
      </c>
      <c r="U227" s="27"/>
      <c r="V227" s="27">
        <v>190</v>
      </c>
      <c r="W227" s="27"/>
      <c r="X227" s="27"/>
      <c r="Y227" s="27"/>
    </row>
    <row r="228" spans="1:25" ht="15">
      <c r="A228" s="50">
        <v>12</v>
      </c>
      <c r="B228" s="50">
        <v>11</v>
      </c>
      <c r="C228" s="1" t="s">
        <v>359</v>
      </c>
      <c r="D228" s="29" t="s">
        <v>116</v>
      </c>
      <c r="E228" s="29">
        <v>133</v>
      </c>
      <c r="F228" s="27"/>
      <c r="G228" s="27"/>
      <c r="H228" s="27">
        <v>99</v>
      </c>
      <c r="I228" s="27">
        <v>126</v>
      </c>
      <c r="J228" s="27"/>
      <c r="K228" s="31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358</v>
      </c>
      <c r="L228" s="31" t="s">
        <v>1054</v>
      </c>
      <c r="M228" s="31"/>
      <c r="N228" s="34">
        <f>K228-(ROW(K228)-ROW(K$6))/10000</f>
        <v>357.9778</v>
      </c>
      <c r="O228" s="31">
        <f>COUNT(E228:J228)</f>
        <v>3</v>
      </c>
      <c r="P228" s="31">
        <f ca="1">IF(AND(O228=1,OFFSET(D228,0,P$3)&gt;0),"Y",0)</f>
        <v>0</v>
      </c>
      <c r="Q228" s="32" t="s">
        <v>155</v>
      </c>
      <c r="R228" s="47">
        <f>1-(Q228=Q227)</f>
        <v>0</v>
      </c>
      <c r="S228" s="33">
        <f>N228+T228/1000+U228/10000+V228/100000+W228/1000000+X228/10000000+Y228/100000000</f>
        <v>358.11215899999996</v>
      </c>
      <c r="T228" s="29">
        <v>133</v>
      </c>
      <c r="U228" s="27"/>
      <c r="V228" s="27">
        <v>126</v>
      </c>
      <c r="W228" s="27">
        <v>99</v>
      </c>
      <c r="X228" s="27"/>
      <c r="Y228" s="27"/>
    </row>
    <row r="229" spans="1:25" ht="15">
      <c r="A229" s="50">
        <v>13</v>
      </c>
      <c r="B229" s="50">
        <v>12</v>
      </c>
      <c r="C229" s="1" t="s">
        <v>369</v>
      </c>
      <c r="D229" s="29" t="s">
        <v>46</v>
      </c>
      <c r="E229" s="29">
        <v>95</v>
      </c>
      <c r="F229" s="27">
        <v>120</v>
      </c>
      <c r="G229" s="27"/>
      <c r="H229" s="27"/>
      <c r="I229" s="27">
        <v>121</v>
      </c>
      <c r="J229" s="27"/>
      <c r="K229" s="31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336</v>
      </c>
      <c r="L229" s="31" t="s">
        <v>1054</v>
      </c>
      <c r="M229" s="31"/>
      <c r="N229" s="34">
        <f>K229-(ROW(K229)-ROW(K$6))/10000</f>
        <v>335.97770000000003</v>
      </c>
      <c r="O229" s="31">
        <f>COUNT(E229:J229)</f>
        <v>3</v>
      </c>
      <c r="P229" s="31">
        <f ca="1">IF(AND(O229=1,OFFSET(D229,0,P$3)&gt;0),"Y",0)</f>
        <v>0</v>
      </c>
      <c r="Q229" s="32" t="s">
        <v>155</v>
      </c>
      <c r="R229" s="47">
        <f>1-(Q229=Q228)</f>
        <v>0</v>
      </c>
      <c r="S229" s="33">
        <f>N229+T229/1000+U229/10000+V229/100000+W229/1000000+X229/10000000+Y229/100000000</f>
        <v>336.08591000000007</v>
      </c>
      <c r="T229" s="29">
        <v>95</v>
      </c>
      <c r="U229" s="27">
        <v>120</v>
      </c>
      <c r="V229" s="27">
        <v>121</v>
      </c>
      <c r="W229" s="27"/>
      <c r="X229" s="27"/>
      <c r="Y229" s="27"/>
    </row>
    <row r="230" spans="1:25" ht="15">
      <c r="A230" s="50">
        <v>14</v>
      </c>
      <c r="B230" s="50">
        <v>13</v>
      </c>
      <c r="C230" s="1" t="s">
        <v>379</v>
      </c>
      <c r="D230" s="29" t="s">
        <v>51</v>
      </c>
      <c r="E230" s="29"/>
      <c r="F230" s="27">
        <v>100</v>
      </c>
      <c r="G230" s="27">
        <v>107</v>
      </c>
      <c r="H230" s="27"/>
      <c r="I230" s="27">
        <v>115</v>
      </c>
      <c r="J230" s="27"/>
      <c r="K230" s="31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322</v>
      </c>
      <c r="L230" s="31" t="s">
        <v>1054</v>
      </c>
      <c r="M230" s="31"/>
      <c r="N230" s="34">
        <f>K230-(ROW(K230)-ROW(K$6))/10000</f>
        <v>321.9776</v>
      </c>
      <c r="O230" s="31">
        <f>COUNT(E230:J230)</f>
        <v>3</v>
      </c>
      <c r="P230" s="31">
        <f ca="1">IF(AND(O230=1,OFFSET(D230,0,P$3)&gt;0),"Y",0)</f>
        <v>0</v>
      </c>
      <c r="Q230" s="32" t="s">
        <v>155</v>
      </c>
      <c r="R230" s="33">
        <f>1-(Q230=Q229)</f>
        <v>0</v>
      </c>
      <c r="S230" s="33">
        <f>N230+T230/1000+U230/10000+V230/100000+W230/1000000+X230/10000000+Y230/100000000</f>
        <v>321.988857</v>
      </c>
      <c r="T230" s="29"/>
      <c r="U230" s="27">
        <v>100</v>
      </c>
      <c r="V230" s="27">
        <v>115</v>
      </c>
      <c r="W230" s="27">
        <v>107</v>
      </c>
      <c r="X230" s="27"/>
      <c r="Y230" s="27"/>
    </row>
    <row r="231" spans="1:25" ht="15">
      <c r="A231" s="50">
        <v>15</v>
      </c>
      <c r="B231" s="50">
        <v>14</v>
      </c>
      <c r="C231" s="1" t="s">
        <v>836</v>
      </c>
      <c r="D231" s="29" t="s">
        <v>116</v>
      </c>
      <c r="E231" s="29">
        <v>100</v>
      </c>
      <c r="F231" s="27">
        <v>125</v>
      </c>
      <c r="G231" s="27"/>
      <c r="H231" s="27">
        <v>92</v>
      </c>
      <c r="I231" s="27"/>
      <c r="J231" s="27"/>
      <c r="K231" s="31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317</v>
      </c>
      <c r="L231" s="31" t="s">
        <v>1054</v>
      </c>
      <c r="M231" s="31"/>
      <c r="N231" s="34">
        <f>K231-(ROW(K231)-ROW(K$6))/10000</f>
        <v>316.97750000000002</v>
      </c>
      <c r="O231" s="31">
        <f>COUNT(E231:J231)</f>
        <v>3</v>
      </c>
      <c r="P231" s="31">
        <f ca="1">IF(AND(O231=1,OFFSET(D231,0,P$3)&gt;0),"Y",0)</f>
        <v>0</v>
      </c>
      <c r="Q231" s="32" t="s">
        <v>155</v>
      </c>
      <c r="R231" s="47">
        <f>1-(Q231=Q230)</f>
        <v>0</v>
      </c>
      <c r="S231" s="33">
        <f>N231+T231/1000+U231/10000+V231/100000+W231/1000000+X231/10000000+Y231/100000000</f>
        <v>317.09092000000004</v>
      </c>
      <c r="T231" s="29">
        <v>100</v>
      </c>
      <c r="U231" s="27">
        <v>125</v>
      </c>
      <c r="V231" s="27">
        <v>92</v>
      </c>
      <c r="W231" s="27"/>
      <c r="X231" s="27"/>
      <c r="Y231" s="27"/>
    </row>
    <row r="232" spans="1:25" ht="15">
      <c r="A232" s="50">
        <v>16</v>
      </c>
      <c r="B232" s="50">
        <v>15</v>
      </c>
      <c r="C232" s="1" t="s">
        <v>837</v>
      </c>
      <c r="D232" s="29" t="s">
        <v>116</v>
      </c>
      <c r="E232" s="29">
        <v>81</v>
      </c>
      <c r="F232" s="27"/>
      <c r="G232" s="27">
        <v>95</v>
      </c>
      <c r="H232" s="27">
        <v>72</v>
      </c>
      <c r="I232" s="27"/>
      <c r="J232" s="27"/>
      <c r="K232" s="31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248</v>
      </c>
      <c r="L232" s="31" t="s">
        <v>1054</v>
      </c>
      <c r="M232" s="31"/>
      <c r="N232" s="34">
        <f>K232-(ROW(K232)-ROW(K$6))/10000</f>
        <v>247.97739999999999</v>
      </c>
      <c r="O232" s="31">
        <f>COUNT(E232:J232)</f>
        <v>3</v>
      </c>
      <c r="P232" s="31">
        <f ca="1">IF(AND(O232=1,OFFSET(D232,0,P$3)&gt;0),"Y",0)</f>
        <v>0</v>
      </c>
      <c r="Q232" s="32" t="s">
        <v>155</v>
      </c>
      <c r="R232" s="47">
        <f>1-(Q232=Q231)</f>
        <v>0</v>
      </c>
      <c r="S232" s="33">
        <f>N232+T232/1000+U232/10000+V232/100000+W232/1000000+X232/10000000+Y232/100000000</f>
        <v>248.05942199999996</v>
      </c>
      <c r="T232" s="29">
        <v>81</v>
      </c>
      <c r="U232" s="27"/>
      <c r="V232" s="27">
        <v>95</v>
      </c>
      <c r="W232" s="27">
        <v>72</v>
      </c>
      <c r="X232" s="27"/>
      <c r="Y232" s="27"/>
    </row>
    <row r="233" spans="1:25" ht="15">
      <c r="A233" s="50">
        <v>17</v>
      </c>
      <c r="B233" s="50">
        <v>16</v>
      </c>
      <c r="C233" s="1" t="s">
        <v>391</v>
      </c>
      <c r="D233" s="29" t="s">
        <v>84</v>
      </c>
      <c r="E233" s="29"/>
      <c r="F233" s="27"/>
      <c r="G233" s="27"/>
      <c r="H233" s="27">
        <v>105</v>
      </c>
      <c r="I233" s="27">
        <v>111</v>
      </c>
      <c r="J233" s="27"/>
      <c r="K233" s="31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216</v>
      </c>
      <c r="L233" s="31" t="s">
        <v>1054</v>
      </c>
      <c r="M233" s="31"/>
      <c r="N233" s="34">
        <f>K233-(ROW(K233)-ROW(K$6))/10000</f>
        <v>215.97730000000001</v>
      </c>
      <c r="O233" s="31">
        <f>COUNT(E233:J233)</f>
        <v>2</v>
      </c>
      <c r="P233" s="31">
        <f ca="1">IF(AND(O233=1,OFFSET(D233,0,P$3)&gt;0),"Y",0)</f>
        <v>0</v>
      </c>
      <c r="Q233" s="32" t="s">
        <v>155</v>
      </c>
      <c r="R233" s="33">
        <f>1-(Q233=Q232)</f>
        <v>0</v>
      </c>
      <c r="S233" s="33">
        <f>N233+T233/1000+U233/10000+V233/100000+W233/1000000+X233/10000000+Y233/100000000</f>
        <v>215.97851500000002</v>
      </c>
      <c r="T233" s="29"/>
      <c r="U233" s="27"/>
      <c r="V233" s="27">
        <v>111</v>
      </c>
      <c r="W233" s="27">
        <v>105</v>
      </c>
      <c r="X233" s="27"/>
      <c r="Y233" s="27"/>
    </row>
    <row r="234" spans="1:25" ht="15">
      <c r="A234" s="50">
        <v>18</v>
      </c>
      <c r="B234" s="50" t="s">
        <v>111</v>
      </c>
      <c r="C234" s="1" t="s">
        <v>838</v>
      </c>
      <c r="D234" s="29" t="s">
        <v>66</v>
      </c>
      <c r="E234" s="29">
        <v>58</v>
      </c>
      <c r="F234" s="27">
        <v>84</v>
      </c>
      <c r="G234" s="27"/>
      <c r="H234" s="27">
        <v>62</v>
      </c>
      <c r="I234" s="27"/>
      <c r="J234" s="27"/>
      <c r="K234" s="31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204</v>
      </c>
      <c r="L234" s="31" t="s">
        <v>1055</v>
      </c>
      <c r="M234" s="31"/>
      <c r="N234" s="34">
        <f>K234-(ROW(K234)-ROW(K$6))/10000</f>
        <v>203.97720000000001</v>
      </c>
      <c r="O234" s="31">
        <f>COUNT(E234:J234)</f>
        <v>3</v>
      </c>
      <c r="P234" s="31">
        <f ca="1">IF(AND(O234=1,OFFSET(D234,0,P$3)&gt;0),"Y",0)</f>
        <v>0</v>
      </c>
      <c r="Q234" s="32" t="s">
        <v>155</v>
      </c>
      <c r="R234" s="47">
        <f>1-(Q234=Q233)</f>
        <v>0</v>
      </c>
      <c r="S234" s="33">
        <f>N234+T234/1000+U234/10000+V234/100000+W234/1000000+X234/10000000+Y234/100000000</f>
        <v>204.04422</v>
      </c>
      <c r="T234" s="29">
        <v>58</v>
      </c>
      <c r="U234" s="27">
        <v>84</v>
      </c>
      <c r="V234" s="27">
        <v>62</v>
      </c>
      <c r="W234" s="27"/>
      <c r="X234" s="27"/>
      <c r="Y234" s="27"/>
    </row>
    <row r="235" spans="1:25" ht="15">
      <c r="A235" s="50">
        <v>19</v>
      </c>
      <c r="B235" s="50">
        <v>17</v>
      </c>
      <c r="C235" s="1" t="s">
        <v>839</v>
      </c>
      <c r="D235" s="29" t="s">
        <v>46</v>
      </c>
      <c r="E235" s="29"/>
      <c r="F235" s="27">
        <v>106</v>
      </c>
      <c r="G235" s="27"/>
      <c r="H235" s="27">
        <v>94</v>
      </c>
      <c r="I235" s="27"/>
      <c r="J235" s="27"/>
      <c r="K235" s="31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200</v>
      </c>
      <c r="L235" s="31" t="s">
        <v>1054</v>
      </c>
      <c r="M235" s="31"/>
      <c r="N235" s="34">
        <f>K235-(ROW(K235)-ROW(K$6))/10000</f>
        <v>199.97710000000001</v>
      </c>
      <c r="O235" s="31">
        <f>COUNT(E235:J235)</f>
        <v>2</v>
      </c>
      <c r="P235" s="31">
        <f ca="1">IF(AND(O235=1,OFFSET(D235,0,P$3)&gt;0),"Y",0)</f>
        <v>0</v>
      </c>
      <c r="Q235" s="32" t="s">
        <v>155</v>
      </c>
      <c r="R235" s="33">
        <f>1-(Q235=Q234)</f>
        <v>0</v>
      </c>
      <c r="S235" s="33">
        <f>N235+T235/1000+U235/10000+V235/100000+W235/1000000+X235/10000000+Y235/100000000</f>
        <v>199.98864000000003</v>
      </c>
      <c r="T235" s="29"/>
      <c r="U235" s="27">
        <v>106</v>
      </c>
      <c r="V235" s="27">
        <v>94</v>
      </c>
      <c r="W235" s="27"/>
      <c r="X235" s="27"/>
      <c r="Y235" s="27"/>
    </row>
    <row r="236" spans="1:25" ht="15">
      <c r="A236" s="50">
        <v>20</v>
      </c>
      <c r="B236" s="50">
        <v>18</v>
      </c>
      <c r="C236" s="1" t="s">
        <v>435</v>
      </c>
      <c r="D236" s="29" t="s">
        <v>51</v>
      </c>
      <c r="E236" s="29">
        <v>37</v>
      </c>
      <c r="F236" s="27">
        <v>67</v>
      </c>
      <c r="G236" s="27"/>
      <c r="H236" s="27"/>
      <c r="I236" s="27">
        <v>87</v>
      </c>
      <c r="J236" s="27"/>
      <c r="K236" s="31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191</v>
      </c>
      <c r="L236" s="31" t="s">
        <v>1054</v>
      </c>
      <c r="M236" s="31"/>
      <c r="N236" s="34">
        <f>K236-(ROW(K236)-ROW(K$6))/10000</f>
        <v>190.977</v>
      </c>
      <c r="O236" s="31">
        <f>COUNT(E236:J236)</f>
        <v>3</v>
      </c>
      <c r="P236" s="31">
        <f ca="1">IF(AND(O236=1,OFFSET(D236,0,P$3)&gt;0),"Y",0)</f>
        <v>0</v>
      </c>
      <c r="Q236" s="32" t="s">
        <v>155</v>
      </c>
      <c r="R236" s="47">
        <f>1-(Q236=Q235)</f>
        <v>0</v>
      </c>
      <c r="S236" s="33">
        <f>N236+T236/1000+U236/10000+V236/100000+W236/1000000+X236/10000000+Y236/100000000</f>
        <v>191.02157</v>
      </c>
      <c r="T236" s="29">
        <v>37</v>
      </c>
      <c r="U236" s="27">
        <v>67</v>
      </c>
      <c r="V236" s="27">
        <v>87</v>
      </c>
      <c r="W236" s="27"/>
      <c r="X236" s="27"/>
      <c r="Y236" s="27"/>
    </row>
    <row r="237" spans="1:25" ht="15">
      <c r="A237" s="50">
        <v>21</v>
      </c>
      <c r="B237" s="50">
        <v>19</v>
      </c>
      <c r="C237" s="1" t="s">
        <v>418</v>
      </c>
      <c r="D237" s="29" t="s">
        <v>62</v>
      </c>
      <c r="E237" s="29"/>
      <c r="F237" s="27"/>
      <c r="G237" s="27"/>
      <c r="H237" s="27">
        <v>84</v>
      </c>
      <c r="I237" s="27">
        <v>98</v>
      </c>
      <c r="J237" s="27"/>
      <c r="K237" s="31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182</v>
      </c>
      <c r="L237" s="31" t="s">
        <v>1054</v>
      </c>
      <c r="M237" s="31"/>
      <c r="N237" s="34">
        <f>K237-(ROW(K237)-ROW(K$6))/10000</f>
        <v>181.9769</v>
      </c>
      <c r="O237" s="31">
        <f>COUNT(E237:J237)</f>
        <v>2</v>
      </c>
      <c r="P237" s="31">
        <f ca="1">IF(AND(O237=1,OFFSET(D237,0,P$3)&gt;0),"Y",0)</f>
        <v>0</v>
      </c>
      <c r="Q237" s="32" t="s">
        <v>155</v>
      </c>
      <c r="R237" s="33">
        <f>1-(Q237=Q236)</f>
        <v>0</v>
      </c>
      <c r="S237" s="33">
        <f>N237+T237/1000+U237/10000+V237/100000+W237/1000000+X237/10000000+Y237/100000000</f>
        <v>181.97796399999999</v>
      </c>
      <c r="T237" s="29"/>
      <c r="U237" s="27"/>
      <c r="V237" s="27">
        <v>98</v>
      </c>
      <c r="W237" s="27">
        <v>84</v>
      </c>
      <c r="X237" s="27"/>
      <c r="Y237" s="27"/>
    </row>
    <row r="238" spans="1:25" ht="15">
      <c r="A238" s="50">
        <v>22</v>
      </c>
      <c r="B238" s="50">
        <v>20</v>
      </c>
      <c r="C238" s="1" t="s">
        <v>414</v>
      </c>
      <c r="D238" s="29" t="s">
        <v>46</v>
      </c>
      <c r="E238" s="29"/>
      <c r="F238" s="27"/>
      <c r="G238" s="27"/>
      <c r="H238" s="27">
        <v>57</v>
      </c>
      <c r="I238" s="27">
        <v>99</v>
      </c>
      <c r="J238" s="27"/>
      <c r="K238" s="31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156</v>
      </c>
      <c r="L238" s="31" t="s">
        <v>1054</v>
      </c>
      <c r="M238" s="31"/>
      <c r="N238" s="34">
        <f>K238-(ROW(K238)-ROW(K$6))/10000</f>
        <v>155.9768</v>
      </c>
      <c r="O238" s="31">
        <f>COUNT(E238:J238)</f>
        <v>2</v>
      </c>
      <c r="P238" s="31">
        <f ca="1">IF(AND(O238=1,OFFSET(D238,0,P$3)&gt;0),"Y",0)</f>
        <v>0</v>
      </c>
      <c r="Q238" s="32" t="s">
        <v>155</v>
      </c>
      <c r="R238" s="33">
        <f>1-(Q238=Q237)</f>
        <v>0</v>
      </c>
      <c r="S238" s="33">
        <f>N238+T238/1000+U238/10000+V238/100000+W238/1000000+X238/10000000+Y238/100000000</f>
        <v>155.977847</v>
      </c>
      <c r="T238" s="29"/>
      <c r="U238" s="27"/>
      <c r="V238" s="27">
        <v>99</v>
      </c>
      <c r="W238" s="27">
        <v>57</v>
      </c>
      <c r="X238" s="27"/>
      <c r="Y238" s="27"/>
    </row>
    <row r="239" spans="1:25" ht="15">
      <c r="A239" s="50">
        <v>23</v>
      </c>
      <c r="B239" s="50">
        <v>21</v>
      </c>
      <c r="C239" s="1" t="s">
        <v>840</v>
      </c>
      <c r="D239" s="29" t="s">
        <v>30</v>
      </c>
      <c r="E239" s="29"/>
      <c r="F239" s="27"/>
      <c r="G239" s="27">
        <v>136</v>
      </c>
      <c r="H239" s="27"/>
      <c r="I239" s="27"/>
      <c r="J239" s="27"/>
      <c r="K239" s="31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136</v>
      </c>
      <c r="L239" s="31" t="s">
        <v>1054</v>
      </c>
      <c r="M239" s="31"/>
      <c r="N239" s="34">
        <f>K239-(ROW(K239)-ROW(K$6))/10000</f>
        <v>135.97669999999999</v>
      </c>
      <c r="O239" s="31">
        <f>COUNT(E239:J239)</f>
        <v>1</v>
      </c>
      <c r="P239" s="31">
        <f ca="1">IF(AND(O239=1,OFFSET(D239,0,P$3)&gt;0),"Y",0)</f>
        <v>0</v>
      </c>
      <c r="Q239" s="32" t="s">
        <v>155</v>
      </c>
      <c r="R239" s="33">
        <f>1-(Q239=Q238)</f>
        <v>0</v>
      </c>
      <c r="S239" s="33">
        <f>N239+T239/1000+U239/10000+V239/100000+W239/1000000+X239/10000000+Y239/100000000</f>
        <v>135.97806</v>
      </c>
      <c r="T239" s="29"/>
      <c r="U239" s="27"/>
      <c r="V239" s="27">
        <v>136</v>
      </c>
      <c r="W239" s="27"/>
      <c r="X239" s="27"/>
      <c r="Y239" s="27"/>
    </row>
    <row r="240" spans="1:25" ht="15">
      <c r="A240" s="50">
        <v>24</v>
      </c>
      <c r="B240" s="50">
        <v>22</v>
      </c>
      <c r="C240" s="1" t="s">
        <v>841</v>
      </c>
      <c r="D240" s="29" t="s">
        <v>42</v>
      </c>
      <c r="E240" s="29">
        <v>128</v>
      </c>
      <c r="F240" s="27"/>
      <c r="G240" s="27"/>
      <c r="H240" s="27"/>
      <c r="I240" s="27"/>
      <c r="J240" s="27"/>
      <c r="K240" s="31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128</v>
      </c>
      <c r="L240" s="31" t="s">
        <v>1054</v>
      </c>
      <c r="M240" s="31"/>
      <c r="N240" s="34">
        <f>K240-(ROW(K240)-ROW(K$6))/10000</f>
        <v>127.9766</v>
      </c>
      <c r="O240" s="31">
        <f>COUNT(E240:J240)</f>
        <v>1</v>
      </c>
      <c r="P240" s="31">
        <f ca="1">IF(AND(O240=1,OFFSET(D240,0,P$3)&gt;0),"Y",0)</f>
        <v>0</v>
      </c>
      <c r="Q240" s="32" t="s">
        <v>155</v>
      </c>
      <c r="R240" s="47">
        <f>1-(Q240=Q239)</f>
        <v>0</v>
      </c>
      <c r="S240" s="33">
        <f>N240+T240/1000+U240/10000+V240/100000+W240/1000000+X240/10000000+Y240/100000000</f>
        <v>128.1046</v>
      </c>
      <c r="T240" s="29">
        <v>128</v>
      </c>
      <c r="U240" s="27"/>
      <c r="V240" s="27"/>
      <c r="W240" s="27"/>
      <c r="X240" s="27"/>
      <c r="Y240" s="27"/>
    </row>
    <row r="241" spans="1:25" ht="15">
      <c r="A241" s="50">
        <v>25</v>
      </c>
      <c r="B241" s="50">
        <v>23</v>
      </c>
      <c r="C241" s="1" t="s">
        <v>842</v>
      </c>
      <c r="D241" s="29" t="s">
        <v>51</v>
      </c>
      <c r="E241" s="29">
        <v>48</v>
      </c>
      <c r="F241" s="27">
        <v>75</v>
      </c>
      <c r="G241" s="27"/>
      <c r="H241" s="27"/>
      <c r="I241" s="27"/>
      <c r="J241" s="27"/>
      <c r="K241" s="31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123</v>
      </c>
      <c r="L241" s="31" t="s">
        <v>1054</v>
      </c>
      <c r="M241" s="31"/>
      <c r="N241" s="34">
        <f>K241-(ROW(K241)-ROW(K$6))/10000</f>
        <v>122.9765</v>
      </c>
      <c r="O241" s="31">
        <f>COUNT(E241:J241)</f>
        <v>2</v>
      </c>
      <c r="P241" s="31">
        <f ca="1">IF(AND(O241=1,OFFSET(D241,0,P$3)&gt;0),"Y",0)</f>
        <v>0</v>
      </c>
      <c r="Q241" s="32" t="s">
        <v>155</v>
      </c>
      <c r="R241" s="47">
        <f>1-(Q241=Q240)</f>
        <v>0</v>
      </c>
      <c r="S241" s="33">
        <f>N241+T241/1000+U241/10000+V241/100000+W241/1000000+X241/10000000+Y241/100000000</f>
        <v>123.032</v>
      </c>
      <c r="T241" s="29">
        <v>48</v>
      </c>
      <c r="U241" s="27">
        <v>75</v>
      </c>
      <c r="V241" s="27"/>
      <c r="W241" s="27"/>
      <c r="X241" s="27"/>
      <c r="Y241" s="27"/>
    </row>
    <row r="242" spans="1:25" ht="15">
      <c r="A242" s="50">
        <v>26</v>
      </c>
      <c r="B242" s="50">
        <v>24</v>
      </c>
      <c r="C242" s="1" t="s">
        <v>843</v>
      </c>
      <c r="D242" s="29" t="s">
        <v>19</v>
      </c>
      <c r="E242" s="29">
        <v>56</v>
      </c>
      <c r="F242" s="27"/>
      <c r="G242" s="27"/>
      <c r="H242" s="27">
        <v>55</v>
      </c>
      <c r="I242" s="27"/>
      <c r="J242" s="27"/>
      <c r="K242" s="31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111</v>
      </c>
      <c r="L242" s="31" t="s">
        <v>1054</v>
      </c>
      <c r="M242" s="31"/>
      <c r="N242" s="34">
        <f>K242-(ROW(K242)-ROW(K$6))/10000</f>
        <v>110.9764</v>
      </c>
      <c r="O242" s="31">
        <f>COUNT(E242:J242)</f>
        <v>2</v>
      </c>
      <c r="P242" s="31">
        <f ca="1">IF(AND(O242=1,OFFSET(D242,0,P$3)&gt;0),"Y",0)</f>
        <v>0</v>
      </c>
      <c r="Q242" s="32" t="s">
        <v>155</v>
      </c>
      <c r="R242" s="47">
        <f>1-(Q242=Q241)</f>
        <v>0</v>
      </c>
      <c r="S242" s="33">
        <f>N242+T242/1000+U242/10000+V242/100000+W242/1000000+X242/10000000+Y242/100000000</f>
        <v>111.03295</v>
      </c>
      <c r="T242" s="29">
        <v>56</v>
      </c>
      <c r="U242" s="27"/>
      <c r="V242" s="27">
        <v>55</v>
      </c>
      <c r="W242" s="27"/>
      <c r="X242" s="27"/>
      <c r="Y242" s="27"/>
    </row>
    <row r="243" spans="1:25" ht="15">
      <c r="A243" s="50">
        <v>27</v>
      </c>
      <c r="B243" s="50">
        <v>25</v>
      </c>
      <c r="C243" s="1" t="s">
        <v>844</v>
      </c>
      <c r="D243" s="29" t="s">
        <v>30</v>
      </c>
      <c r="E243" s="29"/>
      <c r="F243" s="27">
        <v>96</v>
      </c>
      <c r="G243" s="27"/>
      <c r="H243" s="27"/>
      <c r="I243" s="27"/>
      <c r="J243" s="27"/>
      <c r="K243" s="31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96</v>
      </c>
      <c r="L243" s="31" t="s">
        <v>1054</v>
      </c>
      <c r="M243" s="31"/>
      <c r="N243" s="34">
        <f>K243-(ROW(K243)-ROW(K$6))/10000</f>
        <v>95.976299999999995</v>
      </c>
      <c r="O243" s="31">
        <f>COUNT(E243:J243)</f>
        <v>1</v>
      </c>
      <c r="P243" s="31">
        <f ca="1">IF(AND(O243=1,OFFSET(D243,0,P$3)&gt;0),"Y",0)</f>
        <v>0</v>
      </c>
      <c r="Q243" s="32" t="s">
        <v>155</v>
      </c>
      <c r="R243" s="33">
        <f>1-(Q243=Q242)</f>
        <v>0</v>
      </c>
      <c r="S243" s="33">
        <f>N243+T243/1000+U243/10000+V243/100000+W243/1000000+X243/10000000+Y243/100000000</f>
        <v>95.985900000000001</v>
      </c>
      <c r="T243" s="29"/>
      <c r="U243" s="27">
        <v>96</v>
      </c>
      <c r="V243" s="27"/>
      <c r="W243" s="27"/>
      <c r="X243" s="27"/>
      <c r="Y243" s="27"/>
    </row>
    <row r="244" spans="1:25" ht="15">
      <c r="A244" s="50">
        <v>28</v>
      </c>
      <c r="B244" s="50">
        <v>26</v>
      </c>
      <c r="C244" s="1" t="s">
        <v>845</v>
      </c>
      <c r="D244" s="29" t="s">
        <v>51</v>
      </c>
      <c r="E244" s="29">
        <v>25</v>
      </c>
      <c r="F244" s="27">
        <v>68</v>
      </c>
      <c r="G244" s="27"/>
      <c r="H244" s="27"/>
      <c r="I244" s="27"/>
      <c r="J244" s="27"/>
      <c r="K244" s="31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93</v>
      </c>
      <c r="L244" s="31" t="s">
        <v>1054</v>
      </c>
      <c r="M244" s="31"/>
      <c r="N244" s="34">
        <f>K244-(ROW(K244)-ROW(K$6))/10000</f>
        <v>92.976200000000006</v>
      </c>
      <c r="O244" s="31">
        <f>COUNT(E244:J244)</f>
        <v>2</v>
      </c>
      <c r="P244" s="31">
        <f ca="1">IF(AND(O244=1,OFFSET(D244,0,P$3)&gt;0),"Y",0)</f>
        <v>0</v>
      </c>
      <c r="Q244" s="32" t="s">
        <v>155</v>
      </c>
      <c r="R244" s="47">
        <f>1-(Q244=Q243)</f>
        <v>0</v>
      </c>
      <c r="S244" s="33">
        <f>N244+T244/1000+U244/10000+V244/100000+W244/1000000+X244/10000000+Y244/100000000</f>
        <v>93.00800000000001</v>
      </c>
      <c r="T244" s="29">
        <v>25</v>
      </c>
      <c r="U244" s="27">
        <v>68</v>
      </c>
      <c r="V244" s="27"/>
      <c r="W244" s="27"/>
      <c r="X244" s="27"/>
      <c r="Y244" s="27"/>
    </row>
    <row r="245" spans="1:25" ht="15">
      <c r="A245" s="50">
        <v>29</v>
      </c>
      <c r="B245" s="50">
        <v>27</v>
      </c>
      <c r="C245" s="1" t="s">
        <v>846</v>
      </c>
      <c r="D245" s="29" t="s">
        <v>51</v>
      </c>
      <c r="E245" s="29">
        <v>27</v>
      </c>
      <c r="F245" s="27">
        <v>65</v>
      </c>
      <c r="G245" s="27"/>
      <c r="H245" s="27"/>
      <c r="I245" s="27"/>
      <c r="J245" s="27"/>
      <c r="K245" s="31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92</v>
      </c>
      <c r="L245" s="31" t="s">
        <v>1054</v>
      </c>
      <c r="M245" s="31"/>
      <c r="N245" s="34">
        <f>K245-(ROW(K245)-ROW(K$6))/10000</f>
        <v>91.976100000000002</v>
      </c>
      <c r="O245" s="31">
        <f>COUNT(E245:J245)</f>
        <v>2</v>
      </c>
      <c r="P245" s="31">
        <f ca="1">IF(AND(O245=1,OFFSET(D245,0,P$3)&gt;0),"Y",0)</f>
        <v>0</v>
      </c>
      <c r="Q245" s="32" t="s">
        <v>155</v>
      </c>
      <c r="R245" s="47">
        <f>1-(Q245=Q244)</f>
        <v>0</v>
      </c>
      <c r="S245" s="33">
        <f>N245+T245/1000+U245/10000+V245/100000+W245/1000000+X245/10000000+Y245/100000000</f>
        <v>92.009600000000006</v>
      </c>
      <c r="T245" s="29">
        <v>27</v>
      </c>
      <c r="U245" s="27">
        <v>65</v>
      </c>
      <c r="V245" s="27"/>
      <c r="W245" s="27"/>
      <c r="X245" s="27"/>
      <c r="Y245" s="27"/>
    </row>
    <row r="246" spans="1:25" ht="15">
      <c r="A246" s="50">
        <v>30</v>
      </c>
      <c r="B246" s="50">
        <v>28</v>
      </c>
      <c r="C246" s="1" t="s">
        <v>847</v>
      </c>
      <c r="D246" s="29" t="s">
        <v>34</v>
      </c>
      <c r="E246" s="29">
        <v>77</v>
      </c>
      <c r="F246" s="27"/>
      <c r="G246" s="27"/>
      <c r="H246" s="27"/>
      <c r="I246" s="27"/>
      <c r="J246" s="27"/>
      <c r="K246" s="31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77</v>
      </c>
      <c r="L246" s="31" t="s">
        <v>1054</v>
      </c>
      <c r="M246" s="31"/>
      <c r="N246" s="34">
        <f>K246-(ROW(K246)-ROW(K$6))/10000</f>
        <v>76.975999999999999</v>
      </c>
      <c r="O246" s="31">
        <f>COUNT(E246:J246)</f>
        <v>1</v>
      </c>
      <c r="P246" s="31">
        <f ca="1">IF(AND(O246=1,OFFSET(D246,0,P$3)&gt;0),"Y",0)</f>
        <v>0</v>
      </c>
      <c r="Q246" s="32" t="s">
        <v>155</v>
      </c>
      <c r="R246" s="47">
        <f>1-(Q246=Q245)</f>
        <v>0</v>
      </c>
      <c r="S246" s="33">
        <f>N246+T246/1000+U246/10000+V246/100000+W246/1000000+X246/10000000+Y246/100000000</f>
        <v>77.052999999999997</v>
      </c>
      <c r="T246" s="29">
        <v>77</v>
      </c>
      <c r="U246" s="27"/>
      <c r="V246" s="27"/>
      <c r="W246" s="27"/>
      <c r="X246" s="27"/>
      <c r="Y246" s="27"/>
    </row>
    <row r="247" spans="1:25" ht="15">
      <c r="A247" s="50">
        <v>31</v>
      </c>
      <c r="B247" s="50">
        <v>29</v>
      </c>
      <c r="C247" s="1" t="s">
        <v>848</v>
      </c>
      <c r="D247" s="29" t="s">
        <v>124</v>
      </c>
      <c r="E247" s="29">
        <v>33</v>
      </c>
      <c r="F247" s="27"/>
      <c r="G247" s="27"/>
      <c r="H247" s="27">
        <v>42</v>
      </c>
      <c r="I247" s="27"/>
      <c r="J247" s="27"/>
      <c r="K247" s="31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75</v>
      </c>
      <c r="L247" s="31" t="s">
        <v>1054</v>
      </c>
      <c r="M247" s="31"/>
      <c r="N247" s="34">
        <f>K247-(ROW(K247)-ROW(K$6))/10000</f>
        <v>74.975899999999996</v>
      </c>
      <c r="O247" s="31">
        <f>COUNT(E247:J247)</f>
        <v>2</v>
      </c>
      <c r="P247" s="31">
        <f ca="1">IF(AND(O247=1,OFFSET(D247,0,P$3)&gt;0),"Y",0)</f>
        <v>0</v>
      </c>
      <c r="Q247" s="32" t="s">
        <v>155</v>
      </c>
      <c r="R247" s="47">
        <f>1-(Q247=Q246)</f>
        <v>0</v>
      </c>
      <c r="S247" s="33">
        <f>N247+T247/1000+U247/10000+V247/100000+W247/1000000+X247/10000000+Y247/100000000</f>
        <v>75.009320000000002</v>
      </c>
      <c r="T247" s="29">
        <v>33</v>
      </c>
      <c r="U247" s="27"/>
      <c r="V247" s="27">
        <v>42</v>
      </c>
      <c r="W247" s="27"/>
      <c r="X247" s="27"/>
      <c r="Y247" s="27"/>
    </row>
    <row r="248" spans="1:25" ht="15">
      <c r="A248" s="50">
        <v>32</v>
      </c>
      <c r="B248" s="50">
        <v>30</v>
      </c>
      <c r="C248" s="1" t="s">
        <v>849</v>
      </c>
      <c r="D248" s="29" t="s">
        <v>116</v>
      </c>
      <c r="E248" s="29">
        <v>66</v>
      </c>
      <c r="F248" s="27"/>
      <c r="G248" s="27"/>
      <c r="H248" s="27"/>
      <c r="I248" s="27"/>
      <c r="J248" s="27"/>
      <c r="K248" s="31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66</v>
      </c>
      <c r="L248" s="31" t="s">
        <v>1054</v>
      </c>
      <c r="M248" s="31"/>
      <c r="N248" s="34">
        <f>K248-(ROW(K248)-ROW(K$6))/10000</f>
        <v>65.975800000000007</v>
      </c>
      <c r="O248" s="31">
        <f>COUNT(E248:J248)</f>
        <v>1</v>
      </c>
      <c r="P248" s="31">
        <f ca="1">IF(AND(O248=1,OFFSET(D248,0,P$3)&gt;0),"Y",0)</f>
        <v>0</v>
      </c>
      <c r="Q248" s="32" t="s">
        <v>155</v>
      </c>
      <c r="R248" s="47">
        <f>1-(Q248=Q247)</f>
        <v>0</v>
      </c>
      <c r="S248" s="33">
        <f>N248+T248/1000+U248/10000+V248/100000+W248/1000000+X248/10000000+Y248/100000000</f>
        <v>66.041800000000009</v>
      </c>
      <c r="T248" s="29">
        <v>66</v>
      </c>
      <c r="U248" s="27"/>
      <c r="V248" s="27"/>
      <c r="W248" s="27"/>
      <c r="X248" s="27"/>
      <c r="Y248" s="27"/>
    </row>
    <row r="249" spans="1:25" ht="15">
      <c r="A249" s="50">
        <v>33</v>
      </c>
      <c r="B249" s="50">
        <v>31</v>
      </c>
      <c r="C249" s="1" t="s">
        <v>850</v>
      </c>
      <c r="D249" s="29" t="s">
        <v>30</v>
      </c>
      <c r="E249" s="29">
        <v>64</v>
      </c>
      <c r="F249" s="27"/>
      <c r="G249" s="27"/>
      <c r="H249" s="27"/>
      <c r="I249" s="27"/>
      <c r="J249" s="27"/>
      <c r="K249" s="31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64</v>
      </c>
      <c r="L249" s="31" t="s">
        <v>1054</v>
      </c>
      <c r="M249" s="31"/>
      <c r="N249" s="34">
        <f>K249-(ROW(K249)-ROW(K$6))/10000</f>
        <v>63.975700000000003</v>
      </c>
      <c r="O249" s="31">
        <f>COUNT(E249:J249)</f>
        <v>1</v>
      </c>
      <c r="P249" s="31">
        <f ca="1">IF(AND(O249=1,OFFSET(D249,0,P$3)&gt;0),"Y",0)</f>
        <v>0</v>
      </c>
      <c r="Q249" s="32" t="s">
        <v>155</v>
      </c>
      <c r="R249" s="47">
        <f>1-(Q249=Q248)</f>
        <v>0</v>
      </c>
      <c r="S249" s="33">
        <f>N249+T249/1000+U249/10000+V249/100000+W249/1000000+X249/10000000+Y249/100000000</f>
        <v>64.039699999999996</v>
      </c>
      <c r="T249" s="29">
        <v>64</v>
      </c>
      <c r="U249" s="27"/>
      <c r="V249" s="27"/>
      <c r="W249" s="27"/>
      <c r="X249" s="27"/>
      <c r="Y249" s="27"/>
    </row>
    <row r="250" spans="1:25" ht="15">
      <c r="A250" s="50">
        <v>34</v>
      </c>
      <c r="B250" s="50">
        <v>32</v>
      </c>
      <c r="C250" s="1" t="s">
        <v>851</v>
      </c>
      <c r="D250" s="29" t="s">
        <v>42</v>
      </c>
      <c r="E250" s="29">
        <v>46</v>
      </c>
      <c r="F250" s="27"/>
      <c r="G250" s="27"/>
      <c r="H250" s="27"/>
      <c r="I250" s="27"/>
      <c r="J250" s="27"/>
      <c r="K250" s="31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46</v>
      </c>
      <c r="L250" s="31" t="s">
        <v>1054</v>
      </c>
      <c r="M250" s="31"/>
      <c r="N250" s="34">
        <f>K250-(ROW(K250)-ROW(K$6))/10000</f>
        <v>45.9756</v>
      </c>
      <c r="O250" s="31">
        <f>COUNT(E250:J250)</f>
        <v>1</v>
      </c>
      <c r="P250" s="31">
        <f ca="1">IF(AND(O250=1,OFFSET(D250,0,P$3)&gt;0),"Y",0)</f>
        <v>0</v>
      </c>
      <c r="Q250" s="32" t="s">
        <v>155</v>
      </c>
      <c r="R250" s="47">
        <f>1-(Q250=Q249)</f>
        <v>0</v>
      </c>
      <c r="S250" s="33">
        <f>N250+T250/1000+U250/10000+V250/100000+W250/1000000+X250/10000000+Y250/100000000</f>
        <v>46.021599999999999</v>
      </c>
      <c r="T250" s="29">
        <v>46</v>
      </c>
      <c r="U250" s="27"/>
      <c r="V250" s="27"/>
      <c r="W250" s="27"/>
      <c r="X250" s="27"/>
      <c r="Y250" s="27"/>
    </row>
    <row r="251" spans="1:25" ht="15">
      <c r="A251" s="50">
        <v>35</v>
      </c>
      <c r="B251" s="50">
        <v>33</v>
      </c>
      <c r="C251" s="1" t="s">
        <v>852</v>
      </c>
      <c r="D251" s="29" t="s">
        <v>116</v>
      </c>
      <c r="E251" s="29"/>
      <c r="F251" s="27"/>
      <c r="G251" s="27"/>
      <c r="H251" s="27">
        <v>43</v>
      </c>
      <c r="I251" s="27"/>
      <c r="J251" s="27"/>
      <c r="K251" s="31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43</v>
      </c>
      <c r="L251" s="31" t="s">
        <v>1054</v>
      </c>
      <c r="M251" s="31"/>
      <c r="N251" s="34">
        <f>K251-(ROW(K251)-ROW(K$6))/10000</f>
        <v>42.975499999999997</v>
      </c>
      <c r="O251" s="31">
        <f>COUNT(E251:J251)</f>
        <v>1</v>
      </c>
      <c r="P251" s="31">
        <f ca="1">IF(AND(O251=1,OFFSET(D251,0,P$3)&gt;0),"Y",0)</f>
        <v>0</v>
      </c>
      <c r="Q251" s="32" t="s">
        <v>155</v>
      </c>
      <c r="R251" s="33">
        <f>1-(Q251=Q250)</f>
        <v>0</v>
      </c>
      <c r="S251" s="33">
        <f>N251+T251/1000+U251/10000+V251/100000+W251/1000000+X251/10000000+Y251/100000000</f>
        <v>42.975929999999998</v>
      </c>
      <c r="T251" s="29"/>
      <c r="U251" s="27"/>
      <c r="V251" s="27">
        <v>43</v>
      </c>
      <c r="W251" s="27"/>
      <c r="X251" s="27"/>
      <c r="Y251" s="27"/>
    </row>
    <row r="252" spans="1:25" ht="15">
      <c r="A252" s="50">
        <v>36</v>
      </c>
      <c r="B252" s="50">
        <v>34</v>
      </c>
      <c r="C252" s="1" t="s">
        <v>853</v>
      </c>
      <c r="D252" s="29" t="s">
        <v>341</v>
      </c>
      <c r="E252" s="29">
        <v>42</v>
      </c>
      <c r="F252" s="27"/>
      <c r="G252" s="27"/>
      <c r="H252" s="27"/>
      <c r="I252" s="27"/>
      <c r="J252" s="27"/>
      <c r="K252" s="31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42</v>
      </c>
      <c r="L252" s="31" t="s">
        <v>1054</v>
      </c>
      <c r="M252" s="31"/>
      <c r="N252" s="34">
        <f>K252-(ROW(K252)-ROW(K$6))/10000</f>
        <v>41.9754</v>
      </c>
      <c r="O252" s="31">
        <f>COUNT(E252:J252)</f>
        <v>1</v>
      </c>
      <c r="P252" s="31">
        <f ca="1">IF(AND(O252=1,OFFSET(D252,0,P$3)&gt;0),"Y",0)</f>
        <v>0</v>
      </c>
      <c r="Q252" s="32" t="s">
        <v>155</v>
      </c>
      <c r="R252" s="47">
        <f>1-(Q252=Q251)</f>
        <v>0</v>
      </c>
      <c r="S252" s="33">
        <f>N252+T252/1000+U252/10000+V252/100000+W252/1000000+X252/10000000+Y252/100000000</f>
        <v>42.017400000000002</v>
      </c>
      <c r="T252" s="29">
        <v>42</v>
      </c>
      <c r="U252" s="27"/>
      <c r="V252" s="27"/>
      <c r="W252" s="27"/>
      <c r="X252" s="27"/>
      <c r="Y252" s="27"/>
    </row>
    <row r="253" spans="1:25" ht="3" customHeight="1">
      <c r="D253" s="43"/>
      <c r="E253" s="43"/>
      <c r="F253" s="43"/>
      <c r="G253" s="43"/>
      <c r="H253" s="43"/>
      <c r="I253" s="43"/>
      <c r="J253" s="43"/>
      <c r="K253" s="31"/>
      <c r="L253" s="27"/>
      <c r="M253" s="27"/>
      <c r="N253" s="34"/>
      <c r="O253" s="27"/>
      <c r="P253" s="27"/>
      <c r="R253" s="48"/>
      <c r="S253" s="33"/>
      <c r="T253" s="43"/>
      <c r="U253" s="43"/>
      <c r="V253" s="43"/>
      <c r="W253" s="43"/>
      <c r="X253" s="43"/>
      <c r="Y253" s="43"/>
    </row>
    <row r="254" spans="1:25">
      <c r="D254" s="27"/>
      <c r="E254" s="27"/>
      <c r="F254" s="27"/>
      <c r="G254" s="27"/>
      <c r="H254" s="27"/>
      <c r="I254" s="27"/>
      <c r="J254" s="27"/>
      <c r="K254" s="31"/>
      <c r="L254" s="27"/>
      <c r="M254" s="27"/>
      <c r="N254" s="34"/>
      <c r="O254" s="27"/>
      <c r="P254" s="27"/>
      <c r="R254" s="51"/>
      <c r="S254" s="33"/>
      <c r="T254" s="27"/>
      <c r="U254" s="27"/>
      <c r="V254" s="27"/>
      <c r="W254" s="27"/>
      <c r="X254" s="27"/>
      <c r="Y254" s="27"/>
    </row>
    <row r="255" spans="1:25" ht="15">
      <c r="A255" s="49"/>
      <c r="B255" s="49"/>
      <c r="C255" s="26" t="s">
        <v>265</v>
      </c>
      <c r="D255" s="27"/>
      <c r="E255" s="27"/>
      <c r="F255" s="27"/>
      <c r="G255" s="27"/>
      <c r="H255" s="27"/>
      <c r="I255" s="27"/>
      <c r="J255" s="27"/>
      <c r="K255" s="31"/>
      <c r="L255" s="27"/>
      <c r="M255" s="27"/>
      <c r="N255" s="34"/>
      <c r="O255" s="27"/>
      <c r="P255" s="27"/>
      <c r="Q255" s="43" t="str">
        <f>C255</f>
        <v>F60</v>
      </c>
      <c r="R255" s="48"/>
      <c r="S255" s="33"/>
      <c r="T255" s="27"/>
      <c r="U255" s="43"/>
      <c r="V255" s="43"/>
      <c r="W255" s="43"/>
      <c r="X255" s="43"/>
      <c r="Y255" s="43"/>
    </row>
    <row r="256" spans="1:25" ht="15">
      <c r="A256" s="50">
        <v>1</v>
      </c>
      <c r="B256" s="50">
        <v>1</v>
      </c>
      <c r="C256" s="1" t="s">
        <v>854</v>
      </c>
      <c r="D256" s="29" t="s">
        <v>46</v>
      </c>
      <c r="E256" s="29">
        <v>190</v>
      </c>
      <c r="F256" s="27">
        <v>193</v>
      </c>
      <c r="G256" s="27">
        <v>185</v>
      </c>
      <c r="H256" s="27">
        <v>187</v>
      </c>
      <c r="I256" s="27"/>
      <c r="J256" s="27"/>
      <c r="K256" s="31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755</v>
      </c>
      <c r="L256" s="31" t="s">
        <v>1054</v>
      </c>
      <c r="M256" s="31" t="s">
        <v>266</v>
      </c>
      <c r="N256" s="34">
        <f>K256-(ROW(K256)-ROW(K$6))/10000</f>
        <v>754.97500000000002</v>
      </c>
      <c r="O256" s="31">
        <f>COUNT(E256:J256)</f>
        <v>4</v>
      </c>
      <c r="P256" s="31">
        <f ca="1">IF(AND(O256=1,OFFSET(D256,0,P$3)&gt;0),"Y",0)</f>
        <v>0</v>
      </c>
      <c r="Q256" s="32" t="s">
        <v>265</v>
      </c>
      <c r="R256" s="47">
        <f>1-(Q256=Q255)</f>
        <v>0</v>
      </c>
      <c r="S256" s="33">
        <f>N256+T256/1000+U256/10000+V256/100000+W256/1000000+X256/10000000+Y256/100000000</f>
        <v>755.18635500000016</v>
      </c>
      <c r="T256" s="29">
        <v>190</v>
      </c>
      <c r="U256" s="27">
        <v>193</v>
      </c>
      <c r="V256" s="27">
        <v>187</v>
      </c>
      <c r="W256" s="27">
        <v>185</v>
      </c>
      <c r="X256" s="27"/>
      <c r="Y256" s="27"/>
    </row>
    <row r="257" spans="1:25" ht="15">
      <c r="A257" s="50">
        <v>2</v>
      </c>
      <c r="B257" s="50">
        <v>2</v>
      </c>
      <c r="C257" s="1" t="s">
        <v>264</v>
      </c>
      <c r="D257" s="29" t="s">
        <v>93</v>
      </c>
      <c r="E257" s="29">
        <v>169</v>
      </c>
      <c r="F257" s="27">
        <v>171</v>
      </c>
      <c r="G257" s="27">
        <v>161</v>
      </c>
      <c r="H257" s="27">
        <v>147</v>
      </c>
      <c r="I257" s="27">
        <v>166</v>
      </c>
      <c r="J257" s="27"/>
      <c r="K257" s="31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667</v>
      </c>
      <c r="L257" s="31" t="s">
        <v>1054</v>
      </c>
      <c r="M257" s="31" t="s">
        <v>308</v>
      </c>
      <c r="N257" s="34">
        <f>K257-(ROW(K257)-ROW(K$6))/10000</f>
        <v>666.97490000000005</v>
      </c>
      <c r="O257" s="31">
        <f>COUNT(E257:J257)</f>
        <v>5</v>
      </c>
      <c r="P257" s="31">
        <f ca="1">IF(AND(O257=1,OFFSET(D257,0,P$3)&gt;0),"Y",0)</f>
        <v>0</v>
      </c>
      <c r="Q257" s="32" t="s">
        <v>265</v>
      </c>
      <c r="R257" s="47">
        <f>1-(Q257=Q256)</f>
        <v>0</v>
      </c>
      <c r="S257" s="33">
        <f>N257+T257/1000+U257/10000+V257/100000+W257/1000000+X257/10000000+Y257/100000000</f>
        <v>667.16283570000007</v>
      </c>
      <c r="T257" s="29">
        <v>169</v>
      </c>
      <c r="U257" s="27">
        <v>171</v>
      </c>
      <c r="V257" s="27">
        <v>166</v>
      </c>
      <c r="W257" s="27">
        <v>161</v>
      </c>
      <c r="X257" s="27">
        <v>147</v>
      </c>
      <c r="Y257" s="27"/>
    </row>
    <row r="258" spans="1:25" ht="15">
      <c r="A258" s="50">
        <v>3</v>
      </c>
      <c r="B258" s="50">
        <v>3</v>
      </c>
      <c r="C258" s="1" t="s">
        <v>301</v>
      </c>
      <c r="D258" s="29" t="s">
        <v>62</v>
      </c>
      <c r="E258" s="29">
        <v>148</v>
      </c>
      <c r="F258" s="27">
        <v>145</v>
      </c>
      <c r="G258" s="27">
        <v>156</v>
      </c>
      <c r="H258" s="27">
        <v>154</v>
      </c>
      <c r="I258" s="27">
        <v>154</v>
      </c>
      <c r="J258" s="27"/>
      <c r="K258" s="31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612</v>
      </c>
      <c r="L258" s="31" t="s">
        <v>1054</v>
      </c>
      <c r="M258" s="31" t="s">
        <v>855</v>
      </c>
      <c r="N258" s="34">
        <f>K258-(ROW(K258)-ROW(K$6))/10000</f>
        <v>611.97479999999996</v>
      </c>
      <c r="O258" s="31">
        <f>COUNT(E258:J258)</f>
        <v>5</v>
      </c>
      <c r="P258" s="31">
        <f ca="1">IF(AND(O258=1,OFFSET(D258,0,P$3)&gt;0),"Y",0)</f>
        <v>0</v>
      </c>
      <c r="Q258" s="32" t="s">
        <v>265</v>
      </c>
      <c r="R258" s="47">
        <f>1-(Q258=Q257)</f>
        <v>0</v>
      </c>
      <c r="S258" s="33">
        <f>N258+T258/1000+U258/10000+V258/100000+W258/1000000+X258/10000000+Y258/100000000</f>
        <v>612.13902940000003</v>
      </c>
      <c r="T258" s="29">
        <v>148</v>
      </c>
      <c r="U258" s="27">
        <v>145</v>
      </c>
      <c r="V258" s="27">
        <v>156</v>
      </c>
      <c r="W258" s="27">
        <v>154</v>
      </c>
      <c r="X258" s="27">
        <v>154</v>
      </c>
      <c r="Y258" s="27"/>
    </row>
    <row r="259" spans="1:25" ht="15">
      <c r="A259" s="50">
        <v>4</v>
      </c>
      <c r="B259" s="50">
        <v>4</v>
      </c>
      <c r="C259" s="1" t="s">
        <v>319</v>
      </c>
      <c r="D259" s="29" t="s">
        <v>145</v>
      </c>
      <c r="E259" s="29">
        <v>139</v>
      </c>
      <c r="F259" s="27">
        <v>164</v>
      </c>
      <c r="G259" s="27">
        <v>142</v>
      </c>
      <c r="H259" s="27">
        <v>137</v>
      </c>
      <c r="I259" s="27">
        <v>147</v>
      </c>
      <c r="J259" s="27"/>
      <c r="K259" s="31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592</v>
      </c>
      <c r="L259" s="31" t="s">
        <v>1054</v>
      </c>
      <c r="M259" s="31"/>
      <c r="N259" s="34">
        <f>K259-(ROW(K259)-ROW(K$6))/10000</f>
        <v>591.97469999999998</v>
      </c>
      <c r="O259" s="31">
        <f>COUNT(E259:J259)</f>
        <v>5</v>
      </c>
      <c r="P259" s="31">
        <f ca="1">IF(AND(O259=1,OFFSET(D259,0,P$3)&gt;0),"Y",0)</f>
        <v>0</v>
      </c>
      <c r="Q259" s="32" t="s">
        <v>265</v>
      </c>
      <c r="R259" s="47">
        <f>1-(Q259=Q258)</f>
        <v>0</v>
      </c>
      <c r="S259" s="33">
        <f>N259+T259/1000+U259/10000+V259/100000+W259/1000000+X259/10000000+Y259/100000000</f>
        <v>592.13172569999995</v>
      </c>
      <c r="T259" s="29">
        <v>139</v>
      </c>
      <c r="U259" s="27">
        <v>164</v>
      </c>
      <c r="V259" s="27">
        <v>147</v>
      </c>
      <c r="W259" s="27">
        <v>142</v>
      </c>
      <c r="X259" s="27">
        <v>137</v>
      </c>
      <c r="Y259" s="27"/>
    </row>
    <row r="260" spans="1:25" ht="15">
      <c r="A260" s="50">
        <v>5</v>
      </c>
      <c r="B260" s="50">
        <v>5</v>
      </c>
      <c r="C260" s="1" t="s">
        <v>307</v>
      </c>
      <c r="D260" s="29" t="s">
        <v>93</v>
      </c>
      <c r="E260" s="29">
        <v>145</v>
      </c>
      <c r="F260" s="27"/>
      <c r="G260" s="27">
        <v>141</v>
      </c>
      <c r="H260" s="27">
        <v>132</v>
      </c>
      <c r="I260" s="27">
        <v>152</v>
      </c>
      <c r="J260" s="27"/>
      <c r="K260" s="31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570</v>
      </c>
      <c r="L260" s="31" t="s">
        <v>1054</v>
      </c>
      <c r="M260" s="31"/>
      <c r="N260" s="34">
        <f>K260-(ROW(K260)-ROW(K$6))/10000</f>
        <v>569.97460000000001</v>
      </c>
      <c r="O260" s="31">
        <f>COUNT(E260:J260)</f>
        <v>4</v>
      </c>
      <c r="P260" s="31">
        <f ca="1">IF(AND(O260=1,OFFSET(D260,0,P$3)&gt;0),"Y",0)</f>
        <v>0</v>
      </c>
      <c r="Q260" s="32" t="s">
        <v>265</v>
      </c>
      <c r="R260" s="47">
        <f>1-(Q260=Q259)</f>
        <v>0</v>
      </c>
      <c r="S260" s="33">
        <f>N260+T260/1000+U260/10000+V260/100000+W260/1000000+X260/10000000+Y260/100000000</f>
        <v>570.12127420000002</v>
      </c>
      <c r="T260" s="29">
        <v>145</v>
      </c>
      <c r="U260" s="27"/>
      <c r="V260" s="27">
        <v>152</v>
      </c>
      <c r="W260" s="27">
        <v>141</v>
      </c>
      <c r="X260" s="27">
        <v>132</v>
      </c>
      <c r="Y260" s="27"/>
    </row>
    <row r="261" spans="1:25" ht="15">
      <c r="A261" s="50">
        <v>6</v>
      </c>
      <c r="B261" s="50">
        <v>6</v>
      </c>
      <c r="C261" s="1" t="s">
        <v>339</v>
      </c>
      <c r="D261" s="29" t="s">
        <v>341</v>
      </c>
      <c r="E261" s="29">
        <v>104</v>
      </c>
      <c r="F261" s="27">
        <v>126</v>
      </c>
      <c r="G261" s="27">
        <v>119</v>
      </c>
      <c r="H261" s="27">
        <v>109</v>
      </c>
      <c r="I261" s="27">
        <v>139</v>
      </c>
      <c r="J261" s="27"/>
      <c r="K261" s="31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493</v>
      </c>
      <c r="L261" s="31" t="s">
        <v>1054</v>
      </c>
      <c r="M261" s="31"/>
      <c r="N261" s="34">
        <f>K261-(ROW(K261)-ROW(K$6))/10000</f>
        <v>492.97449999999998</v>
      </c>
      <c r="O261" s="31">
        <f>COUNT(E261:J261)</f>
        <v>5</v>
      </c>
      <c r="P261" s="31">
        <f ca="1">IF(AND(O261=1,OFFSET(D261,0,P$3)&gt;0),"Y",0)</f>
        <v>0</v>
      </c>
      <c r="Q261" s="32" t="s">
        <v>265</v>
      </c>
      <c r="R261" s="47">
        <f>1-(Q261=Q260)</f>
        <v>0</v>
      </c>
      <c r="S261" s="33">
        <f>N261+T261/1000+U261/10000+V261/100000+W261/1000000+X261/10000000+Y261/100000000</f>
        <v>493.09261989999999</v>
      </c>
      <c r="T261" s="29">
        <v>104</v>
      </c>
      <c r="U261" s="27">
        <v>126</v>
      </c>
      <c r="V261" s="27">
        <v>139</v>
      </c>
      <c r="W261" s="27">
        <v>119</v>
      </c>
      <c r="X261" s="27">
        <v>109</v>
      </c>
      <c r="Y261" s="27"/>
    </row>
    <row r="262" spans="1:25" ht="15">
      <c r="A262" s="50">
        <v>7</v>
      </c>
      <c r="B262" s="50">
        <v>7</v>
      </c>
      <c r="C262" s="1" t="s">
        <v>347</v>
      </c>
      <c r="D262" s="29" t="s">
        <v>102</v>
      </c>
      <c r="E262" s="29">
        <v>107</v>
      </c>
      <c r="F262" s="27"/>
      <c r="G262" s="27">
        <v>121</v>
      </c>
      <c r="H262" s="27">
        <v>115</v>
      </c>
      <c r="I262" s="27">
        <v>135</v>
      </c>
      <c r="J262" s="27"/>
      <c r="K262" s="31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478</v>
      </c>
      <c r="L262" s="31" t="s">
        <v>1054</v>
      </c>
      <c r="M262" s="31"/>
      <c r="N262" s="34">
        <f>K262-(ROW(K262)-ROW(K$6))/10000</f>
        <v>477.9744</v>
      </c>
      <c r="O262" s="31">
        <f>COUNT(E262:J262)</f>
        <v>4</v>
      </c>
      <c r="P262" s="31">
        <f ca="1">IF(AND(O262=1,OFFSET(D262,0,P$3)&gt;0),"Y",0)</f>
        <v>0</v>
      </c>
      <c r="Q262" s="32" t="s">
        <v>265</v>
      </c>
      <c r="R262" s="47">
        <f>1-(Q262=Q261)</f>
        <v>0</v>
      </c>
      <c r="S262" s="33">
        <f>N262+T262/1000+U262/10000+V262/100000+W262/1000000+X262/10000000+Y262/100000000</f>
        <v>478.08288250000004</v>
      </c>
      <c r="T262" s="29">
        <v>107</v>
      </c>
      <c r="U262" s="27"/>
      <c r="V262" s="27">
        <v>135</v>
      </c>
      <c r="W262" s="27">
        <v>121</v>
      </c>
      <c r="X262" s="27">
        <v>115</v>
      </c>
      <c r="Y262" s="27"/>
    </row>
    <row r="263" spans="1:25" ht="15">
      <c r="A263" s="50">
        <v>8</v>
      </c>
      <c r="B263" s="50">
        <v>8</v>
      </c>
      <c r="C263" s="1" t="s">
        <v>376</v>
      </c>
      <c r="D263" s="29" t="s">
        <v>62</v>
      </c>
      <c r="E263" s="29">
        <v>101</v>
      </c>
      <c r="F263" s="27">
        <v>118</v>
      </c>
      <c r="G263" s="27">
        <v>115</v>
      </c>
      <c r="H263" s="27">
        <v>89</v>
      </c>
      <c r="I263" s="27">
        <v>116</v>
      </c>
      <c r="J263" s="27"/>
      <c r="K263" s="31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450</v>
      </c>
      <c r="L263" s="31" t="s">
        <v>1054</v>
      </c>
      <c r="M263" s="31"/>
      <c r="N263" s="34">
        <f>K263-(ROW(K263)-ROW(K$6))/10000</f>
        <v>449.97430000000003</v>
      </c>
      <c r="O263" s="31">
        <f>COUNT(E263:J263)</f>
        <v>5</v>
      </c>
      <c r="P263" s="31">
        <f ca="1">IF(AND(O263=1,OFFSET(D263,0,P$3)&gt;0),"Y",0)</f>
        <v>0</v>
      </c>
      <c r="Q263" s="32" t="s">
        <v>265</v>
      </c>
      <c r="R263" s="47">
        <f>1-(Q263=Q262)</f>
        <v>0</v>
      </c>
      <c r="S263" s="33">
        <f>N263+T263/1000+U263/10000+V263/100000+W263/1000000+X263/10000000+Y263/100000000</f>
        <v>450.08838390000005</v>
      </c>
      <c r="T263" s="29">
        <v>101</v>
      </c>
      <c r="U263" s="27">
        <v>118</v>
      </c>
      <c r="V263" s="27">
        <v>116</v>
      </c>
      <c r="W263" s="27">
        <v>115</v>
      </c>
      <c r="X263" s="27">
        <v>89</v>
      </c>
      <c r="Y263" s="27"/>
    </row>
    <row r="264" spans="1:25" ht="15">
      <c r="A264" s="50">
        <v>9</v>
      </c>
      <c r="B264" s="50">
        <v>9</v>
      </c>
      <c r="C264" s="1" t="s">
        <v>856</v>
      </c>
      <c r="D264" s="29" t="s">
        <v>87</v>
      </c>
      <c r="E264" s="29">
        <v>150</v>
      </c>
      <c r="F264" s="27"/>
      <c r="G264" s="27">
        <v>153</v>
      </c>
      <c r="H264" s="27">
        <v>144</v>
      </c>
      <c r="I264" s="27"/>
      <c r="J264" s="27"/>
      <c r="K264" s="31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447</v>
      </c>
      <c r="L264" s="31" t="s">
        <v>1054</v>
      </c>
      <c r="M264" s="31"/>
      <c r="N264" s="34">
        <f>K264-(ROW(K264)-ROW(K$6))/10000</f>
        <v>446.9742</v>
      </c>
      <c r="O264" s="31">
        <f>COUNT(E264:J264)</f>
        <v>3</v>
      </c>
      <c r="P264" s="31">
        <f ca="1">IF(AND(O264=1,OFFSET(D264,0,P$3)&gt;0),"Y",0)</f>
        <v>0</v>
      </c>
      <c r="Q264" s="32" t="s">
        <v>265</v>
      </c>
      <c r="R264" s="47">
        <f>1-(Q264=Q263)</f>
        <v>0</v>
      </c>
      <c r="S264" s="33">
        <f>N264+T264/1000+U264/10000+V264/100000+W264/1000000+X264/10000000+Y264/100000000</f>
        <v>447.12587399999995</v>
      </c>
      <c r="T264" s="29">
        <v>150</v>
      </c>
      <c r="U264" s="27"/>
      <c r="V264" s="27">
        <v>153</v>
      </c>
      <c r="W264" s="27">
        <v>144</v>
      </c>
      <c r="X264" s="27"/>
      <c r="Y264" s="27"/>
    </row>
    <row r="265" spans="1:25" ht="15">
      <c r="A265" s="50">
        <v>10</v>
      </c>
      <c r="B265" s="50">
        <v>10</v>
      </c>
      <c r="C265" s="1" t="s">
        <v>365</v>
      </c>
      <c r="D265" s="29" t="s">
        <v>93</v>
      </c>
      <c r="E265" s="29">
        <v>92</v>
      </c>
      <c r="F265" s="27"/>
      <c r="G265" s="27">
        <v>111</v>
      </c>
      <c r="H265" s="27">
        <v>104</v>
      </c>
      <c r="I265" s="27">
        <v>123</v>
      </c>
      <c r="J265" s="27"/>
      <c r="K265" s="31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430</v>
      </c>
      <c r="L265" s="31" t="s">
        <v>1054</v>
      </c>
      <c r="M265" s="31"/>
      <c r="N265" s="34">
        <f>K265-(ROW(K265)-ROW(K$6))/10000</f>
        <v>429.97410000000002</v>
      </c>
      <c r="O265" s="31">
        <f>COUNT(E265:J265)</f>
        <v>4</v>
      </c>
      <c r="P265" s="31">
        <f ca="1">IF(AND(O265=1,OFFSET(D265,0,P$3)&gt;0),"Y",0)</f>
        <v>0</v>
      </c>
      <c r="Q265" s="32" t="s">
        <v>265</v>
      </c>
      <c r="R265" s="47">
        <f>1-(Q265=Q264)</f>
        <v>0</v>
      </c>
      <c r="S265" s="33">
        <f>N265+T265/1000+U265/10000+V265/100000+W265/1000000+X265/10000000+Y265/100000000</f>
        <v>430.06745140000004</v>
      </c>
      <c r="T265" s="29">
        <v>92</v>
      </c>
      <c r="U265" s="27"/>
      <c r="V265" s="27">
        <v>123</v>
      </c>
      <c r="W265" s="27">
        <v>111</v>
      </c>
      <c r="X265" s="27">
        <v>104</v>
      </c>
      <c r="Y265" s="27"/>
    </row>
    <row r="266" spans="1:25" ht="15">
      <c r="A266" s="50">
        <v>11</v>
      </c>
      <c r="B266" s="50">
        <v>11</v>
      </c>
      <c r="C266" s="1" t="s">
        <v>383</v>
      </c>
      <c r="D266" s="29" t="s">
        <v>34</v>
      </c>
      <c r="E266" s="29">
        <v>103</v>
      </c>
      <c r="F266" s="27">
        <v>98</v>
      </c>
      <c r="G266" s="27">
        <v>105</v>
      </c>
      <c r="H266" s="27">
        <v>78</v>
      </c>
      <c r="I266" s="27">
        <v>113</v>
      </c>
      <c r="J266" s="27"/>
      <c r="K266" s="31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419</v>
      </c>
      <c r="L266" s="31" t="s">
        <v>1054</v>
      </c>
      <c r="M266" s="31"/>
      <c r="N266" s="34">
        <f>K266-(ROW(K266)-ROW(K$6))/10000</f>
        <v>418.97399999999999</v>
      </c>
      <c r="O266" s="31">
        <f>COUNT(E266:J266)</f>
        <v>5</v>
      </c>
      <c r="P266" s="31">
        <f ca="1">IF(AND(O266=1,OFFSET(D266,0,P$3)&gt;0),"Y",0)</f>
        <v>0</v>
      </c>
      <c r="Q266" s="32" t="s">
        <v>265</v>
      </c>
      <c r="R266" s="47">
        <f>1-(Q266=Q265)</f>
        <v>0</v>
      </c>
      <c r="S266" s="33">
        <f>N266+T266/1000+U266/10000+V266/100000+W266/1000000+X266/10000000+Y266/100000000</f>
        <v>419.08804279999998</v>
      </c>
      <c r="T266" s="29">
        <v>103</v>
      </c>
      <c r="U266" s="27">
        <v>98</v>
      </c>
      <c r="V266" s="27">
        <v>113</v>
      </c>
      <c r="W266" s="27">
        <v>105</v>
      </c>
      <c r="X266" s="27">
        <v>78</v>
      </c>
      <c r="Y266" s="27"/>
    </row>
    <row r="267" spans="1:25" ht="15">
      <c r="A267" s="50">
        <v>12</v>
      </c>
      <c r="B267" s="50">
        <v>12</v>
      </c>
      <c r="C267" s="1" t="s">
        <v>401</v>
      </c>
      <c r="D267" s="29" t="s">
        <v>98</v>
      </c>
      <c r="E267" s="29"/>
      <c r="F267" s="27">
        <v>102</v>
      </c>
      <c r="G267" s="27">
        <v>114</v>
      </c>
      <c r="H267" s="27">
        <v>82</v>
      </c>
      <c r="I267" s="27">
        <v>107</v>
      </c>
      <c r="J267" s="27"/>
      <c r="K267" s="31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405</v>
      </c>
      <c r="L267" s="31" t="s">
        <v>1054</v>
      </c>
      <c r="M267" s="31"/>
      <c r="N267" s="34">
        <f>K267-(ROW(K267)-ROW(K$6))/10000</f>
        <v>404.97390000000001</v>
      </c>
      <c r="O267" s="31">
        <f>COUNT(E267:J267)</f>
        <v>4</v>
      </c>
      <c r="P267" s="31">
        <f ca="1">IF(AND(O267=1,OFFSET(D267,0,P$3)&gt;0),"Y",0)</f>
        <v>0</v>
      </c>
      <c r="Q267" s="32" t="s">
        <v>265</v>
      </c>
      <c r="R267" s="33">
        <f>1-(Q267=Q266)</f>
        <v>0</v>
      </c>
      <c r="S267" s="33">
        <f>N267+T267/1000+U267/10000+V267/100000+W267/1000000+X267/10000000+Y267/100000000</f>
        <v>404.98535520000007</v>
      </c>
      <c r="T267" s="29"/>
      <c r="U267" s="27">
        <v>102</v>
      </c>
      <c r="V267" s="27">
        <v>114</v>
      </c>
      <c r="W267" s="27">
        <v>107</v>
      </c>
      <c r="X267" s="27">
        <v>82</v>
      </c>
      <c r="Y267" s="27"/>
    </row>
    <row r="268" spans="1:25" ht="15">
      <c r="A268" s="50">
        <v>13</v>
      </c>
      <c r="B268" s="50">
        <v>13</v>
      </c>
      <c r="C268" s="1" t="s">
        <v>362</v>
      </c>
      <c r="D268" s="29" t="s">
        <v>39</v>
      </c>
      <c r="E268" s="29"/>
      <c r="F268" s="27">
        <v>133</v>
      </c>
      <c r="G268" s="27"/>
      <c r="H268" s="27">
        <v>112</v>
      </c>
      <c r="I268" s="27">
        <v>125</v>
      </c>
      <c r="J268" s="27"/>
      <c r="K268" s="31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370</v>
      </c>
      <c r="L268" s="31" t="s">
        <v>1054</v>
      </c>
      <c r="M268" s="31"/>
      <c r="N268" s="34">
        <f>K268-(ROW(K268)-ROW(K$6))/10000</f>
        <v>369.97379999999998</v>
      </c>
      <c r="O268" s="31">
        <f>COUNT(E268:J268)</f>
        <v>3</v>
      </c>
      <c r="P268" s="31">
        <f ca="1">IF(AND(O268=1,OFFSET(D268,0,P$3)&gt;0),"Y",0)</f>
        <v>0</v>
      </c>
      <c r="Q268" s="32" t="s">
        <v>265</v>
      </c>
      <c r="R268" s="33">
        <f>1-(Q268=Q267)</f>
        <v>0</v>
      </c>
      <c r="S268" s="33">
        <f>N268+T268/1000+U268/10000+V268/100000+W268/1000000+X268/10000000+Y268/100000000</f>
        <v>369.98846200000003</v>
      </c>
      <c r="T268" s="29"/>
      <c r="U268" s="27">
        <v>133</v>
      </c>
      <c r="V268" s="27">
        <v>125</v>
      </c>
      <c r="W268" s="27">
        <v>112</v>
      </c>
      <c r="X268" s="27"/>
      <c r="Y268" s="27"/>
    </row>
    <row r="269" spans="1:25" ht="15">
      <c r="A269" s="50">
        <v>14</v>
      </c>
      <c r="B269" s="50">
        <v>14</v>
      </c>
      <c r="C269" s="1" t="s">
        <v>412</v>
      </c>
      <c r="D269" s="29" t="s">
        <v>42</v>
      </c>
      <c r="E269" s="29"/>
      <c r="F269" s="27">
        <v>99</v>
      </c>
      <c r="G269" s="27">
        <v>103</v>
      </c>
      <c r="H269" s="27">
        <v>67</v>
      </c>
      <c r="I269" s="27">
        <v>100</v>
      </c>
      <c r="J269" s="27"/>
      <c r="K269" s="31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369</v>
      </c>
      <c r="L269" s="31" t="s">
        <v>1054</v>
      </c>
      <c r="M269" s="31"/>
      <c r="N269" s="34">
        <f>K269-(ROW(K269)-ROW(K$6))/10000</f>
        <v>368.97370000000001</v>
      </c>
      <c r="O269" s="31">
        <f>COUNT(E269:J269)</f>
        <v>4</v>
      </c>
      <c r="P269" s="31">
        <f ca="1">IF(AND(O269=1,OFFSET(D269,0,P$3)&gt;0),"Y",0)</f>
        <v>0</v>
      </c>
      <c r="Q269" s="32" t="s">
        <v>265</v>
      </c>
      <c r="R269" s="33">
        <f>1-(Q269=Q268)</f>
        <v>0</v>
      </c>
      <c r="S269" s="33">
        <f>N269+T269/1000+U269/10000+V269/100000+W269/1000000+X269/10000000+Y269/100000000</f>
        <v>368.98473669999998</v>
      </c>
      <c r="T269" s="29"/>
      <c r="U269" s="27">
        <v>99</v>
      </c>
      <c r="V269" s="27">
        <v>103</v>
      </c>
      <c r="W269" s="27">
        <v>100</v>
      </c>
      <c r="X269" s="27">
        <v>67</v>
      </c>
      <c r="Y269" s="27"/>
    </row>
    <row r="270" spans="1:25" ht="15">
      <c r="A270" s="50">
        <v>15</v>
      </c>
      <c r="B270" s="50">
        <v>15</v>
      </c>
      <c r="C270" s="1" t="s">
        <v>424</v>
      </c>
      <c r="D270" s="29" t="s">
        <v>39</v>
      </c>
      <c r="E270" s="29">
        <v>73</v>
      </c>
      <c r="F270" s="27">
        <v>95</v>
      </c>
      <c r="G270" s="27">
        <v>93</v>
      </c>
      <c r="H270" s="27">
        <v>65</v>
      </c>
      <c r="I270" s="27">
        <v>93</v>
      </c>
      <c r="J270" s="27"/>
      <c r="K270" s="31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354</v>
      </c>
      <c r="L270" s="31" t="s">
        <v>1054</v>
      </c>
      <c r="M270" s="31"/>
      <c r="N270" s="34">
        <f>K270-(ROW(K270)-ROW(K$6))/10000</f>
        <v>353.97359999999998</v>
      </c>
      <c r="O270" s="31">
        <f>COUNT(E270:J270)</f>
        <v>5</v>
      </c>
      <c r="P270" s="31">
        <f ca="1">IF(AND(O270=1,OFFSET(D270,0,P$3)&gt;0),"Y",0)</f>
        <v>0</v>
      </c>
      <c r="Q270" s="32" t="s">
        <v>265</v>
      </c>
      <c r="R270" s="47">
        <f>1-(Q270=Q269)</f>
        <v>0</v>
      </c>
      <c r="S270" s="33">
        <f>N270+T270/1000+U270/10000+V270/100000+W270/1000000+X270/10000000+Y270/100000000</f>
        <v>354.05712949999992</v>
      </c>
      <c r="T270" s="29">
        <v>73</v>
      </c>
      <c r="U270" s="27">
        <v>95</v>
      </c>
      <c r="V270" s="27">
        <v>93</v>
      </c>
      <c r="W270" s="27">
        <v>93</v>
      </c>
      <c r="X270" s="27">
        <v>65</v>
      </c>
      <c r="Y270" s="27"/>
    </row>
    <row r="271" spans="1:25" ht="15">
      <c r="A271" s="50">
        <v>16</v>
      </c>
      <c r="B271" s="50">
        <v>16</v>
      </c>
      <c r="C271" s="1" t="s">
        <v>857</v>
      </c>
      <c r="D271" s="29" t="s">
        <v>46</v>
      </c>
      <c r="E271" s="29"/>
      <c r="F271" s="27">
        <v>128</v>
      </c>
      <c r="G271" s="27">
        <v>120</v>
      </c>
      <c r="H271" s="27">
        <v>103</v>
      </c>
      <c r="I271" s="27"/>
      <c r="J271" s="27"/>
      <c r="K271" s="31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351</v>
      </c>
      <c r="L271" s="31" t="s">
        <v>1054</v>
      </c>
      <c r="M271" s="31"/>
      <c r="N271" s="34">
        <f>K271-(ROW(K271)-ROW(K$6))/10000</f>
        <v>350.9735</v>
      </c>
      <c r="O271" s="31">
        <f>COUNT(E271:J271)</f>
        <v>3</v>
      </c>
      <c r="P271" s="31">
        <f ca="1">IF(AND(O271=1,OFFSET(D271,0,P$3)&gt;0),"Y",0)</f>
        <v>0</v>
      </c>
      <c r="Q271" s="32" t="s">
        <v>265</v>
      </c>
      <c r="R271" s="33">
        <f>1-(Q271=Q270)</f>
        <v>0</v>
      </c>
      <c r="S271" s="33">
        <f>N271+T271/1000+U271/10000+V271/100000+W271/1000000+X271/10000000+Y271/100000000</f>
        <v>350.98760300000004</v>
      </c>
      <c r="T271" s="29"/>
      <c r="U271" s="27">
        <v>128</v>
      </c>
      <c r="V271" s="27">
        <v>120</v>
      </c>
      <c r="W271" s="27">
        <v>103</v>
      </c>
      <c r="X271" s="27"/>
      <c r="Y271" s="27"/>
    </row>
    <row r="272" spans="1:25" ht="15">
      <c r="A272" s="50">
        <v>17</v>
      </c>
      <c r="B272" s="50">
        <v>17</v>
      </c>
      <c r="C272" s="1" t="s">
        <v>858</v>
      </c>
      <c r="D272" s="29" t="s">
        <v>93</v>
      </c>
      <c r="E272" s="29">
        <v>68</v>
      </c>
      <c r="F272" s="27">
        <v>88</v>
      </c>
      <c r="G272" s="27">
        <v>100</v>
      </c>
      <c r="H272" s="27">
        <v>66</v>
      </c>
      <c r="I272" s="27"/>
      <c r="J272" s="27"/>
      <c r="K272" s="31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322</v>
      </c>
      <c r="L272" s="31" t="s">
        <v>1054</v>
      </c>
      <c r="M272" s="31"/>
      <c r="N272" s="34">
        <f>K272-(ROW(K272)-ROW(K$6))/10000</f>
        <v>321.97340000000003</v>
      </c>
      <c r="O272" s="31">
        <f>COUNT(E272:J272)</f>
        <v>4</v>
      </c>
      <c r="P272" s="31">
        <f ca="1">IF(AND(O272=1,OFFSET(D272,0,P$3)&gt;0),"Y",0)</f>
        <v>0</v>
      </c>
      <c r="Q272" s="32" t="s">
        <v>265</v>
      </c>
      <c r="R272" s="47">
        <f>1-(Q272=Q271)</f>
        <v>0</v>
      </c>
      <c r="S272" s="33">
        <f>N272+T272/1000+U272/10000+V272/100000+W272/1000000+X272/10000000+Y272/100000000</f>
        <v>322.051266</v>
      </c>
      <c r="T272" s="29">
        <v>68</v>
      </c>
      <c r="U272" s="27">
        <v>88</v>
      </c>
      <c r="V272" s="27">
        <v>100</v>
      </c>
      <c r="W272" s="27">
        <v>66</v>
      </c>
      <c r="X272" s="27"/>
      <c r="Y272" s="27"/>
    </row>
    <row r="273" spans="1:25" ht="15">
      <c r="A273" s="50">
        <v>18</v>
      </c>
      <c r="B273" s="50">
        <v>18</v>
      </c>
      <c r="C273" s="1" t="s">
        <v>421</v>
      </c>
      <c r="D273" s="29" t="s">
        <v>46</v>
      </c>
      <c r="E273" s="29"/>
      <c r="F273" s="27">
        <v>81</v>
      </c>
      <c r="G273" s="27">
        <v>101</v>
      </c>
      <c r="H273" s="27"/>
      <c r="I273" s="27">
        <v>95</v>
      </c>
      <c r="J273" s="27"/>
      <c r="K273" s="31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277</v>
      </c>
      <c r="L273" s="31" t="s">
        <v>1054</v>
      </c>
      <c r="M273" s="31"/>
      <c r="N273" s="34">
        <f>K273-(ROW(K273)-ROW(K$6))/10000</f>
        <v>276.97329999999999</v>
      </c>
      <c r="O273" s="31">
        <f>COUNT(E273:J273)</f>
        <v>3</v>
      </c>
      <c r="P273" s="31">
        <f ca="1">IF(AND(O273=1,OFFSET(D273,0,P$3)&gt;0),"Y",0)</f>
        <v>0</v>
      </c>
      <c r="Q273" s="32" t="s">
        <v>265</v>
      </c>
      <c r="R273" s="33">
        <f>1-(Q273=Q272)</f>
        <v>0</v>
      </c>
      <c r="S273" s="33">
        <f>N273+T273/1000+U273/10000+V273/100000+W273/1000000+X273/10000000+Y273/100000000</f>
        <v>276.982505</v>
      </c>
      <c r="T273" s="29"/>
      <c r="U273" s="27">
        <v>81</v>
      </c>
      <c r="V273" s="27">
        <v>101</v>
      </c>
      <c r="W273" s="27">
        <v>95</v>
      </c>
      <c r="X273" s="27"/>
      <c r="Y273" s="27"/>
    </row>
    <row r="274" spans="1:25" ht="15">
      <c r="A274" s="50">
        <v>19</v>
      </c>
      <c r="B274" s="50">
        <v>19</v>
      </c>
      <c r="C274" s="1" t="s">
        <v>859</v>
      </c>
      <c r="D274" s="29" t="s">
        <v>62</v>
      </c>
      <c r="E274" s="29"/>
      <c r="F274" s="27"/>
      <c r="G274" s="27">
        <v>159</v>
      </c>
      <c r="H274" s="27">
        <v>118</v>
      </c>
      <c r="I274" s="27"/>
      <c r="J274" s="27"/>
      <c r="K274" s="31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277</v>
      </c>
      <c r="L274" s="31" t="s">
        <v>1054</v>
      </c>
      <c r="M274" s="31"/>
      <c r="N274" s="34">
        <f>K274-(ROW(K274)-ROW(K$6))/10000</f>
        <v>276.97320000000002</v>
      </c>
      <c r="O274" s="31">
        <f>COUNT(E274:J274)</f>
        <v>2</v>
      </c>
      <c r="P274" s="31">
        <f ca="1">IF(AND(O274=1,OFFSET(D274,0,P$3)&gt;0),"Y",0)</f>
        <v>0</v>
      </c>
      <c r="Q274" s="32" t="s">
        <v>265</v>
      </c>
      <c r="R274" s="33">
        <f>1-(Q274=Q273)</f>
        <v>0</v>
      </c>
      <c r="S274" s="33">
        <f>N274+T274/1000+U274/10000+V274/100000+W274/1000000+X274/10000000+Y274/100000000</f>
        <v>276.97490800000003</v>
      </c>
      <c r="T274" s="29"/>
      <c r="U274" s="27"/>
      <c r="V274" s="27">
        <v>159</v>
      </c>
      <c r="W274" s="27">
        <v>118</v>
      </c>
      <c r="X274" s="27"/>
      <c r="Y274" s="27"/>
    </row>
    <row r="275" spans="1:25" ht="15">
      <c r="A275" s="50">
        <v>20</v>
      </c>
      <c r="B275" s="50">
        <v>20</v>
      </c>
      <c r="C275" s="1" t="s">
        <v>860</v>
      </c>
      <c r="D275" s="29" t="s">
        <v>46</v>
      </c>
      <c r="E275" s="29">
        <v>54</v>
      </c>
      <c r="F275" s="27">
        <v>86</v>
      </c>
      <c r="G275" s="27">
        <v>87</v>
      </c>
      <c r="H275" s="27">
        <v>48</v>
      </c>
      <c r="I275" s="27"/>
      <c r="J275" s="27"/>
      <c r="K275" s="31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275</v>
      </c>
      <c r="L275" s="31" t="s">
        <v>1054</v>
      </c>
      <c r="M275" s="31"/>
      <c r="N275" s="34">
        <f>K275-(ROW(K275)-ROW(K$6))/10000</f>
        <v>274.97309999999999</v>
      </c>
      <c r="O275" s="31">
        <f>COUNT(E275:J275)</f>
        <v>4</v>
      </c>
      <c r="P275" s="31">
        <f ca="1">IF(AND(O275=1,OFFSET(D275,0,P$3)&gt;0),"Y",0)</f>
        <v>0</v>
      </c>
      <c r="Q275" s="32" t="s">
        <v>265</v>
      </c>
      <c r="R275" s="47">
        <f>1-(Q275=Q274)</f>
        <v>0</v>
      </c>
      <c r="S275" s="33">
        <f>N275+T275/1000+U275/10000+V275/100000+W275/1000000+X275/10000000+Y275/100000000</f>
        <v>275.03661799999998</v>
      </c>
      <c r="T275" s="29">
        <v>54</v>
      </c>
      <c r="U275" s="27">
        <v>86</v>
      </c>
      <c r="V275" s="27">
        <v>87</v>
      </c>
      <c r="W275" s="27">
        <v>48</v>
      </c>
      <c r="X275" s="27"/>
      <c r="Y275" s="27"/>
    </row>
    <row r="276" spans="1:25" ht="15">
      <c r="A276" s="50">
        <v>21</v>
      </c>
      <c r="B276" s="50">
        <v>21</v>
      </c>
      <c r="C276" s="1" t="s">
        <v>405</v>
      </c>
      <c r="D276" s="29" t="s">
        <v>34</v>
      </c>
      <c r="E276" s="29">
        <v>88</v>
      </c>
      <c r="F276" s="27"/>
      <c r="G276" s="27"/>
      <c r="H276" s="27">
        <v>75</v>
      </c>
      <c r="I276" s="27">
        <v>105</v>
      </c>
      <c r="J276" s="27"/>
      <c r="K276" s="31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268</v>
      </c>
      <c r="L276" s="31" t="s">
        <v>1054</v>
      </c>
      <c r="M276" s="31"/>
      <c r="N276" s="34">
        <f>K276-(ROW(K276)-ROW(K$6))/10000</f>
        <v>267.97300000000001</v>
      </c>
      <c r="O276" s="31">
        <f>COUNT(E276:J276)</f>
        <v>3</v>
      </c>
      <c r="P276" s="31">
        <f ca="1">IF(AND(O276=1,OFFSET(D276,0,P$3)&gt;0),"Y",0)</f>
        <v>0</v>
      </c>
      <c r="Q276" s="32" t="s">
        <v>265</v>
      </c>
      <c r="R276" s="47">
        <f>1-(Q276=Q275)</f>
        <v>0</v>
      </c>
      <c r="S276" s="33">
        <f>N276+T276/1000+U276/10000+V276/100000+W276/1000000+X276/10000000+Y276/100000000</f>
        <v>268.06212500000004</v>
      </c>
      <c r="T276" s="29">
        <v>88</v>
      </c>
      <c r="U276" s="27"/>
      <c r="V276" s="27">
        <v>105</v>
      </c>
      <c r="W276" s="27">
        <v>75</v>
      </c>
      <c r="X276" s="27"/>
      <c r="Y276" s="27"/>
    </row>
    <row r="277" spans="1:25" ht="15">
      <c r="A277" s="50">
        <v>22</v>
      </c>
      <c r="B277" s="50" t="s">
        <v>111</v>
      </c>
      <c r="C277" s="1" t="s">
        <v>433</v>
      </c>
      <c r="D277" s="29" t="s">
        <v>66</v>
      </c>
      <c r="E277" s="29"/>
      <c r="F277" s="27">
        <v>87</v>
      </c>
      <c r="G277" s="27">
        <v>82</v>
      </c>
      <c r="H277" s="27"/>
      <c r="I277" s="27">
        <v>88</v>
      </c>
      <c r="J277" s="27"/>
      <c r="K277" s="31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257</v>
      </c>
      <c r="L277" s="31" t="s">
        <v>1055</v>
      </c>
      <c r="M277" s="31"/>
      <c r="N277" s="34">
        <f>K277-(ROW(K277)-ROW(K$6))/10000</f>
        <v>256.97289999999998</v>
      </c>
      <c r="O277" s="31">
        <f>COUNT(E277:J277)</f>
        <v>3</v>
      </c>
      <c r="P277" s="31">
        <f ca="1">IF(AND(O277=1,OFFSET(D277,0,P$3)&gt;0),"Y",0)</f>
        <v>0</v>
      </c>
      <c r="Q277" s="32" t="s">
        <v>265</v>
      </c>
      <c r="R277" s="33">
        <f>1-(Q277=Q276)</f>
        <v>0</v>
      </c>
      <c r="S277" s="33">
        <f>N277+T277/1000+U277/10000+V277/100000+W277/1000000+X277/10000000+Y277/100000000</f>
        <v>256.98256199999997</v>
      </c>
      <c r="T277" s="29"/>
      <c r="U277" s="27">
        <v>87</v>
      </c>
      <c r="V277" s="27">
        <v>88</v>
      </c>
      <c r="W277" s="27">
        <v>82</v>
      </c>
      <c r="X277" s="27"/>
      <c r="Y277" s="27"/>
    </row>
    <row r="278" spans="1:25" ht="15">
      <c r="A278" s="50">
        <v>23</v>
      </c>
      <c r="B278" s="50">
        <v>22</v>
      </c>
      <c r="C278" s="1" t="s">
        <v>861</v>
      </c>
      <c r="D278" s="29" t="s">
        <v>56</v>
      </c>
      <c r="E278" s="29">
        <v>52</v>
      </c>
      <c r="F278" s="27"/>
      <c r="G278" s="27">
        <v>83</v>
      </c>
      <c r="H278" s="27"/>
      <c r="I278" s="27"/>
      <c r="J278" s="27"/>
      <c r="K278" s="31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135</v>
      </c>
      <c r="L278" s="31" t="s">
        <v>1054</v>
      </c>
      <c r="M278" s="31"/>
      <c r="N278" s="34">
        <f>K278-(ROW(K278)-ROW(K$6))/10000</f>
        <v>134.97280000000001</v>
      </c>
      <c r="O278" s="31">
        <f>COUNT(E278:J278)</f>
        <v>2</v>
      </c>
      <c r="P278" s="31">
        <f ca="1">IF(AND(O278=1,OFFSET(D278,0,P$3)&gt;0),"Y",0)</f>
        <v>0</v>
      </c>
      <c r="Q278" s="32" t="s">
        <v>265</v>
      </c>
      <c r="R278" s="47">
        <f>1-(Q278=Q277)</f>
        <v>0</v>
      </c>
      <c r="S278" s="33">
        <f>N278+T278/1000+U278/10000+V278/100000+W278/1000000+X278/10000000+Y278/100000000</f>
        <v>135.02563000000001</v>
      </c>
      <c r="T278" s="29">
        <v>52</v>
      </c>
      <c r="U278" s="27"/>
      <c r="V278" s="27">
        <v>83</v>
      </c>
      <c r="W278" s="27"/>
      <c r="X278" s="27"/>
      <c r="Y278" s="27"/>
    </row>
    <row r="279" spans="1:25" ht="15">
      <c r="A279" s="50">
        <v>24</v>
      </c>
      <c r="B279" s="50">
        <v>23</v>
      </c>
      <c r="C279" s="1" t="s">
        <v>350</v>
      </c>
      <c r="D279" s="29" t="s">
        <v>42</v>
      </c>
      <c r="E279" s="29"/>
      <c r="F279" s="27"/>
      <c r="G279" s="27"/>
      <c r="H279" s="27"/>
      <c r="I279" s="27">
        <v>132</v>
      </c>
      <c r="J279" s="27"/>
      <c r="K279" s="31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132</v>
      </c>
      <c r="L279" s="31" t="s">
        <v>1054</v>
      </c>
      <c r="M279" s="31"/>
      <c r="N279" s="34">
        <f>K279-(ROW(K279)-ROW(K$6))/10000</f>
        <v>131.9727</v>
      </c>
      <c r="O279" s="31">
        <f>COUNT(E279:J279)</f>
        <v>1</v>
      </c>
      <c r="P279" s="31" t="str">
        <f ca="1">IF(AND(O279=1,OFFSET(D279,0,P$3)&gt;0),"Y",0)</f>
        <v>Y</v>
      </c>
      <c r="Q279" s="32" t="s">
        <v>265</v>
      </c>
      <c r="R279" s="33">
        <f>1-(Q279=Q278)</f>
        <v>0</v>
      </c>
      <c r="S279" s="33">
        <f>N279+T279/1000+U279/10000+V279/100000+W279/1000000+X279/10000000+Y279/100000000</f>
        <v>131.97402</v>
      </c>
      <c r="T279" s="29"/>
      <c r="U279" s="27"/>
      <c r="V279" s="27">
        <v>132</v>
      </c>
      <c r="W279" s="27"/>
      <c r="X279" s="27"/>
      <c r="Y279" s="27"/>
    </row>
    <row r="280" spans="1:25" ht="15">
      <c r="A280" s="50">
        <v>25</v>
      </c>
      <c r="B280" s="50">
        <v>24</v>
      </c>
      <c r="C280" s="1" t="s">
        <v>862</v>
      </c>
      <c r="D280" s="29" t="s">
        <v>93</v>
      </c>
      <c r="E280" s="29">
        <v>117</v>
      </c>
      <c r="F280" s="27"/>
      <c r="G280" s="27"/>
      <c r="H280" s="27"/>
      <c r="I280" s="27"/>
      <c r="J280" s="27"/>
      <c r="K280" s="31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117</v>
      </c>
      <c r="L280" s="31" t="s">
        <v>1054</v>
      </c>
      <c r="M280" s="31"/>
      <c r="N280" s="34">
        <f>K280-(ROW(K280)-ROW(K$6))/10000</f>
        <v>116.9726</v>
      </c>
      <c r="O280" s="31">
        <f>COUNT(E280:J280)</f>
        <v>1</v>
      </c>
      <c r="P280" s="31">
        <f ca="1">IF(AND(O280=1,OFFSET(D280,0,P$3)&gt;0),"Y",0)</f>
        <v>0</v>
      </c>
      <c r="Q280" s="32" t="s">
        <v>265</v>
      </c>
      <c r="R280" s="47">
        <f>1-(Q280=Q279)</f>
        <v>0</v>
      </c>
      <c r="S280" s="33">
        <f>N280+T280/1000+U280/10000+V280/100000+W280/1000000+X280/10000000+Y280/100000000</f>
        <v>117.0896</v>
      </c>
      <c r="T280" s="29">
        <v>117</v>
      </c>
      <c r="U280" s="27"/>
      <c r="V280" s="27"/>
      <c r="W280" s="27"/>
      <c r="X280" s="27"/>
      <c r="Y280" s="27"/>
    </row>
    <row r="281" spans="1:25" ht="15">
      <c r="A281" s="50">
        <v>26</v>
      </c>
      <c r="B281" s="50">
        <v>25</v>
      </c>
      <c r="C281" s="1" t="s">
        <v>863</v>
      </c>
      <c r="D281" s="29" t="s">
        <v>39</v>
      </c>
      <c r="E281" s="29"/>
      <c r="F281" s="27"/>
      <c r="G281" s="27">
        <v>91</v>
      </c>
      <c r="H281" s="27"/>
      <c r="I281" s="27"/>
      <c r="J281" s="27"/>
      <c r="K281" s="31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91</v>
      </c>
      <c r="L281" s="31" t="s">
        <v>1054</v>
      </c>
      <c r="M281" s="31"/>
      <c r="N281" s="34">
        <f>K281-(ROW(K281)-ROW(K$6))/10000</f>
        <v>90.972499999999997</v>
      </c>
      <c r="O281" s="31">
        <f>COUNT(E281:J281)</f>
        <v>1</v>
      </c>
      <c r="P281" s="31">
        <f ca="1">IF(AND(O281=1,OFFSET(D281,0,P$3)&gt;0),"Y",0)</f>
        <v>0</v>
      </c>
      <c r="Q281" s="32" t="s">
        <v>265</v>
      </c>
      <c r="R281" s="33">
        <f>1-(Q281=Q280)</f>
        <v>0</v>
      </c>
      <c r="S281" s="33">
        <f>N281+T281/1000+U281/10000+V281/100000+W281/1000000+X281/10000000+Y281/100000000</f>
        <v>90.973410000000001</v>
      </c>
      <c r="T281" s="29"/>
      <c r="U281" s="27"/>
      <c r="V281" s="27">
        <v>91</v>
      </c>
      <c r="W281" s="27"/>
      <c r="X281" s="27"/>
      <c r="Y281" s="27"/>
    </row>
    <row r="282" spans="1:25" ht="15">
      <c r="A282" s="50">
        <v>27</v>
      </c>
      <c r="B282" s="50">
        <v>26</v>
      </c>
      <c r="C282" s="1" t="s">
        <v>864</v>
      </c>
      <c r="D282" s="29" t="s">
        <v>341</v>
      </c>
      <c r="E282" s="29">
        <v>34</v>
      </c>
      <c r="F282" s="27"/>
      <c r="G282" s="27"/>
      <c r="H282" s="27">
        <v>44</v>
      </c>
      <c r="I282" s="27"/>
      <c r="J282" s="27"/>
      <c r="K282" s="31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78</v>
      </c>
      <c r="L282" s="31" t="s">
        <v>1054</v>
      </c>
      <c r="M282" s="31"/>
      <c r="N282" s="34">
        <f>K282-(ROW(K282)-ROW(K$6))/10000</f>
        <v>77.972399999999993</v>
      </c>
      <c r="O282" s="31">
        <f>COUNT(E282:J282)</f>
        <v>2</v>
      </c>
      <c r="P282" s="31">
        <f ca="1">IF(AND(O282=1,OFFSET(D282,0,P$3)&gt;0),"Y",0)</f>
        <v>0</v>
      </c>
      <c r="Q282" s="32" t="s">
        <v>265</v>
      </c>
      <c r="R282" s="47">
        <f>1-(Q282=Q281)</f>
        <v>0</v>
      </c>
      <c r="S282" s="33">
        <f>N282+T282/1000+U282/10000+V282/100000+W282/1000000+X282/10000000+Y282/100000000</f>
        <v>78.006839999999997</v>
      </c>
      <c r="T282" s="29">
        <v>34</v>
      </c>
      <c r="U282" s="27"/>
      <c r="V282" s="27">
        <v>44</v>
      </c>
      <c r="W282" s="27"/>
      <c r="X282" s="27"/>
      <c r="Y282" s="27"/>
    </row>
    <row r="283" spans="1:25" ht="15">
      <c r="A283" s="50">
        <v>28</v>
      </c>
      <c r="B283" s="50">
        <v>27</v>
      </c>
      <c r="C283" s="1" t="s">
        <v>865</v>
      </c>
      <c r="D283" s="29" t="s">
        <v>341</v>
      </c>
      <c r="E283" s="29">
        <v>76</v>
      </c>
      <c r="F283" s="27"/>
      <c r="G283" s="27"/>
      <c r="H283" s="27"/>
      <c r="I283" s="27"/>
      <c r="J283" s="27"/>
      <c r="K283" s="31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76</v>
      </c>
      <c r="L283" s="31" t="s">
        <v>1054</v>
      </c>
      <c r="M283" s="31"/>
      <c r="N283" s="34">
        <f>K283-(ROW(K283)-ROW(K$6))/10000</f>
        <v>75.972300000000004</v>
      </c>
      <c r="O283" s="31">
        <f>COUNT(E283:J283)</f>
        <v>1</v>
      </c>
      <c r="P283" s="31">
        <f ca="1">IF(AND(O283=1,OFFSET(D283,0,P$3)&gt;0),"Y",0)</f>
        <v>0</v>
      </c>
      <c r="Q283" s="32" t="s">
        <v>265</v>
      </c>
      <c r="R283" s="47">
        <f>1-(Q283=Q282)</f>
        <v>0</v>
      </c>
      <c r="S283" s="33">
        <f>N283+T283/1000+U283/10000+V283/100000+W283/1000000+X283/10000000+Y283/100000000</f>
        <v>76.048299999999998</v>
      </c>
      <c r="T283" s="29">
        <v>76</v>
      </c>
      <c r="U283" s="27"/>
      <c r="V283" s="27"/>
      <c r="W283" s="27"/>
      <c r="X283" s="27"/>
      <c r="Y283" s="27"/>
    </row>
    <row r="284" spans="1:25" ht="15">
      <c r="A284" s="50">
        <v>29</v>
      </c>
      <c r="B284" s="50">
        <v>28</v>
      </c>
      <c r="C284" s="1" t="s">
        <v>866</v>
      </c>
      <c r="D284" s="29" t="s">
        <v>34</v>
      </c>
      <c r="E284" s="29"/>
      <c r="F284" s="27">
        <v>74</v>
      </c>
      <c r="G284" s="27"/>
      <c r="H284" s="27"/>
      <c r="I284" s="27"/>
      <c r="J284" s="27"/>
      <c r="K284" s="31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74</v>
      </c>
      <c r="L284" s="31" t="s">
        <v>1054</v>
      </c>
      <c r="M284" s="31"/>
      <c r="N284" s="34">
        <f>K284-(ROW(K284)-ROW(K$6))/10000</f>
        <v>73.972200000000001</v>
      </c>
      <c r="O284" s="31">
        <f>COUNT(E284:J284)</f>
        <v>1</v>
      </c>
      <c r="P284" s="31">
        <f ca="1">IF(AND(O284=1,OFFSET(D284,0,P$3)&gt;0),"Y",0)</f>
        <v>0</v>
      </c>
      <c r="Q284" s="32" t="s">
        <v>265</v>
      </c>
      <c r="R284" s="33">
        <f>1-(Q284=Q283)</f>
        <v>0</v>
      </c>
      <c r="S284" s="33">
        <f>N284+T284/1000+U284/10000+V284/100000+W284/1000000+X284/10000000+Y284/100000000</f>
        <v>73.979600000000005</v>
      </c>
      <c r="T284" s="29"/>
      <c r="U284" s="27">
        <v>74</v>
      </c>
      <c r="V284" s="27"/>
      <c r="W284" s="27"/>
      <c r="X284" s="27"/>
      <c r="Y284" s="27"/>
    </row>
    <row r="285" spans="1:25" ht="15">
      <c r="A285" s="50">
        <v>30</v>
      </c>
      <c r="B285" s="50">
        <v>29</v>
      </c>
      <c r="C285" s="1" t="s">
        <v>867</v>
      </c>
      <c r="D285" s="29" t="s">
        <v>341</v>
      </c>
      <c r="E285" s="29"/>
      <c r="F285" s="27"/>
      <c r="G285" s="27"/>
      <c r="H285" s="27">
        <v>54</v>
      </c>
      <c r="I285" s="27"/>
      <c r="J285" s="27"/>
      <c r="K285" s="31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54</v>
      </c>
      <c r="L285" s="31" t="s">
        <v>1054</v>
      </c>
      <c r="M285" s="31"/>
      <c r="N285" s="34">
        <f>K285-(ROW(K285)-ROW(K$6))/10000</f>
        <v>53.972099999999998</v>
      </c>
      <c r="O285" s="31">
        <f>COUNT(E285:J285)</f>
        <v>1</v>
      </c>
      <c r="P285" s="31">
        <f ca="1">IF(AND(O285=1,OFFSET(D285,0,P$3)&gt;0),"Y",0)</f>
        <v>0</v>
      </c>
      <c r="Q285" s="32" t="s">
        <v>265</v>
      </c>
      <c r="R285" s="33">
        <f>1-(Q285=Q284)</f>
        <v>0</v>
      </c>
      <c r="S285" s="33">
        <f>N285+T285/1000+U285/10000+V285/100000+W285/1000000+X285/10000000+Y285/100000000</f>
        <v>53.972639999999998</v>
      </c>
      <c r="T285" s="29"/>
      <c r="U285" s="27"/>
      <c r="V285" s="27">
        <v>54</v>
      </c>
      <c r="W285" s="27"/>
      <c r="X285" s="27"/>
      <c r="Y285" s="27"/>
    </row>
    <row r="286" spans="1:25" ht="15">
      <c r="A286" s="50">
        <v>31</v>
      </c>
      <c r="B286" s="50">
        <v>30</v>
      </c>
      <c r="C286" s="1" t="s">
        <v>868</v>
      </c>
      <c r="D286" s="29" t="s">
        <v>341</v>
      </c>
      <c r="E286" s="29"/>
      <c r="F286" s="27"/>
      <c r="G286" s="27"/>
      <c r="H286" s="27">
        <v>53</v>
      </c>
      <c r="I286" s="27"/>
      <c r="J286" s="27"/>
      <c r="K286" s="31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53</v>
      </c>
      <c r="L286" s="31" t="s">
        <v>1054</v>
      </c>
      <c r="M286" s="31"/>
      <c r="N286" s="34">
        <f>K286-(ROW(K286)-ROW(K$6))/10000</f>
        <v>52.972000000000001</v>
      </c>
      <c r="O286" s="31">
        <f>COUNT(E286:J286)</f>
        <v>1</v>
      </c>
      <c r="P286" s="31">
        <f ca="1">IF(AND(O286=1,OFFSET(D286,0,P$3)&gt;0),"Y",0)</f>
        <v>0</v>
      </c>
      <c r="Q286" s="32" t="s">
        <v>265</v>
      </c>
      <c r="R286" s="33">
        <f>1-(Q286=Q285)</f>
        <v>0</v>
      </c>
      <c r="S286" s="33">
        <f>N286+T286/1000+U286/10000+V286/100000+W286/1000000+X286/10000000+Y286/100000000</f>
        <v>52.972529999999999</v>
      </c>
      <c r="T286" s="29"/>
      <c r="U286" s="27"/>
      <c r="V286" s="27">
        <v>53</v>
      </c>
      <c r="W286" s="27"/>
      <c r="X286" s="27"/>
      <c r="Y286" s="27"/>
    </row>
    <row r="287" spans="1:25" ht="15">
      <c r="A287" s="50">
        <v>32</v>
      </c>
      <c r="B287" s="50">
        <v>31</v>
      </c>
      <c r="C287" s="1" t="s">
        <v>869</v>
      </c>
      <c r="D287" s="29" t="s">
        <v>145</v>
      </c>
      <c r="E287" s="29">
        <v>30</v>
      </c>
      <c r="F287" s="27"/>
      <c r="G287" s="27"/>
      <c r="H287" s="27"/>
      <c r="I287" s="27"/>
      <c r="J287" s="27"/>
      <c r="K287" s="31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30</v>
      </c>
      <c r="L287" s="31" t="s">
        <v>1054</v>
      </c>
      <c r="M287" s="31"/>
      <c r="N287" s="34">
        <f>K287-(ROW(K287)-ROW(K$6))/10000</f>
        <v>29.971900000000002</v>
      </c>
      <c r="O287" s="31">
        <f>COUNT(E287:J287)</f>
        <v>1</v>
      </c>
      <c r="P287" s="31">
        <f ca="1">IF(AND(O287=1,OFFSET(D287,0,P$3)&gt;0),"Y",0)</f>
        <v>0</v>
      </c>
      <c r="Q287" s="32" t="s">
        <v>265</v>
      </c>
      <c r="R287" s="47">
        <f>1-(Q287=Q286)</f>
        <v>0</v>
      </c>
      <c r="S287" s="33">
        <f>N287+T287/1000+U287/10000+V287/100000+W287/1000000+X287/10000000+Y287/100000000</f>
        <v>30.001900000000003</v>
      </c>
      <c r="T287" s="29">
        <v>30</v>
      </c>
      <c r="U287" s="27"/>
      <c r="V287" s="27"/>
      <c r="W287" s="27"/>
      <c r="X287" s="27"/>
      <c r="Y287" s="27"/>
    </row>
    <row r="288" spans="1:25" ht="5.0999999999999996" customHeight="1">
      <c r="A288" s="27"/>
      <c r="B288" s="27"/>
      <c r="D288" s="43"/>
      <c r="E288" s="43"/>
      <c r="F288" s="43"/>
      <c r="G288" s="43"/>
      <c r="H288" s="43"/>
      <c r="I288" s="43"/>
      <c r="J288" s="43"/>
      <c r="K288" s="31"/>
      <c r="L288" s="27"/>
      <c r="M288" s="27"/>
      <c r="N288" s="34"/>
      <c r="O288" s="27"/>
      <c r="P288" s="27"/>
      <c r="R288" s="48"/>
      <c r="S288" s="33"/>
      <c r="T288" s="43"/>
      <c r="U288" s="43"/>
      <c r="V288" s="43"/>
      <c r="W288" s="43"/>
      <c r="X288" s="43"/>
      <c r="Y288" s="43"/>
    </row>
    <row r="289" spans="1:25">
      <c r="D289" s="27"/>
      <c r="E289" s="27"/>
      <c r="F289" s="27"/>
      <c r="G289" s="27"/>
      <c r="H289" s="27"/>
      <c r="I289" s="27"/>
      <c r="J289" s="27"/>
      <c r="K289" s="31"/>
      <c r="L289" s="27"/>
      <c r="M289" s="27"/>
      <c r="N289" s="34"/>
      <c r="O289" s="27"/>
      <c r="P289" s="27"/>
      <c r="R289" s="51"/>
      <c r="S289" s="33"/>
      <c r="T289" s="27"/>
      <c r="U289" s="27"/>
      <c r="V289" s="27"/>
      <c r="W289" s="27"/>
      <c r="X289" s="27"/>
      <c r="Y289" s="27"/>
    </row>
    <row r="290" spans="1:25" ht="15">
      <c r="A290" s="49"/>
      <c r="B290" s="49"/>
      <c r="C290" s="26" t="s">
        <v>288</v>
      </c>
      <c r="D290" s="27"/>
      <c r="E290" s="27"/>
      <c r="F290" s="27"/>
      <c r="G290" s="27"/>
      <c r="H290" s="27"/>
      <c r="I290" s="27"/>
      <c r="J290" s="27"/>
      <c r="K290" s="31"/>
      <c r="L290" s="27"/>
      <c r="M290" s="27"/>
      <c r="N290" s="34"/>
      <c r="O290" s="27"/>
      <c r="P290" s="27"/>
      <c r="Q290" s="43" t="str">
        <f>C290</f>
        <v>F65</v>
      </c>
      <c r="R290" s="48"/>
      <c r="S290" s="33"/>
      <c r="T290" s="27"/>
      <c r="U290" s="43"/>
      <c r="V290" s="43"/>
      <c r="W290" s="43"/>
      <c r="X290" s="43"/>
      <c r="Y290" s="43"/>
    </row>
    <row r="291" spans="1:25" ht="15">
      <c r="A291" s="50">
        <v>1</v>
      </c>
      <c r="B291" s="50">
        <v>1</v>
      </c>
      <c r="C291" s="1" t="s">
        <v>287</v>
      </c>
      <c r="D291" s="29" t="s">
        <v>56</v>
      </c>
      <c r="E291" s="29"/>
      <c r="F291" s="27">
        <v>154</v>
      </c>
      <c r="G291" s="27">
        <v>140</v>
      </c>
      <c r="H291" s="27">
        <v>128</v>
      </c>
      <c r="I291" s="27">
        <v>157</v>
      </c>
      <c r="J291" s="27"/>
      <c r="K291" s="31">
        <f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579</v>
      </c>
      <c r="L291" s="31" t="s">
        <v>1054</v>
      </c>
      <c r="M291" s="31" t="s">
        <v>870</v>
      </c>
      <c r="N291" s="34">
        <f>K291-(ROW(K291)-ROW(K$6))/10000</f>
        <v>578.97149999999999</v>
      </c>
      <c r="O291" s="31">
        <f>COUNT(E291:J291)</f>
        <v>4</v>
      </c>
      <c r="P291" s="31">
        <f ca="1">IF(AND(O291=1,OFFSET(D291,0,P$3)&gt;0),"Y",0)</f>
        <v>0</v>
      </c>
      <c r="Q291" s="32" t="s">
        <v>288</v>
      </c>
      <c r="R291" s="33">
        <f>1-(Q291=Q290)</f>
        <v>0</v>
      </c>
      <c r="S291" s="33">
        <f>N291+T291/1000+U291/10000+V291/100000+W291/1000000+X291/10000000+Y291/100000000</f>
        <v>578.98862280000003</v>
      </c>
      <c r="T291" s="29"/>
      <c r="U291" s="27">
        <v>154</v>
      </c>
      <c r="V291" s="27">
        <v>157</v>
      </c>
      <c r="W291" s="27">
        <v>140</v>
      </c>
      <c r="X291" s="27">
        <v>128</v>
      </c>
      <c r="Y291" s="27"/>
    </row>
    <row r="292" spans="1:25" ht="15">
      <c r="A292" s="50">
        <v>2</v>
      </c>
      <c r="B292" s="50">
        <v>2</v>
      </c>
      <c r="C292" s="1" t="s">
        <v>348</v>
      </c>
      <c r="D292" s="29" t="s">
        <v>116</v>
      </c>
      <c r="E292" s="29">
        <v>115</v>
      </c>
      <c r="F292" s="27">
        <v>132</v>
      </c>
      <c r="G292" s="27">
        <v>118</v>
      </c>
      <c r="H292" s="27"/>
      <c r="I292" s="27">
        <v>134</v>
      </c>
      <c r="J292" s="27"/>
      <c r="K292" s="31">
        <f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499</v>
      </c>
      <c r="L292" s="31" t="s">
        <v>1054</v>
      </c>
      <c r="M292" s="31" t="s">
        <v>871</v>
      </c>
      <c r="N292" s="34">
        <f>K292-(ROW(K292)-ROW(K$6))/10000</f>
        <v>498.97140000000002</v>
      </c>
      <c r="O292" s="31">
        <f>COUNT(E292:J292)</f>
        <v>4</v>
      </c>
      <c r="P292" s="31">
        <f ca="1">IF(AND(O292=1,OFFSET(D292,0,P$3)&gt;0),"Y",0)</f>
        <v>0</v>
      </c>
      <c r="Q292" s="32" t="s">
        <v>288</v>
      </c>
      <c r="R292" s="47">
        <f>1-(Q292=Q291)</f>
        <v>0</v>
      </c>
      <c r="S292" s="33">
        <f>N292+T292/1000+U292/10000+V292/100000+W292/1000000+X292/10000000+Y292/100000000</f>
        <v>499.10105800000002</v>
      </c>
      <c r="T292" s="29">
        <v>115</v>
      </c>
      <c r="U292" s="27">
        <v>132</v>
      </c>
      <c r="V292" s="27">
        <v>134</v>
      </c>
      <c r="W292" s="27">
        <v>118</v>
      </c>
      <c r="X292" s="27"/>
      <c r="Y292" s="27"/>
    </row>
    <row r="293" spans="1:25" ht="15">
      <c r="A293" s="50">
        <v>3</v>
      </c>
      <c r="B293" s="50">
        <v>3</v>
      </c>
      <c r="C293" s="1" t="s">
        <v>387</v>
      </c>
      <c r="D293" s="29" t="s">
        <v>30</v>
      </c>
      <c r="E293" s="29">
        <v>91</v>
      </c>
      <c r="F293" s="27">
        <v>109</v>
      </c>
      <c r="G293" s="27">
        <v>110</v>
      </c>
      <c r="H293" s="27"/>
      <c r="I293" s="27">
        <v>112</v>
      </c>
      <c r="J293" s="27"/>
      <c r="K293" s="31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422</v>
      </c>
      <c r="L293" s="31" t="s">
        <v>1054</v>
      </c>
      <c r="M293" s="31" t="s">
        <v>872</v>
      </c>
      <c r="N293" s="34">
        <f>K293-(ROW(K293)-ROW(K$6))/10000</f>
        <v>421.97129999999999</v>
      </c>
      <c r="O293" s="31">
        <f>COUNT(E293:J293)</f>
        <v>4</v>
      </c>
      <c r="P293" s="31">
        <f ca="1">IF(AND(O293=1,OFFSET(D293,0,P$3)&gt;0),"Y",0)</f>
        <v>0</v>
      </c>
      <c r="Q293" s="32" t="s">
        <v>288</v>
      </c>
      <c r="R293" s="47">
        <f>1-(Q293=Q292)</f>
        <v>0</v>
      </c>
      <c r="S293" s="33">
        <f>N293+T293/1000+U293/10000+V293/100000+W293/1000000+X293/10000000+Y293/100000000</f>
        <v>422.07443000000001</v>
      </c>
      <c r="T293" s="29">
        <v>91</v>
      </c>
      <c r="U293" s="27">
        <v>109</v>
      </c>
      <c r="V293" s="27">
        <v>112</v>
      </c>
      <c r="W293" s="27">
        <v>110</v>
      </c>
      <c r="X293" s="27"/>
      <c r="Y293" s="27"/>
    </row>
    <row r="294" spans="1:25" ht="15">
      <c r="A294" s="50">
        <v>4</v>
      </c>
      <c r="B294" s="50">
        <v>4</v>
      </c>
      <c r="C294" s="1" t="s">
        <v>873</v>
      </c>
      <c r="D294" s="29" t="s">
        <v>93</v>
      </c>
      <c r="E294" s="29">
        <v>74</v>
      </c>
      <c r="F294" s="27"/>
      <c r="G294" s="27">
        <v>92</v>
      </c>
      <c r="H294" s="27">
        <v>71</v>
      </c>
      <c r="I294" s="27"/>
      <c r="J294" s="27"/>
      <c r="K294" s="31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237</v>
      </c>
      <c r="L294" s="31" t="s">
        <v>1054</v>
      </c>
      <c r="M294" s="31"/>
      <c r="N294" s="34">
        <f>K294-(ROW(K294)-ROW(K$6))/10000</f>
        <v>236.97120000000001</v>
      </c>
      <c r="O294" s="31">
        <f>COUNT(E294:J294)</f>
        <v>3</v>
      </c>
      <c r="P294" s="31">
        <f ca="1">IF(AND(O294=1,OFFSET(D294,0,P$3)&gt;0),"Y",0)</f>
        <v>0</v>
      </c>
      <c r="Q294" s="32" t="s">
        <v>288</v>
      </c>
      <c r="R294" s="47">
        <f>1-(Q294=Q293)</f>
        <v>0</v>
      </c>
      <c r="S294" s="33">
        <f>N294+T294/1000+U294/10000+V294/100000+W294/1000000+X294/10000000+Y294/100000000</f>
        <v>237.04619100000002</v>
      </c>
      <c r="T294" s="29">
        <v>74</v>
      </c>
      <c r="U294" s="27"/>
      <c r="V294" s="27">
        <v>92</v>
      </c>
      <c r="W294" s="27">
        <v>71</v>
      </c>
      <c r="X294" s="27"/>
      <c r="Y294" s="27"/>
    </row>
    <row r="295" spans="1:25" ht="15">
      <c r="A295" s="50">
        <v>5</v>
      </c>
      <c r="B295" s="50">
        <v>5</v>
      </c>
      <c r="C295" s="1" t="s">
        <v>437</v>
      </c>
      <c r="D295" s="29" t="s">
        <v>56</v>
      </c>
      <c r="E295" s="29"/>
      <c r="F295" s="27">
        <v>69</v>
      </c>
      <c r="G295" s="27">
        <v>79</v>
      </c>
      <c r="H295" s="27"/>
      <c r="I295" s="27">
        <v>85</v>
      </c>
      <c r="J295" s="27"/>
      <c r="K295" s="31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233</v>
      </c>
      <c r="L295" s="31" t="s">
        <v>1054</v>
      </c>
      <c r="M295" s="31"/>
      <c r="N295" s="34">
        <f>K295-(ROW(K295)-ROW(K$6))/10000</f>
        <v>232.97110000000001</v>
      </c>
      <c r="O295" s="31">
        <f>COUNT(E295:J295)</f>
        <v>3</v>
      </c>
      <c r="P295" s="31">
        <f ca="1">IF(AND(O295=1,OFFSET(D295,0,P$3)&gt;0),"Y",0)</f>
        <v>0</v>
      </c>
      <c r="Q295" s="32" t="s">
        <v>288</v>
      </c>
      <c r="R295" s="33">
        <f>1-(Q295=Q294)</f>
        <v>0</v>
      </c>
      <c r="S295" s="33">
        <f>N295+T295/1000+U295/10000+V295/100000+W295/1000000+X295/10000000+Y295/100000000</f>
        <v>232.97892900000002</v>
      </c>
      <c r="T295" s="29"/>
      <c r="U295" s="27">
        <v>69</v>
      </c>
      <c r="V295" s="27">
        <v>85</v>
      </c>
      <c r="W295" s="27">
        <v>79</v>
      </c>
      <c r="X295" s="27"/>
      <c r="Y295" s="27"/>
    </row>
    <row r="296" spans="1:25" ht="15">
      <c r="A296" s="50">
        <v>6</v>
      </c>
      <c r="B296" s="50">
        <v>6</v>
      </c>
      <c r="C296" s="1" t="s">
        <v>444</v>
      </c>
      <c r="D296" s="29" t="s">
        <v>42</v>
      </c>
      <c r="E296" s="29"/>
      <c r="F296" s="27"/>
      <c r="G296" s="27">
        <v>71</v>
      </c>
      <c r="H296" s="27">
        <v>41</v>
      </c>
      <c r="I296" s="27">
        <v>82</v>
      </c>
      <c r="J296" s="27"/>
      <c r="K296" s="31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194</v>
      </c>
      <c r="L296" s="31" t="s">
        <v>1054</v>
      </c>
      <c r="M296" s="31"/>
      <c r="N296" s="34">
        <f>K296-(ROW(K296)-ROW(K$6))/10000</f>
        <v>193.971</v>
      </c>
      <c r="O296" s="31">
        <f>COUNT(E296:J296)</f>
        <v>3</v>
      </c>
      <c r="P296" s="31">
        <f ca="1">IF(AND(O296=1,OFFSET(D296,0,P$3)&gt;0),"Y",0)</f>
        <v>0</v>
      </c>
      <c r="Q296" s="32" t="s">
        <v>288</v>
      </c>
      <c r="R296" s="33">
        <f>1-(Q296=Q295)</f>
        <v>0</v>
      </c>
      <c r="S296" s="33">
        <f>N296+T296/1000+U296/10000+V296/100000+W296/1000000+X296/10000000+Y296/100000000</f>
        <v>193.97189510000001</v>
      </c>
      <c r="T296" s="29"/>
      <c r="U296" s="27"/>
      <c r="V296" s="27">
        <v>82</v>
      </c>
      <c r="W296" s="27">
        <v>71</v>
      </c>
      <c r="X296" s="27">
        <v>41</v>
      </c>
      <c r="Y296" s="27"/>
    </row>
    <row r="297" spans="1:25" ht="15">
      <c r="A297" s="50">
        <v>7</v>
      </c>
      <c r="B297" s="50">
        <v>7</v>
      </c>
      <c r="C297" s="1" t="s">
        <v>874</v>
      </c>
      <c r="D297" s="29" t="s">
        <v>51</v>
      </c>
      <c r="E297" s="29">
        <v>75</v>
      </c>
      <c r="F297" s="27"/>
      <c r="G297" s="27"/>
      <c r="H297" s="27"/>
      <c r="I297" s="27"/>
      <c r="J297" s="27"/>
      <c r="K297" s="31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75</v>
      </c>
      <c r="L297" s="31" t="s">
        <v>1054</v>
      </c>
      <c r="M297" s="31"/>
      <c r="N297" s="34">
        <f>K297-(ROW(K297)-ROW(K$6))/10000</f>
        <v>74.9709</v>
      </c>
      <c r="O297" s="31">
        <f>COUNT(E297:J297)</f>
        <v>1</v>
      </c>
      <c r="P297" s="31">
        <f ca="1">IF(AND(O297=1,OFFSET(D297,0,P$3)&gt;0),"Y",0)</f>
        <v>0</v>
      </c>
      <c r="Q297" s="32" t="s">
        <v>288</v>
      </c>
      <c r="R297" s="47">
        <f>1-(Q297=Q296)</f>
        <v>0</v>
      </c>
      <c r="S297" s="33">
        <f>N297+T297/1000+U297/10000+V297/100000+W297/1000000+X297/10000000+Y297/100000000</f>
        <v>75.045900000000003</v>
      </c>
      <c r="T297" s="29">
        <v>75</v>
      </c>
      <c r="U297" s="27"/>
      <c r="V297" s="27"/>
      <c r="W297" s="27"/>
      <c r="X297" s="27"/>
      <c r="Y297" s="27"/>
    </row>
    <row r="298" spans="1:25" ht="3" customHeight="1">
      <c r="D298" s="43"/>
      <c r="E298" s="43"/>
      <c r="F298" s="43"/>
      <c r="G298" s="43"/>
      <c r="H298" s="43"/>
      <c r="I298" s="43"/>
      <c r="J298" s="43"/>
      <c r="K298" s="31"/>
      <c r="L298" s="27"/>
      <c r="M298" s="27"/>
      <c r="N298" s="34"/>
      <c r="O298" s="27"/>
      <c r="P298" s="27"/>
      <c r="R298" s="48"/>
      <c r="S298" s="33"/>
      <c r="T298" s="43"/>
      <c r="U298" s="43"/>
      <c r="V298" s="43"/>
      <c r="W298" s="43"/>
      <c r="X298" s="43"/>
      <c r="Y298" s="43"/>
    </row>
    <row r="299" spans="1:25">
      <c r="D299" s="27"/>
      <c r="E299" s="27"/>
      <c r="F299" s="27"/>
      <c r="G299" s="27"/>
      <c r="H299" s="27"/>
      <c r="I299" s="27"/>
      <c r="J299" s="27"/>
      <c r="K299" s="31"/>
      <c r="L299" s="27"/>
      <c r="M299" s="27"/>
      <c r="N299" s="34"/>
      <c r="O299" s="27"/>
      <c r="P299" s="27"/>
      <c r="R299" s="51"/>
      <c r="S299" s="33"/>
      <c r="T299" s="27"/>
      <c r="U299" s="27"/>
      <c r="V299" s="27"/>
      <c r="W299" s="27"/>
      <c r="X299" s="27"/>
      <c r="Y299" s="27"/>
    </row>
    <row r="300" spans="1:25" ht="15">
      <c r="A300" s="49"/>
      <c r="B300" s="49"/>
      <c r="C300" s="26" t="s">
        <v>404</v>
      </c>
      <c r="D300" s="27"/>
      <c r="E300" s="27"/>
      <c r="F300" s="27"/>
      <c r="G300" s="27"/>
      <c r="H300" s="27"/>
      <c r="I300" s="27"/>
      <c r="J300" s="27"/>
      <c r="K300" s="31"/>
      <c r="L300" s="27"/>
      <c r="M300" s="27"/>
      <c r="N300" s="34"/>
      <c r="O300" s="27"/>
      <c r="P300" s="27"/>
      <c r="Q300" s="43" t="str">
        <f>C300</f>
        <v>F70</v>
      </c>
      <c r="R300" s="48"/>
      <c r="S300" s="33"/>
      <c r="T300" s="27"/>
      <c r="U300" s="43"/>
      <c r="V300" s="43"/>
      <c r="W300" s="43"/>
      <c r="X300" s="43"/>
      <c r="Y300" s="43"/>
    </row>
    <row r="301" spans="1:25" ht="15">
      <c r="A301" s="50">
        <v>1</v>
      </c>
      <c r="B301" s="50">
        <v>1</v>
      </c>
      <c r="C301" s="1" t="s">
        <v>403</v>
      </c>
      <c r="D301" s="29" t="s">
        <v>30</v>
      </c>
      <c r="E301" s="29">
        <v>83</v>
      </c>
      <c r="F301" s="27">
        <v>97</v>
      </c>
      <c r="G301" s="27">
        <v>102</v>
      </c>
      <c r="H301" s="27">
        <v>68</v>
      </c>
      <c r="I301" s="27">
        <v>106</v>
      </c>
      <c r="J301" s="27"/>
      <c r="K301" s="31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388</v>
      </c>
      <c r="L301" s="31" t="s">
        <v>1054</v>
      </c>
      <c r="M301" s="31" t="s">
        <v>875</v>
      </c>
      <c r="N301" s="34">
        <f>K301-(ROW(K301)-ROW(K$6))/10000</f>
        <v>387.97050000000002</v>
      </c>
      <c r="O301" s="31">
        <f>COUNT(E301:J301)</f>
        <v>5</v>
      </c>
      <c r="P301" s="31">
        <f ca="1">IF(AND(O301=1,OFFSET(D301,0,P$3)&gt;0),"Y",0)</f>
        <v>0</v>
      </c>
      <c r="Q301" s="32" t="s">
        <v>404</v>
      </c>
      <c r="R301" s="47">
        <f>1-(Q301=Q300)</f>
        <v>0</v>
      </c>
      <c r="S301" s="33">
        <f>N301+T301/1000+U301/10000+V301/100000+W301/1000000+X301/10000000+Y301/100000000</f>
        <v>388.06436880000007</v>
      </c>
      <c r="T301" s="29">
        <v>83</v>
      </c>
      <c r="U301" s="27">
        <v>97</v>
      </c>
      <c r="V301" s="27">
        <v>106</v>
      </c>
      <c r="W301" s="27">
        <v>102</v>
      </c>
      <c r="X301" s="27">
        <v>68</v>
      </c>
      <c r="Y301" s="27"/>
    </row>
    <row r="302" spans="1:25" ht="15">
      <c r="A302" s="50">
        <v>2</v>
      </c>
      <c r="B302" s="50">
        <v>2</v>
      </c>
      <c r="C302" s="1" t="s">
        <v>411</v>
      </c>
      <c r="D302" s="29" t="s">
        <v>56</v>
      </c>
      <c r="E302" s="29">
        <v>69</v>
      </c>
      <c r="F302" s="27">
        <v>92</v>
      </c>
      <c r="G302" s="27">
        <v>97</v>
      </c>
      <c r="H302" s="27"/>
      <c r="I302" s="27">
        <v>101</v>
      </c>
      <c r="J302" s="27"/>
      <c r="K302" s="31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359</v>
      </c>
      <c r="L302" s="31" t="s">
        <v>1054</v>
      </c>
      <c r="M302" s="31" t="s">
        <v>876</v>
      </c>
      <c r="N302" s="34">
        <f>K302-(ROW(K302)-ROW(K$6))/10000</f>
        <v>358.97039999999998</v>
      </c>
      <c r="O302" s="31">
        <f>COUNT(E302:J302)</f>
        <v>4</v>
      </c>
      <c r="P302" s="31">
        <f ca="1">IF(AND(O302=1,OFFSET(D302,0,P$3)&gt;0),"Y",0)</f>
        <v>0</v>
      </c>
      <c r="Q302" s="32" t="s">
        <v>404</v>
      </c>
      <c r="R302" s="47">
        <f>1-(Q302=Q301)</f>
        <v>0</v>
      </c>
      <c r="S302" s="33">
        <f>N302+T302/1000+U302/10000+V302/100000+W302/1000000+X302/10000000+Y302/100000000</f>
        <v>359.04970700000001</v>
      </c>
      <c r="T302" s="29">
        <v>69</v>
      </c>
      <c r="U302" s="27">
        <v>92</v>
      </c>
      <c r="V302" s="27">
        <v>101</v>
      </c>
      <c r="W302" s="27">
        <v>97</v>
      </c>
      <c r="X302" s="27"/>
      <c r="Y302" s="27"/>
    </row>
    <row r="303" spans="1:25" ht="15">
      <c r="A303" s="50">
        <v>3</v>
      </c>
      <c r="B303" s="50">
        <v>3</v>
      </c>
      <c r="C303" s="1" t="s">
        <v>420</v>
      </c>
      <c r="D303" s="29" t="s">
        <v>30</v>
      </c>
      <c r="E303" s="29">
        <v>78</v>
      </c>
      <c r="F303" s="27">
        <v>93</v>
      </c>
      <c r="G303" s="27"/>
      <c r="H303" s="27">
        <v>60</v>
      </c>
      <c r="I303" s="27">
        <v>96</v>
      </c>
      <c r="J303" s="27"/>
      <c r="K303" s="31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327</v>
      </c>
      <c r="L303" s="31" t="s">
        <v>1054</v>
      </c>
      <c r="M303" s="31" t="s">
        <v>877</v>
      </c>
      <c r="N303" s="34">
        <f>K303-(ROW(K303)-ROW(K$6))/10000</f>
        <v>326.97030000000001</v>
      </c>
      <c r="O303" s="31">
        <f>COUNT(E303:J303)</f>
        <v>4</v>
      </c>
      <c r="P303" s="31">
        <f ca="1">IF(AND(O303=1,OFFSET(D303,0,P$3)&gt;0),"Y",0)</f>
        <v>0</v>
      </c>
      <c r="Q303" s="32" t="s">
        <v>404</v>
      </c>
      <c r="R303" s="47">
        <f>1-(Q303=Q302)</f>
        <v>0</v>
      </c>
      <c r="S303" s="33">
        <f>N303+T303/1000+U303/10000+V303/100000+W303/1000000+X303/10000000+Y303/100000000</f>
        <v>327.05862000000002</v>
      </c>
      <c r="T303" s="29">
        <v>78</v>
      </c>
      <c r="U303" s="27">
        <v>93</v>
      </c>
      <c r="V303" s="27">
        <v>96</v>
      </c>
      <c r="W303" s="27">
        <v>60</v>
      </c>
      <c r="X303" s="27"/>
      <c r="Y303" s="27"/>
    </row>
    <row r="304" spans="1:25" ht="15">
      <c r="A304" s="50">
        <v>4</v>
      </c>
      <c r="B304" s="50">
        <v>4</v>
      </c>
      <c r="C304" s="1" t="s">
        <v>878</v>
      </c>
      <c r="D304" s="29" t="s">
        <v>30</v>
      </c>
      <c r="E304" s="29">
        <v>67</v>
      </c>
      <c r="F304" s="27">
        <v>85</v>
      </c>
      <c r="G304" s="27">
        <v>85</v>
      </c>
      <c r="H304" s="27">
        <v>59</v>
      </c>
      <c r="I304" s="27"/>
      <c r="J304" s="27"/>
      <c r="K304" s="31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296</v>
      </c>
      <c r="L304" s="31" t="s">
        <v>1054</v>
      </c>
      <c r="M304" s="31"/>
      <c r="N304" s="34">
        <f>K304-(ROW(K304)-ROW(K$6))/10000</f>
        <v>295.97019999999998</v>
      </c>
      <c r="O304" s="31">
        <f>COUNT(E304:J304)</f>
        <v>4</v>
      </c>
      <c r="P304" s="31">
        <f ca="1">IF(AND(O304=1,OFFSET(D304,0,P$3)&gt;0),"Y",0)</f>
        <v>0</v>
      </c>
      <c r="Q304" s="32" t="s">
        <v>404</v>
      </c>
      <c r="R304" s="47">
        <f>1-(Q304=Q303)</f>
        <v>0</v>
      </c>
      <c r="S304" s="33">
        <f>N304+T304/1000+U304/10000+V304/100000+W304/1000000+X304/10000000+Y304/100000000</f>
        <v>296.04660900000005</v>
      </c>
      <c r="T304" s="29">
        <v>67</v>
      </c>
      <c r="U304" s="27">
        <v>85</v>
      </c>
      <c r="V304" s="27">
        <v>85</v>
      </c>
      <c r="W304" s="27">
        <v>59</v>
      </c>
      <c r="X304" s="27"/>
      <c r="Y304" s="27"/>
    </row>
    <row r="305" spans="1:25" ht="15">
      <c r="A305" s="50">
        <v>5</v>
      </c>
      <c r="B305" s="50">
        <v>5</v>
      </c>
      <c r="C305" s="1" t="s">
        <v>441</v>
      </c>
      <c r="D305" s="29" t="s">
        <v>34</v>
      </c>
      <c r="E305" s="29">
        <v>80</v>
      </c>
      <c r="F305" s="27">
        <v>76</v>
      </c>
      <c r="G305" s="27"/>
      <c r="H305" s="27"/>
      <c r="I305" s="27">
        <v>83</v>
      </c>
      <c r="J305" s="27"/>
      <c r="K305" s="31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239</v>
      </c>
      <c r="L305" s="31" t="s">
        <v>1054</v>
      </c>
      <c r="M305" s="31"/>
      <c r="N305" s="34">
        <f>K305-(ROW(K305)-ROW(K$6))/10000</f>
        <v>238.9701</v>
      </c>
      <c r="O305" s="31">
        <f>COUNT(E305:J305)</f>
        <v>3</v>
      </c>
      <c r="P305" s="31">
        <f ca="1">IF(AND(O305=1,OFFSET(D305,0,P$3)&gt;0),"Y",0)</f>
        <v>0</v>
      </c>
      <c r="Q305" s="32" t="s">
        <v>404</v>
      </c>
      <c r="R305" s="47">
        <f>1-(Q305=Q304)</f>
        <v>0</v>
      </c>
      <c r="S305" s="33">
        <f>N305+T305/1000+U305/10000+V305/100000+W305/1000000+X305/10000000+Y305/100000000</f>
        <v>239.05853000000002</v>
      </c>
      <c r="T305" s="29">
        <v>80</v>
      </c>
      <c r="U305" s="27">
        <v>76</v>
      </c>
      <c r="V305" s="27">
        <v>83</v>
      </c>
      <c r="W305" s="27"/>
      <c r="X305" s="27"/>
      <c r="Y305" s="27"/>
    </row>
    <row r="306" spans="1:25" ht="15">
      <c r="A306" s="50">
        <v>6</v>
      </c>
      <c r="B306" s="50">
        <v>6</v>
      </c>
      <c r="C306" s="1" t="s">
        <v>879</v>
      </c>
      <c r="D306" s="29" t="s">
        <v>341</v>
      </c>
      <c r="E306" s="29">
        <v>29</v>
      </c>
      <c r="F306" s="27">
        <v>63</v>
      </c>
      <c r="G306" s="27"/>
      <c r="H306" s="27"/>
      <c r="I306" s="27"/>
      <c r="J306" s="27"/>
      <c r="K306" s="31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92</v>
      </c>
      <c r="L306" s="31" t="s">
        <v>1054</v>
      </c>
      <c r="M306" s="31"/>
      <c r="N306" s="34">
        <f>K306-(ROW(K306)-ROW(K$6))/10000</f>
        <v>91.97</v>
      </c>
      <c r="O306" s="31">
        <f>COUNT(E306:J306)</f>
        <v>2</v>
      </c>
      <c r="P306" s="31">
        <f ca="1">IF(AND(O306=1,OFFSET(D306,0,P$3)&gt;0),"Y",0)</f>
        <v>0</v>
      </c>
      <c r="Q306" s="32" t="s">
        <v>404</v>
      </c>
      <c r="R306" s="47">
        <f>1-(Q306=Q305)</f>
        <v>0</v>
      </c>
      <c r="S306" s="33">
        <f>N306+T306/1000+U306/10000+V306/100000+W306/1000000+X306/10000000+Y306/100000000</f>
        <v>92.005299999999991</v>
      </c>
      <c r="T306" s="29">
        <v>29</v>
      </c>
      <c r="U306" s="27">
        <v>63</v>
      </c>
      <c r="V306" s="27"/>
      <c r="W306" s="27"/>
      <c r="X306" s="27"/>
      <c r="Y306" s="27"/>
    </row>
    <row r="307" spans="1:25" ht="15">
      <c r="A307" s="50">
        <v>7</v>
      </c>
      <c r="B307" s="50">
        <v>7</v>
      </c>
      <c r="C307" s="1" t="s">
        <v>880</v>
      </c>
      <c r="D307" s="29" t="s">
        <v>42</v>
      </c>
      <c r="E307" s="29"/>
      <c r="F307" s="27"/>
      <c r="G307" s="27">
        <v>72</v>
      </c>
      <c r="H307" s="27"/>
      <c r="I307" s="27"/>
      <c r="J307" s="27"/>
      <c r="K307" s="31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72</v>
      </c>
      <c r="L307" s="31" t="s">
        <v>1054</v>
      </c>
      <c r="M307" s="31"/>
      <c r="N307" s="34">
        <f>K307-(ROW(K307)-ROW(K$6))/10000</f>
        <v>71.969899999999996</v>
      </c>
      <c r="O307" s="31">
        <f>COUNT(E307:J307)</f>
        <v>1</v>
      </c>
      <c r="P307" s="31">
        <f ca="1">IF(AND(O307=1,OFFSET(D307,0,P$3)&gt;0),"Y",0)</f>
        <v>0</v>
      </c>
      <c r="Q307" s="32" t="s">
        <v>404</v>
      </c>
      <c r="R307" s="33">
        <f>1-(Q307=Q306)</f>
        <v>0</v>
      </c>
      <c r="S307" s="33">
        <f>N307+T307/1000+U307/10000+V307/100000+W307/1000000+X307/10000000+Y307/100000000</f>
        <v>71.970619999999997</v>
      </c>
      <c r="T307" s="29"/>
      <c r="U307" s="27"/>
      <c r="V307" s="27">
        <v>72</v>
      </c>
      <c r="W307" s="27"/>
      <c r="X307" s="27"/>
      <c r="Y307" s="27"/>
    </row>
    <row r="308" spans="1:25" s="26" customFormat="1" ht="3" customHeight="1">
      <c r="A308" s="2"/>
      <c r="B308" s="2"/>
      <c r="C308" s="2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34"/>
      <c r="O308" s="27"/>
      <c r="P308" s="27"/>
      <c r="R308" s="51"/>
      <c r="S308" s="52"/>
      <c r="T308" s="27"/>
      <c r="U308" s="27"/>
      <c r="V308" s="27"/>
      <c r="W308" s="27"/>
      <c r="X308" s="27"/>
      <c r="Y308" s="27"/>
    </row>
    <row r="309" spans="1:25">
      <c r="J309" s="27"/>
      <c r="K309" s="27"/>
      <c r="L309" s="27"/>
      <c r="M309" s="27"/>
      <c r="N309" s="27"/>
      <c r="O309" s="27"/>
      <c r="P309" s="27"/>
      <c r="R309" s="53"/>
      <c r="S309" s="27"/>
    </row>
    <row r="310" spans="1:25">
      <c r="J310" s="27"/>
      <c r="K310" s="27"/>
      <c r="L310" s="27"/>
      <c r="M310" s="27"/>
      <c r="N310" s="27"/>
      <c r="O310" s="27"/>
      <c r="P310" s="27"/>
      <c r="R310" s="53"/>
      <c r="S310" s="27"/>
    </row>
    <row r="311" spans="1:25">
      <c r="J311" s="27"/>
      <c r="K311" s="27"/>
      <c r="L311" s="27"/>
      <c r="M311" s="27"/>
      <c r="N311" s="27"/>
      <c r="O311" s="27"/>
      <c r="P311" s="27"/>
      <c r="R311" s="53"/>
      <c r="S311" s="27"/>
    </row>
    <row r="312" spans="1:25">
      <c r="J312" s="27"/>
      <c r="K312" s="27"/>
      <c r="L312" s="27"/>
      <c r="M312" s="27"/>
      <c r="N312" s="27"/>
      <c r="O312" s="27"/>
      <c r="P312" s="27"/>
      <c r="R312" s="53"/>
      <c r="S312" s="27"/>
    </row>
    <row r="313" spans="1:25">
      <c r="J313" s="27"/>
      <c r="K313" s="27"/>
      <c r="L313" s="27"/>
      <c r="M313" s="27"/>
      <c r="N313" s="27"/>
      <c r="O313" s="27"/>
      <c r="P313" s="27"/>
      <c r="R313" s="53"/>
      <c r="S313" s="27"/>
    </row>
    <row r="314" spans="1:25">
      <c r="J314" s="27"/>
      <c r="K314" s="27"/>
      <c r="L314" s="27"/>
      <c r="M314" s="27"/>
      <c r="N314" s="27"/>
      <c r="O314" s="27"/>
      <c r="P314" s="27"/>
      <c r="R314" s="53"/>
      <c r="S314" s="27"/>
    </row>
    <row r="315" spans="1:25">
      <c r="J315" s="27"/>
      <c r="K315" s="27"/>
      <c r="L315" s="27"/>
      <c r="M315" s="27"/>
      <c r="N315" s="27"/>
      <c r="O315" s="27"/>
      <c r="P315" s="27"/>
      <c r="R315" s="53"/>
      <c r="S315" s="27"/>
    </row>
    <row r="316" spans="1:25">
      <c r="J316" s="27"/>
      <c r="K316" s="27"/>
      <c r="L316" s="27"/>
      <c r="M316" s="27"/>
      <c r="N316" s="27"/>
      <c r="O316" s="27"/>
      <c r="P316" s="27"/>
      <c r="R316" s="53"/>
      <c r="S316" s="27"/>
    </row>
    <row r="317" spans="1:25">
      <c r="J317" s="27"/>
      <c r="K317" s="27"/>
      <c r="L317" s="27"/>
      <c r="M317" s="27"/>
      <c r="N317" s="27"/>
      <c r="O317" s="27"/>
      <c r="P317" s="27"/>
      <c r="R317" s="53"/>
      <c r="S317" s="27"/>
    </row>
    <row r="318" spans="1:25">
      <c r="J318" s="27"/>
      <c r="K318" s="27"/>
      <c r="L318" s="27"/>
      <c r="M318" s="27"/>
      <c r="N318" s="27"/>
      <c r="O318" s="27"/>
      <c r="P318" s="27"/>
      <c r="R318" s="53"/>
      <c r="S318" s="27"/>
    </row>
    <row r="319" spans="1:25">
      <c r="J319" s="27"/>
      <c r="K319" s="27"/>
      <c r="L319" s="27"/>
      <c r="M319" s="27"/>
      <c r="N319" s="27"/>
      <c r="O319" s="27"/>
      <c r="P319" s="27"/>
      <c r="R319" s="53"/>
      <c r="S319" s="27"/>
    </row>
    <row r="320" spans="1:25">
      <c r="J320" s="27"/>
      <c r="K320" s="27"/>
      <c r="L320" s="27"/>
      <c r="M320" s="27"/>
      <c r="N320" s="27"/>
      <c r="O320" s="27"/>
      <c r="P320" s="27"/>
      <c r="R320" s="53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53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53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53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53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53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53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53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53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53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53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53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53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53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53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53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53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53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53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53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53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53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53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53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53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53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53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53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53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53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53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53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53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53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53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53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53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53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53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53"/>
      <c r="S359" s="27"/>
    </row>
    <row r="360" spans="10:19">
      <c r="J360" s="27"/>
      <c r="K360" s="27"/>
      <c r="L360" s="27"/>
      <c r="M360" s="27"/>
      <c r="N360" s="27"/>
      <c r="O360" s="27"/>
      <c r="P360" s="27"/>
      <c r="R360" s="53"/>
      <c r="S360" s="27"/>
    </row>
    <row r="361" spans="10:19">
      <c r="J361" s="27"/>
      <c r="K361" s="27"/>
      <c r="L361" s="27"/>
      <c r="M361" s="27"/>
      <c r="N361" s="27"/>
      <c r="O361" s="27"/>
      <c r="P361" s="27"/>
      <c r="R361" s="53"/>
      <c r="S361" s="27"/>
    </row>
    <row r="362" spans="10:19">
      <c r="J362" s="27"/>
      <c r="K362" s="27"/>
      <c r="L362" s="27"/>
      <c r="M362" s="27"/>
      <c r="N362" s="27"/>
      <c r="O362" s="27"/>
      <c r="P362" s="27"/>
      <c r="R362" s="53"/>
      <c r="S362" s="27"/>
    </row>
    <row r="363" spans="10:19">
      <c r="J363" s="27"/>
      <c r="K363" s="27"/>
      <c r="L363" s="27"/>
      <c r="M363" s="27"/>
      <c r="N363" s="27"/>
      <c r="O363" s="27"/>
      <c r="P363" s="27"/>
      <c r="R363" s="53"/>
      <c r="S363" s="27"/>
    </row>
    <row r="364" spans="10:19">
      <c r="J364" s="27"/>
      <c r="K364" s="27"/>
      <c r="L364" s="27"/>
      <c r="M364" s="27"/>
      <c r="N364" s="27"/>
      <c r="O364" s="27"/>
      <c r="P364" s="27"/>
      <c r="R364" s="53"/>
      <c r="S364" s="27"/>
    </row>
    <row r="365" spans="10:19">
      <c r="J365" s="27"/>
      <c r="K365" s="27"/>
      <c r="L365" s="27"/>
      <c r="M365" s="27"/>
      <c r="N365" s="27"/>
      <c r="O365" s="27"/>
      <c r="P365" s="27"/>
      <c r="R365" s="53"/>
      <c r="S365" s="27"/>
    </row>
    <row r="366" spans="10:19">
      <c r="J366" s="27"/>
      <c r="K366" s="27"/>
      <c r="L366" s="27"/>
      <c r="M366" s="27"/>
      <c r="N366" s="27"/>
      <c r="O366" s="27"/>
      <c r="P366" s="27"/>
      <c r="R366" s="53"/>
      <c r="S366" s="27"/>
    </row>
    <row r="367" spans="10:19">
      <c r="J367" s="27"/>
      <c r="K367" s="27"/>
      <c r="L367" s="27"/>
      <c r="M367" s="27"/>
      <c r="N367" s="27"/>
      <c r="O367" s="27"/>
      <c r="P367" s="27"/>
      <c r="R367" s="53"/>
      <c r="S367" s="27"/>
    </row>
    <row r="368" spans="10:19">
      <c r="J368" s="27"/>
      <c r="K368" s="27"/>
      <c r="L368" s="27"/>
      <c r="M368" s="27"/>
      <c r="N368" s="27"/>
      <c r="O368" s="27"/>
      <c r="P368" s="27"/>
      <c r="R368" s="53"/>
      <c r="S368" s="27"/>
    </row>
    <row r="369" spans="10:19">
      <c r="J369" s="27"/>
      <c r="K369" s="27"/>
      <c r="L369" s="27"/>
      <c r="M369" s="27"/>
      <c r="N369" s="27"/>
      <c r="O369" s="27"/>
      <c r="P369" s="27"/>
      <c r="R369" s="53"/>
      <c r="S369" s="27"/>
    </row>
    <row r="370" spans="10:19">
      <c r="J370" s="27"/>
      <c r="K370" s="27"/>
      <c r="L370" s="27"/>
      <c r="M370" s="27"/>
      <c r="N370" s="27"/>
      <c r="O370" s="27"/>
      <c r="P370" s="27"/>
      <c r="R370" s="53"/>
      <c r="S370" s="27"/>
    </row>
    <row r="371" spans="10:19">
      <c r="J371" s="27"/>
      <c r="K371" s="27"/>
      <c r="L371" s="27"/>
      <c r="M371" s="27"/>
      <c r="N371" s="27"/>
      <c r="O371" s="27"/>
      <c r="P371" s="27"/>
      <c r="R371" s="53"/>
      <c r="S371" s="27"/>
    </row>
    <row r="372" spans="10:19">
      <c r="J372" s="27"/>
      <c r="K372" s="27"/>
      <c r="L372" s="27"/>
      <c r="M372" s="27"/>
      <c r="N372" s="27"/>
      <c r="O372" s="27"/>
      <c r="P372" s="27"/>
      <c r="R372" s="53"/>
      <c r="S372" s="27"/>
    </row>
    <row r="373" spans="10:19">
      <c r="J373" s="27"/>
      <c r="K373" s="27"/>
      <c r="L373" s="27"/>
      <c r="M373" s="27"/>
      <c r="N373" s="27"/>
      <c r="O373" s="27"/>
      <c r="P373" s="27"/>
      <c r="R373" s="53"/>
      <c r="S373" s="27"/>
    </row>
    <row r="374" spans="10:19">
      <c r="J374" s="27"/>
      <c r="K374" s="27"/>
      <c r="L374" s="27"/>
      <c r="M374" s="27"/>
      <c r="N374" s="27"/>
      <c r="O374" s="27"/>
      <c r="P374" s="27"/>
      <c r="R374" s="53"/>
      <c r="S374" s="27"/>
    </row>
    <row r="375" spans="10:19">
      <c r="J375" s="27"/>
      <c r="K375" s="27"/>
      <c r="L375" s="27"/>
      <c r="M375" s="27"/>
      <c r="N375" s="27"/>
      <c r="O375" s="27"/>
      <c r="P375" s="27"/>
      <c r="R375" s="53"/>
      <c r="S375" s="27"/>
    </row>
    <row r="376" spans="10:19">
      <c r="J376" s="27"/>
      <c r="K376" s="27"/>
      <c r="L376" s="27"/>
      <c r="M376" s="27"/>
      <c r="N376" s="27"/>
      <c r="O376" s="27"/>
      <c r="P376" s="27"/>
      <c r="R376" s="53"/>
      <c r="S376" s="27"/>
    </row>
    <row r="377" spans="10:19">
      <c r="J377" s="27"/>
      <c r="K377" s="27"/>
      <c r="L377" s="27"/>
      <c r="M377" s="27"/>
      <c r="N377" s="27"/>
      <c r="O377" s="27"/>
      <c r="P377" s="27"/>
      <c r="R377" s="53"/>
      <c r="S377" s="27"/>
    </row>
    <row r="378" spans="10:19">
      <c r="J378" s="27"/>
      <c r="K378" s="27"/>
      <c r="L378" s="27"/>
      <c r="M378" s="27"/>
      <c r="N378" s="27"/>
      <c r="O378" s="27"/>
      <c r="P378" s="27"/>
      <c r="R378" s="53"/>
      <c r="S378" s="27"/>
    </row>
    <row r="379" spans="10:19">
      <c r="J379" s="27"/>
      <c r="K379" s="27"/>
      <c r="L379" s="27"/>
      <c r="M379" s="27"/>
      <c r="N379" s="27"/>
      <c r="O379" s="27"/>
      <c r="P379" s="27"/>
      <c r="R379" s="53"/>
      <c r="S379" s="27"/>
    </row>
    <row r="380" spans="10:19">
      <c r="J380" s="27"/>
      <c r="K380" s="27"/>
      <c r="L380" s="27"/>
      <c r="M380" s="27"/>
      <c r="N380" s="27"/>
      <c r="O380" s="27"/>
      <c r="P380" s="27"/>
      <c r="R380" s="53"/>
      <c r="S380" s="27"/>
    </row>
    <row r="381" spans="10:19">
      <c r="J381" s="27"/>
      <c r="K381" s="27"/>
      <c r="L381" s="27"/>
      <c r="M381" s="27"/>
      <c r="N381" s="27"/>
      <c r="O381" s="27"/>
      <c r="P381" s="27"/>
      <c r="R381" s="53"/>
      <c r="S381" s="27"/>
    </row>
    <row r="382" spans="10:19">
      <c r="J382" s="27"/>
      <c r="K382" s="27"/>
      <c r="L382" s="27"/>
      <c r="M382" s="27"/>
      <c r="N382" s="27"/>
      <c r="O382" s="27"/>
      <c r="P382" s="27"/>
      <c r="R382" s="53"/>
      <c r="S382" s="27"/>
    </row>
    <row r="383" spans="10:19">
      <c r="J383" s="27"/>
      <c r="K383" s="27"/>
      <c r="L383" s="27"/>
      <c r="M383" s="27"/>
      <c r="N383" s="27"/>
      <c r="O383" s="27"/>
      <c r="P383" s="27"/>
      <c r="R383" s="53"/>
      <c r="S383" s="27"/>
    </row>
    <row r="384" spans="10:19">
      <c r="J384" s="27"/>
      <c r="K384" s="27"/>
      <c r="L384" s="27"/>
      <c r="M384" s="27"/>
      <c r="N384" s="27"/>
      <c r="O384" s="27"/>
      <c r="P384" s="27"/>
      <c r="R384" s="53"/>
      <c r="S384" s="27"/>
    </row>
    <row r="385" spans="10:19">
      <c r="J385" s="27"/>
      <c r="K385" s="27"/>
      <c r="L385" s="27"/>
      <c r="M385" s="27"/>
      <c r="N385" s="27"/>
      <c r="O385" s="27"/>
      <c r="P385" s="27"/>
      <c r="R385" s="53"/>
      <c r="S385" s="27"/>
    </row>
    <row r="386" spans="10:19">
      <c r="J386" s="27"/>
      <c r="K386" s="27"/>
      <c r="L386" s="27"/>
      <c r="M386" s="27"/>
      <c r="N386" s="27"/>
      <c r="O386" s="27"/>
      <c r="P386" s="27"/>
      <c r="R386" s="53"/>
      <c r="S386" s="27"/>
    </row>
    <row r="387" spans="10:19">
      <c r="J387" s="27"/>
      <c r="K387" s="27"/>
      <c r="L387" s="27"/>
      <c r="M387" s="27"/>
      <c r="N387" s="27"/>
      <c r="O387" s="27"/>
      <c r="P387" s="27"/>
      <c r="R387" s="53"/>
      <c r="S387" s="27"/>
    </row>
    <row r="388" spans="10:19">
      <c r="J388" s="27"/>
      <c r="K388" s="27"/>
      <c r="L388" s="27"/>
      <c r="M388" s="27"/>
      <c r="N388" s="27"/>
      <c r="O388" s="27"/>
      <c r="P388" s="27"/>
      <c r="R388" s="53"/>
      <c r="S388" s="27"/>
    </row>
    <row r="389" spans="10:19">
      <c r="J389" s="27"/>
      <c r="K389" s="27"/>
      <c r="L389" s="27"/>
      <c r="M389" s="27"/>
      <c r="N389" s="27"/>
      <c r="O389" s="27"/>
      <c r="P389" s="27"/>
      <c r="R389" s="53"/>
      <c r="S389" s="27"/>
    </row>
    <row r="390" spans="10:19">
      <c r="J390" s="27"/>
      <c r="K390" s="27"/>
      <c r="L390" s="27"/>
      <c r="M390" s="27"/>
      <c r="N390" s="27"/>
      <c r="O390" s="27"/>
      <c r="P390" s="27"/>
      <c r="R390" s="53"/>
      <c r="S390" s="27"/>
    </row>
    <row r="391" spans="10:19">
      <c r="J391" s="27"/>
      <c r="K391" s="27"/>
      <c r="L391" s="27"/>
      <c r="M391" s="27"/>
      <c r="N391" s="27"/>
      <c r="O391" s="27"/>
      <c r="P391" s="27"/>
      <c r="R391" s="53"/>
      <c r="S391" s="27"/>
    </row>
    <row r="392" spans="10:19">
      <c r="J392" s="27"/>
      <c r="K392" s="27"/>
      <c r="L392" s="27"/>
      <c r="M392" s="27"/>
      <c r="N392" s="27"/>
      <c r="O392" s="27"/>
      <c r="P392" s="27"/>
      <c r="R392" s="53"/>
      <c r="S392" s="27"/>
    </row>
    <row r="393" spans="10:19">
      <c r="J393" s="27"/>
      <c r="K393" s="27"/>
      <c r="L393" s="27"/>
      <c r="M393" s="27"/>
      <c r="N393" s="27"/>
      <c r="O393" s="27"/>
      <c r="P393" s="27"/>
      <c r="R393" s="53"/>
      <c r="S393" s="27"/>
    </row>
    <row r="394" spans="10:19">
      <c r="J394" s="27"/>
      <c r="K394" s="27"/>
      <c r="L394" s="27"/>
      <c r="M394" s="27"/>
      <c r="N394" s="27"/>
      <c r="O394" s="27"/>
      <c r="P394" s="27"/>
      <c r="R394" s="53"/>
      <c r="S394" s="27"/>
    </row>
    <row r="395" spans="10:19">
      <c r="J395" s="27"/>
      <c r="K395" s="27"/>
      <c r="L395" s="27"/>
      <c r="M395" s="27"/>
      <c r="N395" s="27"/>
      <c r="O395" s="27"/>
      <c r="P395" s="27"/>
      <c r="R395" s="53"/>
      <c r="S395" s="27"/>
    </row>
    <row r="396" spans="10:19">
      <c r="J396" s="27"/>
      <c r="K396" s="27"/>
      <c r="L396" s="27"/>
      <c r="M396" s="27"/>
      <c r="N396" s="27"/>
      <c r="O396" s="27"/>
      <c r="P396" s="27"/>
      <c r="Q396" s="27"/>
      <c r="R396" s="51"/>
      <c r="S396" s="27"/>
    </row>
    <row r="397" spans="10:19">
      <c r="J397" s="27"/>
      <c r="K397" s="27"/>
      <c r="L397" s="27"/>
      <c r="M397" s="27"/>
      <c r="N397" s="27"/>
      <c r="O397" s="27"/>
      <c r="P397" s="27"/>
      <c r="Q397" s="27"/>
      <c r="R397" s="51"/>
      <c r="S397" s="27"/>
    </row>
    <row r="398" spans="10:19">
      <c r="J398" s="27"/>
      <c r="K398" s="27"/>
      <c r="L398" s="27"/>
      <c r="M398" s="27"/>
      <c r="N398" s="27"/>
      <c r="O398" s="27"/>
      <c r="P398" s="27"/>
      <c r="Q398" s="27"/>
      <c r="R398" s="51"/>
      <c r="S398" s="27"/>
    </row>
    <row r="399" spans="10:19">
      <c r="J399" s="27"/>
      <c r="K399" s="27"/>
      <c r="L399" s="27"/>
      <c r="M399" s="27"/>
      <c r="N399" s="27"/>
      <c r="O399" s="27"/>
      <c r="P399" s="27"/>
      <c r="Q399" s="27"/>
      <c r="R399" s="51"/>
      <c r="S399" s="27"/>
    </row>
    <row r="400" spans="10:19">
      <c r="J400" s="27"/>
      <c r="K400" s="27"/>
      <c r="L400" s="27"/>
      <c r="M400" s="27"/>
      <c r="N400" s="27"/>
      <c r="O400" s="27"/>
      <c r="P400" s="27"/>
      <c r="Q400" s="27"/>
      <c r="R400" s="51"/>
      <c r="S400" s="27"/>
    </row>
    <row r="401" spans="9:19">
      <c r="J401" s="27"/>
      <c r="K401" s="27"/>
      <c r="L401" s="27"/>
      <c r="M401" s="27"/>
      <c r="N401" s="27"/>
      <c r="O401" s="27"/>
      <c r="P401" s="27"/>
      <c r="Q401" s="27"/>
      <c r="R401" s="51"/>
      <c r="S401" s="27"/>
    </row>
    <row r="402" spans="9:19">
      <c r="J402" s="27"/>
      <c r="K402" s="27"/>
      <c r="L402" s="27"/>
      <c r="M402" s="27"/>
      <c r="N402" s="27"/>
      <c r="O402" s="27"/>
      <c r="P402" s="27"/>
      <c r="Q402" s="27"/>
      <c r="R402" s="51"/>
      <c r="S402" s="27"/>
    </row>
    <row r="403" spans="9:19">
      <c r="J403" s="27"/>
      <c r="K403" s="27"/>
      <c r="L403" s="27"/>
      <c r="M403" s="27"/>
      <c r="N403" s="27"/>
      <c r="O403" s="27"/>
      <c r="P403" s="27"/>
      <c r="Q403" s="27"/>
      <c r="R403" s="27"/>
      <c r="S403" s="27"/>
    </row>
    <row r="404" spans="9:19">
      <c r="J404" s="27"/>
      <c r="K404" s="27"/>
      <c r="L404" s="27"/>
      <c r="M404" s="27"/>
      <c r="N404" s="27"/>
      <c r="O404" s="27"/>
      <c r="P404" s="27"/>
      <c r="Q404" s="27"/>
      <c r="R404" s="27"/>
      <c r="S404" s="27"/>
    </row>
    <row r="405" spans="9:19">
      <c r="J405" s="27"/>
      <c r="K405" s="27"/>
      <c r="L405" s="27"/>
      <c r="M405" s="27"/>
      <c r="N405" s="27"/>
      <c r="O405" s="27"/>
      <c r="P405" s="27"/>
      <c r="Q405" s="27"/>
      <c r="R405" s="27"/>
      <c r="S405" s="27"/>
    </row>
    <row r="406" spans="9:19">
      <c r="J406" s="27"/>
      <c r="K406" s="27"/>
      <c r="L406" s="27"/>
      <c r="M406" s="27"/>
      <c r="N406" s="27"/>
      <c r="O406" s="27"/>
      <c r="P406" s="27"/>
      <c r="Q406" s="27"/>
      <c r="R406" s="27"/>
      <c r="S406" s="27"/>
    </row>
    <row r="407" spans="9:19">
      <c r="J407" s="27"/>
      <c r="K407" s="27"/>
      <c r="L407" s="27"/>
      <c r="M407" s="27"/>
      <c r="N407" s="27"/>
      <c r="O407" s="27"/>
      <c r="P407" s="27"/>
      <c r="Q407" s="27"/>
      <c r="R407" s="27"/>
      <c r="S407" s="27"/>
    </row>
    <row r="408" spans="9:19">
      <c r="J408" s="27"/>
      <c r="K408" s="27"/>
      <c r="L408" s="27"/>
      <c r="M408" s="27"/>
      <c r="N408" s="27"/>
      <c r="O408" s="27"/>
      <c r="P408" s="27"/>
      <c r="Q408" s="27"/>
      <c r="R408" s="27"/>
      <c r="S408" s="27"/>
    </row>
    <row r="409" spans="9:19">
      <c r="J409" s="27"/>
      <c r="K409" s="27"/>
      <c r="L409" s="27"/>
      <c r="M409" s="27"/>
      <c r="N409" s="27"/>
      <c r="O409" s="27"/>
      <c r="P409" s="27"/>
      <c r="Q409" s="27"/>
      <c r="R409" s="27"/>
      <c r="S409" s="27"/>
    </row>
    <row r="410" spans="9:19">
      <c r="J410" s="27"/>
    </row>
    <row r="411" spans="9:19">
      <c r="J411" s="27"/>
    </row>
    <row r="412" spans="9:19">
      <c r="J412" s="27"/>
    </row>
    <row r="413" spans="9:19">
      <c r="J413" s="27"/>
    </row>
    <row r="414" spans="9:19">
      <c r="J414" s="27"/>
    </row>
    <row r="415" spans="9:19">
      <c r="I415" s="27"/>
      <c r="J415" s="27"/>
    </row>
    <row r="416" spans="9:19">
      <c r="I416" s="27"/>
    </row>
    <row r="417" spans="5:10">
      <c r="G417" s="27"/>
      <c r="I417" s="27"/>
    </row>
    <row r="418" spans="5:10" ht="15">
      <c r="G418" s="27"/>
      <c r="J418" s="54"/>
    </row>
    <row r="419" spans="5:10">
      <c r="G419" s="27"/>
      <c r="J419" s="27"/>
    </row>
    <row r="420" spans="5:10">
      <c r="J420" s="27"/>
    </row>
    <row r="421" spans="5:10">
      <c r="J421" s="27"/>
    </row>
    <row r="422" spans="5:10">
      <c r="J422" s="27"/>
    </row>
    <row r="423" spans="5:10">
      <c r="J423" s="27"/>
    </row>
    <row r="424" spans="5:10">
      <c r="J424" s="27"/>
    </row>
    <row r="425" spans="5:10">
      <c r="J425" s="27"/>
    </row>
    <row r="426" spans="5:10">
      <c r="H426" s="27"/>
      <c r="J426" s="27"/>
    </row>
    <row r="427" spans="5:10">
      <c r="E427" s="27"/>
      <c r="H427" s="27"/>
      <c r="J427" s="27"/>
    </row>
    <row r="428" spans="5:10">
      <c r="H428" s="27"/>
      <c r="J428" s="27"/>
    </row>
    <row r="429" spans="5:10">
      <c r="J429" s="27"/>
    </row>
    <row r="430" spans="5:10">
      <c r="J430" s="27"/>
    </row>
    <row r="431" spans="5:10">
      <c r="J431" s="27"/>
    </row>
    <row r="432" spans="5:10">
      <c r="J432" s="27"/>
    </row>
    <row r="433" spans="5:10">
      <c r="J433" s="27"/>
    </row>
    <row r="434" spans="5:10">
      <c r="J434" s="27"/>
    </row>
    <row r="435" spans="5:10">
      <c r="F435" s="27"/>
      <c r="G435" s="27"/>
      <c r="J435" s="27"/>
    </row>
    <row r="436" spans="5:10">
      <c r="F436" s="27"/>
      <c r="J436" s="27"/>
    </row>
    <row r="437" spans="5:10">
      <c r="F437" s="27"/>
      <c r="G437" s="27"/>
      <c r="I437" s="27"/>
      <c r="J437" s="27"/>
    </row>
    <row r="438" spans="5:10">
      <c r="J438" s="27"/>
    </row>
    <row r="439" spans="5:10">
      <c r="E439" s="27"/>
      <c r="I439" s="27"/>
      <c r="J439" s="27"/>
    </row>
    <row r="440" spans="5:10">
      <c r="J440" s="27"/>
    </row>
    <row r="441" spans="5:10">
      <c r="J441" s="27"/>
    </row>
    <row r="442" spans="5:10">
      <c r="J442" s="27"/>
    </row>
    <row r="443" spans="5:10">
      <c r="J443" s="27"/>
    </row>
    <row r="444" spans="5:10">
      <c r="J444" s="27"/>
    </row>
    <row r="445" spans="5:10">
      <c r="J445" s="27"/>
    </row>
    <row r="446" spans="5:10">
      <c r="H446" s="27"/>
      <c r="J446" s="27"/>
    </row>
    <row r="447" spans="5:10">
      <c r="J447" s="27"/>
    </row>
    <row r="448" spans="5:10">
      <c r="F448" s="27"/>
      <c r="H448" s="27"/>
      <c r="J448" s="27"/>
    </row>
    <row r="449" spans="5:10">
      <c r="J449" s="27"/>
    </row>
    <row r="450" spans="5:10">
      <c r="F450" s="27"/>
      <c r="J450" s="27"/>
    </row>
    <row r="451" spans="5:10">
      <c r="J451" s="27"/>
    </row>
    <row r="452" spans="5:10">
      <c r="J452" s="27"/>
    </row>
    <row r="453" spans="5:10">
      <c r="J453" s="27"/>
    </row>
    <row r="454" spans="5:10">
      <c r="J454" s="27"/>
    </row>
    <row r="455" spans="5:10">
      <c r="J455" s="27"/>
    </row>
    <row r="456" spans="5:10">
      <c r="J456" s="27"/>
    </row>
    <row r="457" spans="5:10">
      <c r="J457" s="27"/>
    </row>
    <row r="458" spans="5:10">
      <c r="J458" s="27"/>
    </row>
    <row r="459" spans="5:10" ht="15">
      <c r="G459" s="54"/>
      <c r="J459" s="27"/>
    </row>
    <row r="460" spans="5:10" ht="15">
      <c r="E460" s="54"/>
      <c r="J460" s="27"/>
    </row>
    <row r="461" spans="5:10">
      <c r="J461" s="27"/>
    </row>
    <row r="462" spans="5:10">
      <c r="J462" s="27"/>
    </row>
    <row r="463" spans="5:10" ht="15">
      <c r="I463" s="54"/>
      <c r="J463" s="27"/>
    </row>
    <row r="465" spans="6:10" ht="15">
      <c r="J465" s="54"/>
    </row>
    <row r="466" spans="6:10">
      <c r="J466" s="27"/>
    </row>
    <row r="467" spans="6:10">
      <c r="J467" s="27"/>
    </row>
    <row r="468" spans="6:10" ht="15">
      <c r="H468" s="54"/>
      <c r="J468" s="27"/>
    </row>
    <row r="469" spans="6:10">
      <c r="J469" s="27"/>
    </row>
    <row r="470" spans="6:10">
      <c r="J470" s="27"/>
    </row>
    <row r="471" spans="6:10" ht="15">
      <c r="F471" s="54"/>
      <c r="J471" s="27"/>
    </row>
    <row r="472" spans="6:10">
      <c r="J472" s="27"/>
    </row>
    <row r="473" spans="6:10">
      <c r="J473" s="27"/>
    </row>
    <row r="474" spans="6:10">
      <c r="J474" s="27"/>
    </row>
    <row r="475" spans="6:10">
      <c r="J475" s="27"/>
    </row>
    <row r="476" spans="6:10">
      <c r="J476" s="27"/>
    </row>
    <row r="477" spans="6:10">
      <c r="J477" s="27"/>
    </row>
    <row r="478" spans="6:10">
      <c r="J478" s="27"/>
    </row>
    <row r="479" spans="6:10">
      <c r="J479" s="27"/>
    </row>
    <row r="480" spans="6:10">
      <c r="J480" s="27"/>
    </row>
    <row r="481" spans="5:10">
      <c r="J481" s="27"/>
    </row>
    <row r="482" spans="5:10">
      <c r="J482" s="27"/>
    </row>
    <row r="483" spans="5:10">
      <c r="J483" s="27"/>
    </row>
    <row r="484" spans="5:10">
      <c r="J484" s="27"/>
    </row>
    <row r="485" spans="5:10" ht="15">
      <c r="E485" s="54"/>
      <c r="J485" s="27"/>
    </row>
    <row r="486" spans="5:10">
      <c r="J486" s="27"/>
    </row>
    <row r="487" spans="5:10">
      <c r="J487" s="27"/>
    </row>
    <row r="488" spans="5:10">
      <c r="J488" s="27"/>
    </row>
    <row r="489" spans="5:10">
      <c r="J489" s="27"/>
    </row>
    <row r="490" spans="5:10">
      <c r="J490" s="27"/>
    </row>
    <row r="491" spans="5:10">
      <c r="I491" s="27"/>
      <c r="J491" s="27"/>
    </row>
    <row r="492" spans="5:10">
      <c r="G492" s="27"/>
      <c r="J492" s="27"/>
    </row>
    <row r="493" spans="5:10" ht="15">
      <c r="I493" s="54"/>
    </row>
    <row r="494" spans="5:10" ht="15">
      <c r="G494" s="54"/>
    </row>
    <row r="496" spans="5:10" ht="15">
      <c r="J496" s="54"/>
    </row>
    <row r="497" spans="5:10">
      <c r="F497" s="27"/>
      <c r="H497" s="27"/>
      <c r="J497" s="27"/>
    </row>
    <row r="498" spans="5:10">
      <c r="J498" s="27"/>
    </row>
    <row r="499" spans="5:10" ht="15">
      <c r="F499" s="54"/>
      <c r="H499" s="54"/>
      <c r="J499" s="27"/>
    </row>
    <row r="500" spans="5:10">
      <c r="J500" s="27"/>
    </row>
    <row r="501" spans="5:10">
      <c r="J501" s="27"/>
    </row>
    <row r="502" spans="5:10" ht="15">
      <c r="E502" s="54"/>
      <c r="J502" s="27"/>
    </row>
    <row r="503" spans="5:10">
      <c r="J503" s="27"/>
    </row>
    <row r="504" spans="5:10">
      <c r="J504" s="27"/>
    </row>
    <row r="505" spans="5:10">
      <c r="J505" s="27"/>
    </row>
    <row r="506" spans="5:10">
      <c r="J506" s="27"/>
    </row>
    <row r="507" spans="5:10">
      <c r="J507" s="27"/>
    </row>
    <row r="508" spans="5:10">
      <c r="J508" s="27"/>
    </row>
    <row r="509" spans="5:10">
      <c r="J509" s="27"/>
    </row>
    <row r="510" spans="5:10">
      <c r="J510" s="27"/>
    </row>
    <row r="511" spans="5:10" ht="15">
      <c r="G511" s="54"/>
      <c r="J511" s="27"/>
    </row>
    <row r="512" spans="5:10" ht="15">
      <c r="I512" s="54"/>
      <c r="J512" s="27"/>
    </row>
    <row r="513" spans="5:10">
      <c r="J513" s="27"/>
    </row>
    <row r="514" spans="5:10" ht="15">
      <c r="H514" s="54"/>
      <c r="J514" s="27"/>
    </row>
    <row r="515" spans="5:10" ht="15">
      <c r="F515" s="54"/>
      <c r="J515" s="27"/>
    </row>
    <row r="516" spans="5:10" ht="15">
      <c r="E516" s="54"/>
      <c r="J516" s="27"/>
    </row>
    <row r="518" spans="5:10" ht="15">
      <c r="J518" s="54"/>
    </row>
    <row r="519" spans="5:10">
      <c r="J519" s="27"/>
    </row>
    <row r="520" spans="5:10">
      <c r="G520" s="27"/>
      <c r="I520" s="27"/>
      <c r="J520" s="27"/>
    </row>
    <row r="521" spans="5:10">
      <c r="E521" s="27"/>
      <c r="H521" s="27"/>
      <c r="J521" s="27"/>
    </row>
    <row r="522" spans="5:10" ht="15">
      <c r="G522" s="54"/>
      <c r="I522" s="54"/>
      <c r="J522" s="27"/>
    </row>
    <row r="523" spans="5:10" ht="15">
      <c r="E523" s="54"/>
      <c r="H523" s="54"/>
      <c r="J523" s="27"/>
    </row>
    <row r="524" spans="5:10">
      <c r="J524" s="27"/>
    </row>
    <row r="525" spans="5:10">
      <c r="F525" s="27"/>
      <c r="J525" s="27"/>
    </row>
    <row r="526" spans="5:10">
      <c r="J526" s="27"/>
    </row>
    <row r="527" spans="5:10" ht="15">
      <c r="F527" s="54"/>
      <c r="H527" s="27"/>
    </row>
    <row r="528" spans="5:10" ht="15">
      <c r="G528" s="27"/>
      <c r="I528" s="27"/>
      <c r="J528" s="54"/>
    </row>
    <row r="529" spans="6:10" ht="15">
      <c r="F529" s="27"/>
      <c r="H529" s="54"/>
      <c r="J529" s="27"/>
    </row>
    <row r="530" spans="6:10" ht="15">
      <c r="G530" s="54"/>
      <c r="I530" s="54"/>
      <c r="J530" s="27"/>
    </row>
    <row r="531" spans="6:10" ht="15">
      <c r="F531" s="54"/>
      <c r="J531" s="27"/>
    </row>
    <row r="532" spans="6:10">
      <c r="J532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80" max="11" man="1"/>
    <brk id="118" max="11" man="1"/>
    <brk id="170" max="11" man="1"/>
    <brk id="215" max="11" man="1"/>
    <brk id="254" max="11" man="1"/>
    <brk id="28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O170"/>
  <sheetViews>
    <sheetView topLeftCell="A16" workbookViewId="0">
      <selection activeCell="AM16" sqref="AM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9" width="9.7109375" style="2" customWidth="1"/>
    <col min="20" max="20" width="2.7109375" style="2" customWidth="1"/>
    <col min="21" max="39" width="9.7109375" style="2" customWidth="1"/>
    <col min="40" max="40" width="1.7109375" style="2" customWidth="1"/>
    <col min="41" max="16384" width="9.140625" style="2"/>
  </cols>
  <sheetData>
    <row r="1" spans="1:41" hidden="1" outlineLevel="1">
      <c r="A1" s="36" t="s">
        <v>881</v>
      </c>
      <c r="B1" s="25">
        <f>B$42</f>
        <v>9</v>
      </c>
      <c r="C1" s="25">
        <f t="shared" ref="C1:S1" si="0">C$42</f>
        <v>13</v>
      </c>
      <c r="D1" s="25">
        <f t="shared" si="0"/>
        <v>15</v>
      </c>
      <c r="E1" s="25">
        <f t="shared" si="0"/>
        <v>17</v>
      </c>
      <c r="F1" s="25">
        <f t="shared" si="0"/>
        <v>14</v>
      </c>
      <c r="G1" s="25">
        <f t="shared" si="0"/>
        <v>1</v>
      </c>
      <c r="H1" s="25">
        <f t="shared" si="0"/>
        <v>3</v>
      </c>
      <c r="I1" s="25">
        <f t="shared" si="0"/>
        <v>7</v>
      </c>
      <c r="J1" s="25">
        <f t="shared" si="0"/>
        <v>2</v>
      </c>
      <c r="K1" s="25">
        <f t="shared" si="0"/>
        <v>6</v>
      </c>
      <c r="L1" s="25">
        <f t="shared" si="0"/>
        <v>18</v>
      </c>
      <c r="M1" s="25">
        <f t="shared" si="0"/>
        <v>8</v>
      </c>
      <c r="N1" s="25">
        <f t="shared" si="0"/>
        <v>10</v>
      </c>
      <c r="O1" s="25">
        <f t="shared" si="0"/>
        <v>5</v>
      </c>
      <c r="P1" s="25">
        <f t="shared" si="0"/>
        <v>11</v>
      </c>
      <c r="Q1" s="25">
        <f t="shared" si="0"/>
        <v>4</v>
      </c>
      <c r="R1" s="25">
        <f t="shared" si="0"/>
        <v>16</v>
      </c>
      <c r="S1" s="25">
        <f t="shared" si="0"/>
        <v>12</v>
      </c>
      <c r="U1" s="55" t="str">
        <f>A1</f>
        <v>TeamFormula1</v>
      </c>
      <c r="V1" s="56">
        <f t="shared" ref="V1:AM1" si="1">V$42</f>
        <v>9</v>
      </c>
      <c r="W1" s="56">
        <f t="shared" si="1"/>
        <v>13</v>
      </c>
      <c r="X1" s="56">
        <f t="shared" si="1"/>
        <v>14</v>
      </c>
      <c r="Y1" s="56">
        <f t="shared" si="1"/>
        <v>16</v>
      </c>
      <c r="Z1" s="56" t="str">
        <f t="shared" si="1"/>
        <v xml:space="preserve">- </v>
      </c>
      <c r="AA1" s="56">
        <f t="shared" si="1"/>
        <v>1</v>
      </c>
      <c r="AB1" s="56">
        <f t="shared" si="1"/>
        <v>3</v>
      </c>
      <c r="AC1" s="56">
        <f t="shared" si="1"/>
        <v>7</v>
      </c>
      <c r="AD1" s="56">
        <f t="shared" si="1"/>
        <v>2</v>
      </c>
      <c r="AE1" s="56">
        <f t="shared" si="1"/>
        <v>6</v>
      </c>
      <c r="AF1" s="56">
        <f t="shared" si="1"/>
        <v>17</v>
      </c>
      <c r="AG1" s="56">
        <f t="shared" si="1"/>
        <v>8</v>
      </c>
      <c r="AH1" s="56">
        <f t="shared" si="1"/>
        <v>10</v>
      </c>
      <c r="AI1" s="56">
        <f t="shared" si="1"/>
        <v>5</v>
      </c>
      <c r="AJ1" s="56">
        <f t="shared" si="1"/>
        <v>11</v>
      </c>
      <c r="AK1" s="56">
        <f t="shared" si="1"/>
        <v>4</v>
      </c>
      <c r="AL1" s="56">
        <f t="shared" si="1"/>
        <v>15</v>
      </c>
      <c r="AM1" s="56">
        <f t="shared" si="1"/>
        <v>12</v>
      </c>
      <c r="AO1" s="57" t="s">
        <v>882</v>
      </c>
    </row>
    <row r="2" spans="1:41" hidden="1" outlineLevel="1"/>
    <row r="3" spans="1:41" hidden="1" outlineLevel="1">
      <c r="A3" s="58"/>
      <c r="B3" s="59" t="s">
        <v>93</v>
      </c>
      <c r="C3" s="59" t="s">
        <v>145</v>
      </c>
      <c r="D3" s="59" t="s">
        <v>81</v>
      </c>
      <c r="E3" s="59" t="s">
        <v>87</v>
      </c>
      <c r="F3" s="59" t="s">
        <v>66</v>
      </c>
      <c r="G3" s="59" t="s">
        <v>39</v>
      </c>
      <c r="H3" s="59" t="s">
        <v>52</v>
      </c>
      <c r="I3" s="59" t="s">
        <v>102</v>
      </c>
      <c r="J3" s="59" t="s">
        <v>26</v>
      </c>
      <c r="K3" s="59" t="s">
        <v>43</v>
      </c>
      <c r="L3" s="59" t="s">
        <v>326</v>
      </c>
      <c r="M3" s="59" t="s">
        <v>62</v>
      </c>
      <c r="N3" s="59" t="s">
        <v>84</v>
      </c>
      <c r="O3" s="59" t="s">
        <v>20</v>
      </c>
      <c r="P3" s="59" t="s">
        <v>56</v>
      </c>
      <c r="Q3" s="59" t="s">
        <v>116</v>
      </c>
      <c r="R3" s="59" t="s">
        <v>124</v>
      </c>
      <c r="S3" s="59" t="s">
        <v>34</v>
      </c>
      <c r="T3" s="58"/>
      <c r="U3" s="58"/>
      <c r="V3" s="59" t="s">
        <v>93</v>
      </c>
      <c r="W3" s="59" t="s">
        <v>145</v>
      </c>
      <c r="X3" s="59" t="s">
        <v>81</v>
      </c>
      <c r="Y3" s="59" t="s">
        <v>87</v>
      </c>
      <c r="Z3" s="59" t="s">
        <v>66</v>
      </c>
      <c r="AA3" s="59" t="s">
        <v>39</v>
      </c>
      <c r="AB3" s="59" t="s">
        <v>52</v>
      </c>
      <c r="AC3" s="59" t="s">
        <v>102</v>
      </c>
      <c r="AD3" s="59" t="s">
        <v>26</v>
      </c>
      <c r="AE3" s="59" t="s">
        <v>43</v>
      </c>
      <c r="AF3" s="59" t="s">
        <v>326</v>
      </c>
      <c r="AG3" s="59" t="s">
        <v>62</v>
      </c>
      <c r="AH3" s="59" t="s">
        <v>84</v>
      </c>
      <c r="AI3" s="59" t="s">
        <v>20</v>
      </c>
      <c r="AJ3" s="59" t="s">
        <v>56</v>
      </c>
      <c r="AK3" s="59" t="s">
        <v>116</v>
      </c>
      <c r="AL3" s="59" t="s">
        <v>124</v>
      </c>
      <c r="AM3" s="59" t="s">
        <v>34</v>
      </c>
    </row>
    <row r="4" spans="1:41" hidden="1" outlineLevel="1">
      <c r="A4" s="1" t="s">
        <v>883</v>
      </c>
      <c r="B4" s="60" t="s">
        <v>1054</v>
      </c>
      <c r="C4" s="60" t="s">
        <v>1054</v>
      </c>
      <c r="D4" s="60" t="s">
        <v>1054</v>
      </c>
      <c r="E4" s="60" t="s">
        <v>1054</v>
      </c>
      <c r="F4" s="60" t="s">
        <v>1055</v>
      </c>
      <c r="G4" s="60" t="s">
        <v>1054</v>
      </c>
      <c r="H4" s="60" t="s">
        <v>1054</v>
      </c>
      <c r="I4" s="60" t="s">
        <v>1054</v>
      </c>
      <c r="J4" s="60" t="s">
        <v>1054</v>
      </c>
      <c r="K4" s="60" t="s">
        <v>1054</v>
      </c>
      <c r="L4" s="60" t="s">
        <v>1054</v>
      </c>
      <c r="M4" s="60" t="s">
        <v>1054</v>
      </c>
      <c r="N4" s="60" t="s">
        <v>1054</v>
      </c>
      <c r="O4" s="60" t="s">
        <v>1054</v>
      </c>
      <c r="P4" s="60" t="s">
        <v>1054</v>
      </c>
      <c r="Q4" s="60" t="s">
        <v>1054</v>
      </c>
      <c r="R4" s="60" t="s">
        <v>1054</v>
      </c>
      <c r="S4" s="60" t="s">
        <v>1054</v>
      </c>
      <c r="U4" s="1" t="s">
        <v>883</v>
      </c>
      <c r="V4" s="60" t="s">
        <v>1054</v>
      </c>
      <c r="W4" s="60" t="s">
        <v>1054</v>
      </c>
      <c r="X4" s="60" t="s">
        <v>1054</v>
      </c>
      <c r="Y4" s="60" t="s">
        <v>1054</v>
      </c>
      <c r="Z4" s="60" t="s">
        <v>1055</v>
      </c>
      <c r="AA4" s="60" t="s">
        <v>1054</v>
      </c>
      <c r="AB4" s="60" t="s">
        <v>1054</v>
      </c>
      <c r="AC4" s="60" t="s">
        <v>1054</v>
      </c>
      <c r="AD4" s="60" t="s">
        <v>1054</v>
      </c>
      <c r="AE4" s="60" t="s">
        <v>1054</v>
      </c>
      <c r="AF4" s="60" t="s">
        <v>1054</v>
      </c>
      <c r="AG4" s="60" t="s">
        <v>1054</v>
      </c>
      <c r="AH4" s="60" t="s">
        <v>1054</v>
      </c>
      <c r="AI4" s="60" t="s">
        <v>1054</v>
      </c>
      <c r="AJ4" s="60">
        <v>0</v>
      </c>
      <c r="AK4" s="60" t="s">
        <v>1054</v>
      </c>
      <c r="AL4" s="60" t="s">
        <v>1054</v>
      </c>
      <c r="AM4" s="60" t="s">
        <v>1054</v>
      </c>
      <c r="AN4" s="58"/>
    </row>
    <row r="5" spans="1:41" hidden="1" outlineLevel="1">
      <c r="A5" s="58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S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>
        <f t="shared" si="2"/>
        <v>16</v>
      </c>
      <c r="S5" s="29">
        <f t="shared" si="2"/>
        <v>17</v>
      </c>
      <c r="U5" s="58"/>
      <c r="V5" s="29">
        <f>U5+1</f>
        <v>1</v>
      </c>
      <c r="W5" s="29">
        <f>V5+1</f>
        <v>2</v>
      </c>
      <c r="X5" s="29">
        <f>W5+1</f>
        <v>3</v>
      </c>
      <c r="Y5" s="29">
        <f>W5+1</f>
        <v>3</v>
      </c>
      <c r="Z5" s="29">
        <f t="shared" ref="Z5:AM5" si="3">Y5+1</f>
        <v>4</v>
      </c>
      <c r="AA5" s="29">
        <f t="shared" si="3"/>
        <v>5</v>
      </c>
      <c r="AB5" s="29">
        <f t="shared" si="3"/>
        <v>6</v>
      </c>
      <c r="AC5" s="29">
        <f t="shared" si="3"/>
        <v>7</v>
      </c>
      <c r="AD5" s="29">
        <f t="shared" si="3"/>
        <v>8</v>
      </c>
      <c r="AE5" s="29">
        <f t="shared" si="3"/>
        <v>9</v>
      </c>
      <c r="AF5" s="29">
        <f t="shared" si="3"/>
        <v>10</v>
      </c>
      <c r="AG5" s="29">
        <f t="shared" si="3"/>
        <v>11</v>
      </c>
      <c r="AH5" s="29">
        <f t="shared" si="3"/>
        <v>12</v>
      </c>
      <c r="AI5" s="29">
        <f t="shared" si="3"/>
        <v>13</v>
      </c>
      <c r="AJ5" s="29">
        <f t="shared" si="3"/>
        <v>14</v>
      </c>
      <c r="AK5" s="29">
        <f t="shared" si="3"/>
        <v>15</v>
      </c>
      <c r="AL5" s="29">
        <f t="shared" si="3"/>
        <v>16</v>
      </c>
      <c r="AM5" s="29">
        <f t="shared" si="3"/>
        <v>17</v>
      </c>
    </row>
    <row r="6" spans="1:41" hidden="1" outlineLevel="1">
      <c r="A6" s="1" t="s">
        <v>884</v>
      </c>
      <c r="B6" s="61">
        <f>B40</f>
        <v>3633</v>
      </c>
      <c r="C6" s="61">
        <f t="shared" ref="C6:S6" si="4">C40</f>
        <v>4467</v>
      </c>
      <c r="D6" s="61">
        <f>D40</f>
        <v>5175</v>
      </c>
      <c r="E6" s="61">
        <f t="shared" si="4"/>
        <v>5564</v>
      </c>
      <c r="F6" s="61">
        <f t="shared" si="4"/>
        <v>4938</v>
      </c>
      <c r="G6" s="61">
        <f t="shared" si="4"/>
        <v>2090</v>
      </c>
      <c r="H6" s="61">
        <f t="shared" si="4"/>
        <v>2391</v>
      </c>
      <c r="I6" s="61">
        <f t="shared" si="4"/>
        <v>3424</v>
      </c>
      <c r="J6" s="61">
        <f t="shared" si="4"/>
        <v>2348</v>
      </c>
      <c r="K6" s="61">
        <f t="shared" si="4"/>
        <v>3066</v>
      </c>
      <c r="L6" s="61">
        <f t="shared" si="4"/>
        <v>5891</v>
      </c>
      <c r="M6" s="61">
        <f t="shared" si="4"/>
        <v>3437</v>
      </c>
      <c r="N6" s="61">
        <f t="shared" si="4"/>
        <v>3760</v>
      </c>
      <c r="O6" s="61">
        <f t="shared" si="4"/>
        <v>2745</v>
      </c>
      <c r="P6" s="61">
        <f t="shared" si="4"/>
        <v>4190</v>
      </c>
      <c r="Q6" s="61">
        <f t="shared" si="4"/>
        <v>2591</v>
      </c>
      <c r="R6" s="61">
        <f t="shared" si="4"/>
        <v>5398</v>
      </c>
      <c r="S6" s="61">
        <f t="shared" si="4"/>
        <v>4346</v>
      </c>
      <c r="U6" s="1" t="s">
        <v>884</v>
      </c>
      <c r="V6" s="61">
        <f>V40</f>
        <v>3633</v>
      </c>
      <c r="W6" s="61">
        <f>W40</f>
        <v>4467</v>
      </c>
      <c r="X6" s="61">
        <f>X40</f>
        <v>5175</v>
      </c>
      <c r="Y6" s="61">
        <f>Y40</f>
        <v>5564</v>
      </c>
      <c r="Z6" s="61" t="str">
        <f>IF(Z$4="N","-",Z40)</f>
        <v>-</v>
      </c>
      <c r="AA6" s="61">
        <f t="shared" ref="AA6:AM6" si="5">AA40</f>
        <v>2090</v>
      </c>
      <c r="AB6" s="61">
        <f t="shared" si="5"/>
        <v>2391</v>
      </c>
      <c r="AC6" s="61">
        <f t="shared" si="5"/>
        <v>3424</v>
      </c>
      <c r="AD6" s="61">
        <f t="shared" si="5"/>
        <v>2348</v>
      </c>
      <c r="AE6" s="61">
        <f t="shared" si="5"/>
        <v>3066</v>
      </c>
      <c r="AF6" s="61">
        <f t="shared" si="5"/>
        <v>5891</v>
      </c>
      <c r="AG6" s="61">
        <f t="shared" si="5"/>
        <v>3437</v>
      </c>
      <c r="AH6" s="61">
        <f t="shared" si="5"/>
        <v>3760</v>
      </c>
      <c r="AI6" s="61">
        <f t="shared" si="5"/>
        <v>2745</v>
      </c>
      <c r="AJ6" s="61">
        <f t="shared" si="5"/>
        <v>4190</v>
      </c>
      <c r="AK6" s="61">
        <f t="shared" si="5"/>
        <v>2591</v>
      </c>
      <c r="AL6" s="61">
        <f t="shared" si="5"/>
        <v>5398</v>
      </c>
      <c r="AM6" s="61">
        <f t="shared" si="5"/>
        <v>4346</v>
      </c>
    </row>
    <row r="7" spans="1:41" hidden="1" outlineLevel="1">
      <c r="A7" s="1" t="s">
        <v>885</v>
      </c>
      <c r="B7" s="62">
        <f>IF(SUM($A6:$T6)=0,0,COUNTIF($A6:$T6,"&lt;"&amp;B6)+1)</f>
        <v>9</v>
      </c>
      <c r="C7" s="62">
        <f t="shared" ref="C7:S7" si="6">IF(SUM($A6:$T6)=0,0,COUNTIF($A6:$T6,"&lt;"&amp;C6)+1)</f>
        <v>13</v>
      </c>
      <c r="D7" s="62">
        <f t="shared" si="6"/>
        <v>15</v>
      </c>
      <c r="E7" s="62">
        <f t="shared" si="6"/>
        <v>17</v>
      </c>
      <c r="F7" s="62">
        <f t="shared" si="6"/>
        <v>14</v>
      </c>
      <c r="G7" s="62">
        <f t="shared" si="6"/>
        <v>1</v>
      </c>
      <c r="H7" s="62">
        <f t="shared" si="6"/>
        <v>3</v>
      </c>
      <c r="I7" s="62">
        <f t="shared" si="6"/>
        <v>7</v>
      </c>
      <c r="J7" s="62">
        <f t="shared" si="6"/>
        <v>2</v>
      </c>
      <c r="K7" s="62">
        <f t="shared" si="6"/>
        <v>6</v>
      </c>
      <c r="L7" s="62">
        <f t="shared" si="6"/>
        <v>18</v>
      </c>
      <c r="M7" s="62">
        <f t="shared" si="6"/>
        <v>8</v>
      </c>
      <c r="N7" s="62">
        <f t="shared" si="6"/>
        <v>10</v>
      </c>
      <c r="O7" s="62">
        <f t="shared" si="6"/>
        <v>5</v>
      </c>
      <c r="P7" s="62">
        <f t="shared" si="6"/>
        <v>11</v>
      </c>
      <c r="Q7" s="62">
        <f t="shared" si="6"/>
        <v>4</v>
      </c>
      <c r="R7" s="62">
        <f t="shared" si="6"/>
        <v>16</v>
      </c>
      <c r="S7" s="62">
        <f t="shared" si="6"/>
        <v>12</v>
      </c>
      <c r="U7" s="1" t="s">
        <v>885</v>
      </c>
      <c r="V7" s="62">
        <f>IF(SUM($U6:$AN6)=0,0,IF(V$4="N","-",COUNTIF($U6:$AN6,"&lt;"&amp;V6)+1))</f>
        <v>9</v>
      </c>
      <c r="W7" s="62">
        <f t="shared" ref="W7:AM7" si="7">IF(SUM($U6:$AN6)=0,0,IF(W$4="N","-",COUNTIF($U6:$AN6,"&lt;"&amp;W6)+1))</f>
        <v>13</v>
      </c>
      <c r="X7" s="62">
        <f t="shared" si="7"/>
        <v>14</v>
      </c>
      <c r="Y7" s="62">
        <f t="shared" si="7"/>
        <v>16</v>
      </c>
      <c r="Z7" s="62" t="str">
        <f t="shared" si="7"/>
        <v>-</v>
      </c>
      <c r="AA7" s="62">
        <f t="shared" si="7"/>
        <v>1</v>
      </c>
      <c r="AB7" s="62">
        <f t="shared" si="7"/>
        <v>3</v>
      </c>
      <c r="AC7" s="62">
        <f t="shared" si="7"/>
        <v>7</v>
      </c>
      <c r="AD7" s="62">
        <f t="shared" si="7"/>
        <v>2</v>
      </c>
      <c r="AE7" s="62">
        <f t="shared" si="7"/>
        <v>6</v>
      </c>
      <c r="AF7" s="62">
        <f t="shared" si="7"/>
        <v>17</v>
      </c>
      <c r="AG7" s="62">
        <f t="shared" si="7"/>
        <v>8</v>
      </c>
      <c r="AH7" s="62">
        <f t="shared" si="7"/>
        <v>10</v>
      </c>
      <c r="AI7" s="62">
        <f t="shared" si="7"/>
        <v>5</v>
      </c>
      <c r="AJ7" s="62">
        <f t="shared" si="7"/>
        <v>11</v>
      </c>
      <c r="AK7" s="62">
        <f t="shared" si="7"/>
        <v>4</v>
      </c>
      <c r="AL7" s="62">
        <f t="shared" si="7"/>
        <v>15</v>
      </c>
      <c r="AM7" s="62">
        <f t="shared" si="7"/>
        <v>12</v>
      </c>
    </row>
    <row r="8" spans="1:41" hidden="1" outlineLevel="1">
      <c r="A8" s="1" t="s">
        <v>5</v>
      </c>
      <c r="B8" s="61">
        <f t="shared" ref="B8:S8" si="8">B7-B42</f>
        <v>0</v>
      </c>
      <c r="C8" s="61">
        <f t="shared" si="8"/>
        <v>0</v>
      </c>
      <c r="D8" s="61">
        <f>D7-D42</f>
        <v>0</v>
      </c>
      <c r="E8" s="61">
        <f t="shared" si="8"/>
        <v>0</v>
      </c>
      <c r="F8" s="61">
        <f t="shared" si="8"/>
        <v>0</v>
      </c>
      <c r="G8" s="61">
        <f t="shared" si="8"/>
        <v>0</v>
      </c>
      <c r="H8" s="61">
        <f t="shared" si="8"/>
        <v>0</v>
      </c>
      <c r="I8" s="61">
        <f t="shared" si="8"/>
        <v>0</v>
      </c>
      <c r="J8" s="61">
        <f t="shared" si="8"/>
        <v>0</v>
      </c>
      <c r="K8" s="61">
        <f t="shared" si="8"/>
        <v>0</v>
      </c>
      <c r="L8" s="61">
        <f t="shared" si="8"/>
        <v>0</v>
      </c>
      <c r="M8" s="61">
        <f t="shared" si="8"/>
        <v>0</v>
      </c>
      <c r="N8" s="61">
        <f t="shared" si="8"/>
        <v>0</v>
      </c>
      <c r="O8" s="61">
        <f t="shared" si="8"/>
        <v>0</v>
      </c>
      <c r="P8" s="61">
        <f t="shared" si="8"/>
        <v>0</v>
      </c>
      <c r="Q8" s="61">
        <f t="shared" si="8"/>
        <v>0</v>
      </c>
      <c r="R8" s="61">
        <f t="shared" si="8"/>
        <v>0</v>
      </c>
      <c r="S8" s="61">
        <f t="shared" si="8"/>
        <v>0</v>
      </c>
      <c r="U8" s="1" t="s">
        <v>5</v>
      </c>
      <c r="V8" s="61">
        <f t="shared" ref="V8:AM8" si="9">IF(V$4="N",0,V7-V42)</f>
        <v>0</v>
      </c>
      <c r="W8" s="61">
        <f t="shared" si="9"/>
        <v>0</v>
      </c>
      <c r="X8" s="61">
        <f>IF(X$4="N",0,X7-X42)</f>
        <v>0</v>
      </c>
      <c r="Y8" s="61">
        <f t="shared" si="9"/>
        <v>0</v>
      </c>
      <c r="Z8" s="61">
        <f t="shared" si="9"/>
        <v>0</v>
      </c>
      <c r="AA8" s="61">
        <f t="shared" si="9"/>
        <v>0</v>
      </c>
      <c r="AB8" s="61">
        <f t="shared" si="9"/>
        <v>0</v>
      </c>
      <c r="AC8" s="61">
        <f t="shared" si="9"/>
        <v>0</v>
      </c>
      <c r="AD8" s="61">
        <f t="shared" si="9"/>
        <v>0</v>
      </c>
      <c r="AE8" s="61">
        <f t="shared" si="9"/>
        <v>0</v>
      </c>
      <c r="AF8" s="61">
        <f t="shared" si="9"/>
        <v>0</v>
      </c>
      <c r="AG8" s="61">
        <f t="shared" si="9"/>
        <v>0</v>
      </c>
      <c r="AH8" s="61">
        <f t="shared" si="9"/>
        <v>0</v>
      </c>
      <c r="AI8" s="61">
        <f t="shared" si="9"/>
        <v>0</v>
      </c>
      <c r="AJ8" s="61">
        <f t="shared" si="9"/>
        <v>0</v>
      </c>
      <c r="AK8" s="61">
        <f t="shared" si="9"/>
        <v>0</v>
      </c>
      <c r="AL8" s="61">
        <f t="shared" si="9"/>
        <v>0</v>
      </c>
      <c r="AM8" s="61">
        <f t="shared" si="9"/>
        <v>0</v>
      </c>
    </row>
    <row r="9" spans="1:41" ht="13.5" hidden="1" outlineLevel="1" thickBot="1">
      <c r="A9" s="63" t="s">
        <v>5</v>
      </c>
      <c r="B9" s="64">
        <f>SUM(A8:AN8)</f>
        <v>0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U9" s="1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</row>
    <row r="10" spans="1:41" hidden="1" outlineLevel="1">
      <c r="A10" s="1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U10" s="1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</row>
    <row r="11" spans="1:41" hidden="1" outlineLevel="1">
      <c r="A11" s="1" t="s">
        <v>884</v>
      </c>
      <c r="B11" s="61">
        <f ca="1">B56</f>
        <v>41</v>
      </c>
      <c r="C11" s="61">
        <f t="shared" ref="C11:S11" ca="1" si="10">C56</f>
        <v>60</v>
      </c>
      <c r="D11" s="61">
        <f ca="1">D56</f>
        <v>64</v>
      </c>
      <c r="E11" s="61">
        <f t="shared" ca="1" si="10"/>
        <v>77</v>
      </c>
      <c r="F11" s="61">
        <f t="shared" ca="1" si="10"/>
        <v>60</v>
      </c>
      <c r="G11" s="61">
        <f t="shared" ca="1" si="10"/>
        <v>8</v>
      </c>
      <c r="H11" s="61">
        <f t="shared" ca="1" si="10"/>
        <v>16</v>
      </c>
      <c r="I11" s="61">
        <f t="shared" ca="1" si="10"/>
        <v>45</v>
      </c>
      <c r="J11" s="61">
        <f t="shared" ca="1" si="10"/>
        <v>15</v>
      </c>
      <c r="K11" s="61">
        <f t="shared" ca="1" si="10"/>
        <v>20</v>
      </c>
      <c r="L11" s="61">
        <f t="shared" ca="1" si="10"/>
        <v>88</v>
      </c>
      <c r="M11" s="61">
        <f t="shared" ca="1" si="10"/>
        <v>21</v>
      </c>
      <c r="N11" s="61">
        <f t="shared" ca="1" si="10"/>
        <v>62</v>
      </c>
      <c r="O11" s="61">
        <f t="shared" ca="1" si="10"/>
        <v>33</v>
      </c>
      <c r="P11" s="61">
        <f t="shared" ca="1" si="10"/>
        <v>59</v>
      </c>
      <c r="Q11" s="61">
        <f t="shared" ca="1" si="10"/>
        <v>29</v>
      </c>
      <c r="R11" s="61">
        <f t="shared" ca="1" si="10"/>
        <v>85</v>
      </c>
      <c r="S11" s="61">
        <f t="shared" ca="1" si="10"/>
        <v>72</v>
      </c>
      <c r="U11" s="1" t="s">
        <v>884</v>
      </c>
      <c r="V11" s="67">
        <f t="shared" ref="V11:AM11" ca="1" si="11">IF(V$4="N","-",V56)</f>
        <v>41</v>
      </c>
      <c r="W11" s="67">
        <f t="shared" ca="1" si="11"/>
        <v>58</v>
      </c>
      <c r="X11" s="67">
        <f ca="1">IF(X$4="N","-",X56)</f>
        <v>61</v>
      </c>
      <c r="Y11" s="67">
        <f t="shared" ca="1" si="11"/>
        <v>72</v>
      </c>
      <c r="Z11" s="67" t="str">
        <f t="shared" si="11"/>
        <v>-</v>
      </c>
      <c r="AA11" s="67">
        <f t="shared" ca="1" si="11"/>
        <v>8</v>
      </c>
      <c r="AB11" s="67">
        <f t="shared" ca="1" si="11"/>
        <v>16</v>
      </c>
      <c r="AC11" s="67">
        <f t="shared" ca="1" si="11"/>
        <v>44</v>
      </c>
      <c r="AD11" s="67">
        <f t="shared" ca="1" si="11"/>
        <v>15</v>
      </c>
      <c r="AE11" s="67">
        <f t="shared" ca="1" si="11"/>
        <v>20</v>
      </c>
      <c r="AF11" s="67">
        <f t="shared" ca="1" si="11"/>
        <v>83</v>
      </c>
      <c r="AG11" s="67">
        <f t="shared" ca="1" si="11"/>
        <v>21</v>
      </c>
      <c r="AH11" s="67">
        <f t="shared" ca="1" si="11"/>
        <v>59</v>
      </c>
      <c r="AI11" s="67">
        <f t="shared" ca="1" si="11"/>
        <v>33</v>
      </c>
      <c r="AJ11" s="67">
        <f t="shared" ca="1" si="11"/>
        <v>57</v>
      </c>
      <c r="AK11" s="67">
        <f t="shared" ca="1" si="11"/>
        <v>29</v>
      </c>
      <c r="AL11" s="67">
        <f t="shared" ca="1" si="11"/>
        <v>80</v>
      </c>
      <c r="AM11" s="67">
        <f t="shared" ca="1" si="11"/>
        <v>68</v>
      </c>
      <c r="AN11" s="68"/>
    </row>
    <row r="12" spans="1:41" hidden="1" outlineLevel="1">
      <c r="A12" s="1" t="s">
        <v>885</v>
      </c>
      <c r="B12" s="62">
        <f ca="1">COUNTIF($A11:$T11,"&lt;"&amp;B11)+1</f>
        <v>8</v>
      </c>
      <c r="C12" s="62">
        <f t="shared" ref="C12:S12" ca="1" si="12">COUNTIF($A11:$T11,"&lt;"&amp;C11)+1</f>
        <v>11</v>
      </c>
      <c r="D12" s="62">
        <f ca="1">COUNTIF($A11:$T11,"&lt;"&amp;D11)+1</f>
        <v>14</v>
      </c>
      <c r="E12" s="62">
        <f t="shared" ca="1" si="12"/>
        <v>16</v>
      </c>
      <c r="F12" s="62">
        <f t="shared" ca="1" si="12"/>
        <v>11</v>
      </c>
      <c r="G12" s="62">
        <f t="shared" ca="1" si="12"/>
        <v>1</v>
      </c>
      <c r="H12" s="62">
        <f t="shared" ca="1" si="12"/>
        <v>3</v>
      </c>
      <c r="I12" s="62">
        <f t="shared" ca="1" si="12"/>
        <v>9</v>
      </c>
      <c r="J12" s="62">
        <f t="shared" ca="1" si="12"/>
        <v>2</v>
      </c>
      <c r="K12" s="62">
        <f t="shared" ca="1" si="12"/>
        <v>4</v>
      </c>
      <c r="L12" s="62">
        <f t="shared" ca="1" si="12"/>
        <v>18</v>
      </c>
      <c r="M12" s="62">
        <f t="shared" ca="1" si="12"/>
        <v>5</v>
      </c>
      <c r="N12" s="62">
        <f t="shared" ca="1" si="12"/>
        <v>13</v>
      </c>
      <c r="O12" s="62">
        <f t="shared" ca="1" si="12"/>
        <v>7</v>
      </c>
      <c r="P12" s="62">
        <f t="shared" ca="1" si="12"/>
        <v>10</v>
      </c>
      <c r="Q12" s="62">
        <f t="shared" ca="1" si="12"/>
        <v>6</v>
      </c>
      <c r="R12" s="62">
        <f t="shared" ca="1" si="12"/>
        <v>17</v>
      </c>
      <c r="S12" s="62">
        <f t="shared" ca="1" si="12"/>
        <v>15</v>
      </c>
      <c r="U12" s="1" t="s">
        <v>885</v>
      </c>
      <c r="V12" s="62">
        <f t="shared" ref="V12:AK12" ca="1" si="13">IF(V$4="N","-",COUNTIF($U11:$AN11,"&lt;"&amp;V11)+1)</f>
        <v>8</v>
      </c>
      <c r="W12" s="62">
        <f t="shared" ca="1" si="13"/>
        <v>11</v>
      </c>
      <c r="X12" s="62">
        <f ca="1">IF(X$4="N","-",COUNTIF($U11:$AN11,"&lt;"&amp;X11)+1)</f>
        <v>13</v>
      </c>
      <c r="Y12" s="62">
        <f t="shared" ca="1" si="13"/>
        <v>15</v>
      </c>
      <c r="Z12" s="62" t="str">
        <f t="shared" si="13"/>
        <v>-</v>
      </c>
      <c r="AA12" s="62">
        <f t="shared" ca="1" si="13"/>
        <v>1</v>
      </c>
      <c r="AB12" s="62">
        <f t="shared" ca="1" si="13"/>
        <v>3</v>
      </c>
      <c r="AC12" s="62">
        <f t="shared" ca="1" si="13"/>
        <v>9</v>
      </c>
      <c r="AD12" s="62">
        <f t="shared" ca="1" si="13"/>
        <v>2</v>
      </c>
      <c r="AE12" s="62">
        <f t="shared" ca="1" si="13"/>
        <v>4</v>
      </c>
      <c r="AF12" s="62">
        <f t="shared" ca="1" si="13"/>
        <v>17</v>
      </c>
      <c r="AG12" s="62">
        <f t="shared" ca="1" si="13"/>
        <v>5</v>
      </c>
      <c r="AH12" s="62">
        <f t="shared" ca="1" si="13"/>
        <v>12</v>
      </c>
      <c r="AI12" s="62">
        <f t="shared" ca="1" si="13"/>
        <v>7</v>
      </c>
      <c r="AJ12" s="62">
        <f t="shared" ca="1" si="13"/>
        <v>10</v>
      </c>
      <c r="AK12" s="62">
        <f t="shared" ca="1" si="13"/>
        <v>6</v>
      </c>
      <c r="AL12" s="62">
        <f ca="1">IF(AL$4="N","-",COUNTIF($U11:$AN11,"&lt;"&amp;AL11)+1)</f>
        <v>16</v>
      </c>
      <c r="AM12" s="62">
        <f ca="1">IF(AM$4="N","-",COUNTIF($U11:$AN11,"&lt;"&amp;AM11)+1)</f>
        <v>14</v>
      </c>
    </row>
    <row r="13" spans="1:41" hidden="1" outlineLevel="1">
      <c r="A13" s="1" t="s">
        <v>5</v>
      </c>
      <c r="B13" s="69">
        <f t="shared" ref="B13:S13" ca="1" si="14">B12-B57</f>
        <v>0</v>
      </c>
      <c r="C13" s="69">
        <f t="shared" ca="1" si="14"/>
        <v>0</v>
      </c>
      <c r="D13" s="69">
        <f ca="1">D12-D57</f>
        <v>0</v>
      </c>
      <c r="E13" s="69">
        <f t="shared" ca="1" si="14"/>
        <v>0</v>
      </c>
      <c r="F13" s="69">
        <f t="shared" ca="1" si="14"/>
        <v>0</v>
      </c>
      <c r="G13" s="69">
        <f t="shared" ca="1" si="14"/>
        <v>0</v>
      </c>
      <c r="H13" s="69">
        <f t="shared" ca="1" si="14"/>
        <v>0</v>
      </c>
      <c r="I13" s="69">
        <f t="shared" ca="1" si="14"/>
        <v>0</v>
      </c>
      <c r="J13" s="69">
        <f t="shared" ca="1" si="14"/>
        <v>0</v>
      </c>
      <c r="K13" s="69">
        <f t="shared" ca="1" si="14"/>
        <v>0</v>
      </c>
      <c r="L13" s="69">
        <f t="shared" ca="1" si="14"/>
        <v>0</v>
      </c>
      <c r="M13" s="69">
        <f t="shared" ca="1" si="14"/>
        <v>0</v>
      </c>
      <c r="N13" s="69">
        <f t="shared" ca="1" si="14"/>
        <v>0</v>
      </c>
      <c r="O13" s="69">
        <f t="shared" ca="1" si="14"/>
        <v>0</v>
      </c>
      <c r="P13" s="69">
        <f t="shared" ca="1" si="14"/>
        <v>0</v>
      </c>
      <c r="Q13" s="69">
        <f t="shared" ca="1" si="14"/>
        <v>0</v>
      </c>
      <c r="R13" s="69">
        <f t="shared" ca="1" si="14"/>
        <v>0</v>
      </c>
      <c r="S13" s="69">
        <f t="shared" ca="1" si="14"/>
        <v>0</v>
      </c>
      <c r="U13" s="1" t="s">
        <v>5</v>
      </c>
      <c r="V13" s="61">
        <f ca="1">IF(V$4="N",0,V12-V57)</f>
        <v>0</v>
      </c>
      <c r="W13" s="61">
        <f t="shared" ref="W13:AM13" ca="1" si="15">IF(W$4="N",0,W12-W57)</f>
        <v>0</v>
      </c>
      <c r="X13" s="61">
        <f ca="1">IF(X$4="N",0,X12-X57)</f>
        <v>0</v>
      </c>
      <c r="Y13" s="61">
        <f t="shared" ca="1" si="15"/>
        <v>0</v>
      </c>
      <c r="Z13" s="61">
        <f t="shared" si="15"/>
        <v>0</v>
      </c>
      <c r="AA13" s="61">
        <f t="shared" ca="1" si="15"/>
        <v>0</v>
      </c>
      <c r="AB13" s="61">
        <f t="shared" ca="1" si="15"/>
        <v>0</v>
      </c>
      <c r="AC13" s="61">
        <f t="shared" ca="1" si="15"/>
        <v>0</v>
      </c>
      <c r="AD13" s="61">
        <f t="shared" ca="1" si="15"/>
        <v>0</v>
      </c>
      <c r="AE13" s="61">
        <f t="shared" ca="1" si="15"/>
        <v>0</v>
      </c>
      <c r="AF13" s="61">
        <f t="shared" ca="1" si="15"/>
        <v>0</v>
      </c>
      <c r="AG13" s="61">
        <f t="shared" ca="1" si="15"/>
        <v>0</v>
      </c>
      <c r="AH13" s="61">
        <f t="shared" ca="1" si="15"/>
        <v>0</v>
      </c>
      <c r="AI13" s="61">
        <f t="shared" ca="1" si="15"/>
        <v>0</v>
      </c>
      <c r="AJ13" s="61">
        <f t="shared" ca="1" si="15"/>
        <v>0</v>
      </c>
      <c r="AK13" s="61">
        <f t="shared" ca="1" si="15"/>
        <v>0</v>
      </c>
      <c r="AL13" s="61">
        <f t="shared" ca="1" si="15"/>
        <v>0</v>
      </c>
      <c r="AM13" s="61">
        <f t="shared" ca="1" si="15"/>
        <v>0</v>
      </c>
    </row>
    <row r="14" spans="1:41" ht="13.5" hidden="1" outlineLevel="1" thickBot="1">
      <c r="A14" s="63" t="s">
        <v>5</v>
      </c>
      <c r="B14" s="64">
        <f ca="1">SUM(A13:AN13)</f>
        <v>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U14" s="1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</row>
    <row r="15" spans="1:41" hidden="1" outlineLevel="1">
      <c r="A15" s="70" t="s">
        <v>1060</v>
      </c>
      <c r="B15" s="7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U15" s="70" t="s">
        <v>1060</v>
      </c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0"/>
      <c r="AL15" s="66"/>
      <c r="AM15" s="66"/>
    </row>
    <row r="16" spans="1:41" ht="26.25" collapsed="1">
      <c r="A16" s="15" t="s">
        <v>1044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71"/>
      <c r="M16" s="71"/>
      <c r="N16" s="72"/>
      <c r="O16" s="73"/>
      <c r="P16" s="73"/>
      <c r="R16" s="73"/>
      <c r="S16" s="74" t="s">
        <v>1061</v>
      </c>
      <c r="U16" s="15" t="s">
        <v>1044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71"/>
      <c r="AG16" s="18"/>
      <c r="AH16" s="18"/>
      <c r="AI16" s="73"/>
      <c r="AJ16" s="73"/>
      <c r="AK16" s="73"/>
      <c r="AL16" s="73"/>
      <c r="AM16" s="74" t="s">
        <v>1061</v>
      </c>
    </row>
    <row r="17" spans="1:39">
      <c r="A17" s="26" t="str">
        <f>"ALL CLUBS: "&amp;COUNTA(A3:T3)&amp;" TEAMS (note awards are based on table excluding non East Sussex Clubs)"</f>
        <v>ALL CLUBS: 18 TEAMS (note awards are based on table excluding non East Sussex Clubs)</v>
      </c>
      <c r="U17" s="26" t="str">
        <f>"EAST SUSSEX CLUBS: "&amp;COUNTIF(U4:AN4,"Y")&amp;" TEAMS (Only East Sussex Teams qualify for awards: awards are awarded as per this table)"</f>
        <v>EAST SUSSEX CLUBS: 16 TEAMS (Only East Sussex Teams qualify for awards: awards are awarded as per this table)</v>
      </c>
    </row>
    <row r="18" spans="1:39">
      <c r="A18" s="43" t="s">
        <v>886</v>
      </c>
      <c r="B18" s="43" t="str">
        <f>B$3</f>
        <v>A80</v>
      </c>
      <c r="C18" s="43" t="str">
        <f t="shared" ref="C18:S18" si="16">C$3</f>
        <v>BEX</v>
      </c>
      <c r="D18" s="43" t="str">
        <f t="shared" si="16"/>
        <v>FRONTR</v>
      </c>
      <c r="E18" s="43" t="str">
        <f t="shared" si="16"/>
        <v>BTNTRI</v>
      </c>
      <c r="F18" s="43" t="str">
        <f t="shared" si="16"/>
        <v>CPA</v>
      </c>
      <c r="G18" s="43" t="str">
        <f t="shared" si="16"/>
        <v>CROW</v>
      </c>
      <c r="H18" s="43" t="str">
        <f t="shared" si="16"/>
        <v>EAST/BDY</v>
      </c>
      <c r="I18" s="43" t="str">
        <f t="shared" si="16"/>
        <v>HAIL</v>
      </c>
      <c r="J18" s="43" t="str">
        <f t="shared" si="16"/>
        <v>HR/HAC</v>
      </c>
      <c r="K18" s="43" t="str">
        <f t="shared" si="16"/>
        <v>HTH/UCK</v>
      </c>
      <c r="L18" s="43" t="str">
        <f t="shared" si="16"/>
        <v>HYR</v>
      </c>
      <c r="M18" s="43" t="str">
        <f t="shared" si="16"/>
        <v>LEW</v>
      </c>
      <c r="N18" s="43" t="str">
        <f t="shared" si="16"/>
        <v>MEAD</v>
      </c>
      <c r="O18" s="43" t="str">
        <f t="shared" si="16"/>
        <v>PSS</v>
      </c>
      <c r="P18" s="43" t="str">
        <f t="shared" si="16"/>
        <v>HEDGE</v>
      </c>
      <c r="Q18" s="43" t="str">
        <f t="shared" si="16"/>
        <v>RUNW</v>
      </c>
      <c r="R18" s="43" t="str">
        <f t="shared" si="16"/>
        <v>TRIT</v>
      </c>
      <c r="S18" s="43" t="str">
        <f t="shared" si="16"/>
        <v>WAD</v>
      </c>
      <c r="U18" s="43" t="s">
        <v>886</v>
      </c>
      <c r="V18" s="43" t="str">
        <f>V$3</f>
        <v>A80</v>
      </c>
      <c r="W18" s="43" t="str">
        <f t="shared" ref="W18:AM18" si="17">W$3</f>
        <v>BEX</v>
      </c>
      <c r="X18" s="43" t="str">
        <f t="shared" si="17"/>
        <v>FRONTR</v>
      </c>
      <c r="Y18" s="43" t="str">
        <f t="shared" si="17"/>
        <v>BTNTRI</v>
      </c>
      <c r="Z18" s="43" t="str">
        <f t="shared" si="17"/>
        <v>CPA</v>
      </c>
      <c r="AA18" s="43" t="str">
        <f t="shared" si="17"/>
        <v>CROW</v>
      </c>
      <c r="AB18" s="43" t="str">
        <f t="shared" si="17"/>
        <v>EAST/BDY</v>
      </c>
      <c r="AC18" s="43" t="str">
        <f t="shared" si="17"/>
        <v>HAIL</v>
      </c>
      <c r="AD18" s="43" t="str">
        <f t="shared" si="17"/>
        <v>HR/HAC</v>
      </c>
      <c r="AE18" s="43" t="str">
        <f t="shared" si="17"/>
        <v>HTH/UCK</v>
      </c>
      <c r="AF18" s="43" t="str">
        <f t="shared" si="17"/>
        <v>HYR</v>
      </c>
      <c r="AG18" s="43" t="str">
        <f t="shared" si="17"/>
        <v>LEW</v>
      </c>
      <c r="AH18" s="43" t="str">
        <f t="shared" si="17"/>
        <v>MEAD</v>
      </c>
      <c r="AI18" s="43" t="str">
        <f t="shared" si="17"/>
        <v>PSS</v>
      </c>
      <c r="AJ18" s="43" t="str">
        <f t="shared" si="17"/>
        <v>HEDGE</v>
      </c>
      <c r="AK18" s="43" t="str">
        <f t="shared" si="17"/>
        <v>RUNW</v>
      </c>
      <c r="AL18" s="43" t="str">
        <f t="shared" si="17"/>
        <v>TRIT</v>
      </c>
      <c r="AM18" s="43" t="str">
        <f t="shared" si="17"/>
        <v>WAD</v>
      </c>
    </row>
    <row r="19" spans="1:39">
      <c r="A19" s="43" t="s">
        <v>22</v>
      </c>
      <c r="B19" s="33">
        <v>26</v>
      </c>
      <c r="C19" s="31">
        <v>83</v>
      </c>
      <c r="D19" s="31">
        <v>175</v>
      </c>
      <c r="E19" s="31">
        <v>299</v>
      </c>
      <c r="F19" s="31">
        <v>14</v>
      </c>
      <c r="G19" s="31">
        <v>5</v>
      </c>
      <c r="H19" s="31">
        <v>8</v>
      </c>
      <c r="I19" s="31">
        <v>45</v>
      </c>
      <c r="J19" s="31">
        <v>2</v>
      </c>
      <c r="K19" s="31">
        <v>6</v>
      </c>
      <c r="L19" s="31">
        <v>299</v>
      </c>
      <c r="M19" s="31">
        <v>77</v>
      </c>
      <c r="N19" s="31">
        <v>143</v>
      </c>
      <c r="O19" s="31">
        <v>1</v>
      </c>
      <c r="P19" s="31">
        <v>10</v>
      </c>
      <c r="Q19" s="31">
        <v>54</v>
      </c>
      <c r="R19" s="31">
        <v>299</v>
      </c>
      <c r="S19" s="31">
        <v>257</v>
      </c>
      <c r="U19" s="43" t="s">
        <v>22</v>
      </c>
      <c r="V19" s="33">
        <f>IF(V$4="N",0,B19)</f>
        <v>26</v>
      </c>
      <c r="W19" s="33">
        <f t="shared" ref="W19:AL38" si="18">IF(W$4="N",0,C19)</f>
        <v>83</v>
      </c>
      <c r="X19" s="33">
        <f t="shared" si="18"/>
        <v>175</v>
      </c>
      <c r="Y19" s="33">
        <f t="shared" si="18"/>
        <v>299</v>
      </c>
      <c r="Z19" s="33">
        <f t="shared" si="18"/>
        <v>0</v>
      </c>
      <c r="AA19" s="33">
        <f t="shared" si="18"/>
        <v>5</v>
      </c>
      <c r="AB19" s="33">
        <f t="shared" si="18"/>
        <v>8</v>
      </c>
      <c r="AC19" s="33">
        <f t="shared" si="18"/>
        <v>45</v>
      </c>
      <c r="AD19" s="33">
        <f t="shared" si="18"/>
        <v>2</v>
      </c>
      <c r="AE19" s="33">
        <f t="shared" si="18"/>
        <v>6</v>
      </c>
      <c r="AF19" s="33">
        <f t="shared" si="18"/>
        <v>299</v>
      </c>
      <c r="AG19" s="33">
        <f t="shared" si="18"/>
        <v>77</v>
      </c>
      <c r="AH19" s="33">
        <f t="shared" si="18"/>
        <v>143</v>
      </c>
      <c r="AI19" s="33">
        <f t="shared" si="18"/>
        <v>1</v>
      </c>
      <c r="AJ19" s="33">
        <f t="shared" si="18"/>
        <v>10</v>
      </c>
      <c r="AK19" s="33">
        <f t="shared" si="18"/>
        <v>54</v>
      </c>
      <c r="AL19" s="33">
        <f t="shared" si="18"/>
        <v>299</v>
      </c>
      <c r="AM19" s="33">
        <f t="shared" ref="AM19:AM38" si="19">IF(AM$4="N",0,S19)</f>
        <v>257</v>
      </c>
    </row>
    <row r="20" spans="1:39">
      <c r="A20" s="43" t="s">
        <v>31</v>
      </c>
      <c r="B20" s="33">
        <v>241</v>
      </c>
      <c r="C20" s="31">
        <v>299</v>
      </c>
      <c r="D20" s="31">
        <v>299</v>
      </c>
      <c r="E20" s="31">
        <v>299</v>
      </c>
      <c r="F20" s="31">
        <v>187</v>
      </c>
      <c r="G20" s="31">
        <v>32</v>
      </c>
      <c r="H20" s="31">
        <v>18</v>
      </c>
      <c r="I20" s="31">
        <v>58</v>
      </c>
      <c r="J20" s="31">
        <v>3</v>
      </c>
      <c r="K20" s="31">
        <v>90</v>
      </c>
      <c r="L20" s="31">
        <v>299</v>
      </c>
      <c r="M20" s="31">
        <v>178</v>
      </c>
      <c r="N20" s="31">
        <v>179</v>
      </c>
      <c r="O20" s="31">
        <v>28</v>
      </c>
      <c r="P20" s="31">
        <v>299</v>
      </c>
      <c r="Q20" s="31">
        <v>78</v>
      </c>
      <c r="R20" s="31">
        <v>299</v>
      </c>
      <c r="S20" s="31">
        <v>267</v>
      </c>
      <c r="U20" s="43" t="s">
        <v>31</v>
      </c>
      <c r="V20" s="33">
        <f t="shared" ref="V20:AK38" si="20">IF(V$4="N",0,B20)</f>
        <v>241</v>
      </c>
      <c r="W20" s="33">
        <f t="shared" si="18"/>
        <v>299</v>
      </c>
      <c r="X20" s="33">
        <f t="shared" si="18"/>
        <v>299</v>
      </c>
      <c r="Y20" s="33">
        <f t="shared" si="18"/>
        <v>299</v>
      </c>
      <c r="Z20" s="33">
        <f t="shared" si="18"/>
        <v>0</v>
      </c>
      <c r="AA20" s="33">
        <f t="shared" si="18"/>
        <v>32</v>
      </c>
      <c r="AB20" s="33">
        <f t="shared" si="18"/>
        <v>18</v>
      </c>
      <c r="AC20" s="33">
        <f t="shared" si="18"/>
        <v>58</v>
      </c>
      <c r="AD20" s="33">
        <f t="shared" si="18"/>
        <v>3</v>
      </c>
      <c r="AE20" s="33">
        <f t="shared" si="18"/>
        <v>90</v>
      </c>
      <c r="AF20" s="33">
        <f t="shared" si="18"/>
        <v>299</v>
      </c>
      <c r="AG20" s="33">
        <f t="shared" si="18"/>
        <v>178</v>
      </c>
      <c r="AH20" s="33">
        <f t="shared" si="18"/>
        <v>179</v>
      </c>
      <c r="AI20" s="33">
        <f t="shared" si="18"/>
        <v>28</v>
      </c>
      <c r="AJ20" s="33">
        <f t="shared" si="18"/>
        <v>299</v>
      </c>
      <c r="AK20" s="33">
        <f t="shared" si="18"/>
        <v>78</v>
      </c>
      <c r="AL20" s="33">
        <f t="shared" si="18"/>
        <v>299</v>
      </c>
      <c r="AM20" s="33">
        <f t="shared" si="19"/>
        <v>267</v>
      </c>
    </row>
    <row r="21" spans="1:39">
      <c r="A21" s="43" t="s">
        <v>104</v>
      </c>
      <c r="B21" s="33">
        <v>299</v>
      </c>
      <c r="C21" s="31">
        <v>299</v>
      </c>
      <c r="D21" s="31">
        <v>299</v>
      </c>
      <c r="E21" s="31">
        <v>299</v>
      </c>
      <c r="F21" s="31">
        <v>299</v>
      </c>
      <c r="G21" s="31">
        <v>40</v>
      </c>
      <c r="H21" s="31">
        <v>30</v>
      </c>
      <c r="I21" s="31">
        <v>63</v>
      </c>
      <c r="J21" s="31">
        <v>34</v>
      </c>
      <c r="K21" s="31">
        <v>188</v>
      </c>
      <c r="L21" s="31">
        <v>299</v>
      </c>
      <c r="M21" s="31">
        <v>192</v>
      </c>
      <c r="N21" s="31">
        <v>299</v>
      </c>
      <c r="O21" s="31">
        <v>101</v>
      </c>
      <c r="P21" s="31">
        <v>299</v>
      </c>
      <c r="Q21" s="31">
        <v>110</v>
      </c>
      <c r="R21" s="31">
        <v>299</v>
      </c>
      <c r="S21" s="31">
        <v>287</v>
      </c>
      <c r="U21" s="43" t="s">
        <v>104</v>
      </c>
      <c r="V21" s="33">
        <f t="shared" si="20"/>
        <v>299</v>
      </c>
      <c r="W21" s="33">
        <f t="shared" si="18"/>
        <v>299</v>
      </c>
      <c r="X21" s="33">
        <f t="shared" si="18"/>
        <v>299</v>
      </c>
      <c r="Y21" s="33">
        <f t="shared" si="18"/>
        <v>299</v>
      </c>
      <c r="Z21" s="33">
        <f t="shared" si="18"/>
        <v>0</v>
      </c>
      <c r="AA21" s="33">
        <f t="shared" si="18"/>
        <v>40</v>
      </c>
      <c r="AB21" s="33">
        <f t="shared" si="18"/>
        <v>30</v>
      </c>
      <c r="AC21" s="33">
        <f t="shared" si="18"/>
        <v>63</v>
      </c>
      <c r="AD21" s="33">
        <f t="shared" si="18"/>
        <v>34</v>
      </c>
      <c r="AE21" s="33">
        <f t="shared" si="18"/>
        <v>188</v>
      </c>
      <c r="AF21" s="33">
        <f t="shared" si="18"/>
        <v>299</v>
      </c>
      <c r="AG21" s="33">
        <f t="shared" si="18"/>
        <v>192</v>
      </c>
      <c r="AH21" s="33">
        <f t="shared" si="18"/>
        <v>299</v>
      </c>
      <c r="AI21" s="33">
        <f t="shared" si="18"/>
        <v>101</v>
      </c>
      <c r="AJ21" s="33">
        <f t="shared" si="18"/>
        <v>299</v>
      </c>
      <c r="AK21" s="33">
        <f t="shared" si="18"/>
        <v>110</v>
      </c>
      <c r="AL21" s="33">
        <f t="shared" si="18"/>
        <v>299</v>
      </c>
      <c r="AM21" s="33">
        <f t="shared" si="19"/>
        <v>287</v>
      </c>
    </row>
    <row r="22" spans="1:39">
      <c r="A22" s="43" t="s">
        <v>133</v>
      </c>
      <c r="B22" s="33">
        <v>299</v>
      </c>
      <c r="C22" s="31">
        <v>299</v>
      </c>
      <c r="D22" s="31">
        <v>299</v>
      </c>
      <c r="E22" s="31">
        <v>299</v>
      </c>
      <c r="F22" s="31">
        <v>299</v>
      </c>
      <c r="G22" s="31">
        <v>52</v>
      </c>
      <c r="H22" s="31">
        <v>51</v>
      </c>
      <c r="I22" s="31">
        <v>81</v>
      </c>
      <c r="J22" s="31">
        <v>56</v>
      </c>
      <c r="K22" s="31">
        <v>189</v>
      </c>
      <c r="L22" s="31">
        <v>299</v>
      </c>
      <c r="M22" s="31">
        <v>299</v>
      </c>
      <c r="N22" s="31">
        <v>299</v>
      </c>
      <c r="O22" s="31">
        <v>103</v>
      </c>
      <c r="P22" s="31">
        <v>299</v>
      </c>
      <c r="Q22" s="31">
        <v>155</v>
      </c>
      <c r="R22" s="31">
        <v>299</v>
      </c>
      <c r="S22" s="31">
        <v>299</v>
      </c>
      <c r="U22" s="43" t="s">
        <v>133</v>
      </c>
      <c r="V22" s="33">
        <f t="shared" si="20"/>
        <v>299</v>
      </c>
      <c r="W22" s="33">
        <f t="shared" si="18"/>
        <v>299</v>
      </c>
      <c r="X22" s="33">
        <f t="shared" si="18"/>
        <v>299</v>
      </c>
      <c r="Y22" s="33">
        <f t="shared" si="18"/>
        <v>299</v>
      </c>
      <c r="Z22" s="33">
        <f t="shared" si="18"/>
        <v>0</v>
      </c>
      <c r="AA22" s="33">
        <f t="shared" si="18"/>
        <v>52</v>
      </c>
      <c r="AB22" s="33">
        <f t="shared" si="18"/>
        <v>51</v>
      </c>
      <c r="AC22" s="33">
        <f t="shared" si="18"/>
        <v>81</v>
      </c>
      <c r="AD22" s="33">
        <f t="shared" si="18"/>
        <v>56</v>
      </c>
      <c r="AE22" s="33">
        <f t="shared" si="18"/>
        <v>189</v>
      </c>
      <c r="AF22" s="33">
        <f t="shared" si="18"/>
        <v>299</v>
      </c>
      <c r="AG22" s="33">
        <f t="shared" si="18"/>
        <v>299</v>
      </c>
      <c r="AH22" s="33">
        <f t="shared" si="18"/>
        <v>299</v>
      </c>
      <c r="AI22" s="33">
        <f t="shared" si="18"/>
        <v>103</v>
      </c>
      <c r="AJ22" s="33">
        <f t="shared" si="18"/>
        <v>299</v>
      </c>
      <c r="AK22" s="33">
        <f t="shared" si="18"/>
        <v>155</v>
      </c>
      <c r="AL22" s="33">
        <f t="shared" si="18"/>
        <v>299</v>
      </c>
      <c r="AM22" s="33">
        <f t="shared" si="19"/>
        <v>299</v>
      </c>
    </row>
    <row r="23" spans="1:39">
      <c r="A23" s="43" t="s">
        <v>36</v>
      </c>
      <c r="B23" s="33">
        <v>47</v>
      </c>
      <c r="C23" s="31">
        <v>59</v>
      </c>
      <c r="D23" s="31">
        <v>20</v>
      </c>
      <c r="E23" s="31">
        <v>22</v>
      </c>
      <c r="F23" s="31">
        <v>116</v>
      </c>
      <c r="G23" s="31">
        <v>9</v>
      </c>
      <c r="H23" s="31">
        <v>11</v>
      </c>
      <c r="I23" s="31">
        <v>29</v>
      </c>
      <c r="J23" s="31">
        <v>35</v>
      </c>
      <c r="K23" s="31">
        <v>13</v>
      </c>
      <c r="L23" s="31">
        <v>299</v>
      </c>
      <c r="M23" s="31">
        <v>95</v>
      </c>
      <c r="N23" s="31">
        <v>21</v>
      </c>
      <c r="O23" s="31">
        <v>113</v>
      </c>
      <c r="P23" s="31">
        <v>279</v>
      </c>
      <c r="Q23" s="31">
        <v>41</v>
      </c>
      <c r="R23" s="31">
        <v>44</v>
      </c>
      <c r="S23" s="31">
        <v>4</v>
      </c>
      <c r="U23" s="43" t="s">
        <v>36</v>
      </c>
      <c r="V23" s="33">
        <f t="shared" si="20"/>
        <v>47</v>
      </c>
      <c r="W23" s="33">
        <f t="shared" si="18"/>
        <v>59</v>
      </c>
      <c r="X23" s="33">
        <f t="shared" si="18"/>
        <v>20</v>
      </c>
      <c r="Y23" s="33">
        <f t="shared" si="18"/>
        <v>22</v>
      </c>
      <c r="Z23" s="33">
        <f t="shared" si="18"/>
        <v>0</v>
      </c>
      <c r="AA23" s="33">
        <f t="shared" si="18"/>
        <v>9</v>
      </c>
      <c r="AB23" s="33">
        <f t="shared" si="18"/>
        <v>11</v>
      </c>
      <c r="AC23" s="33">
        <f t="shared" si="18"/>
        <v>29</v>
      </c>
      <c r="AD23" s="33">
        <f t="shared" si="18"/>
        <v>35</v>
      </c>
      <c r="AE23" s="33">
        <f t="shared" si="18"/>
        <v>13</v>
      </c>
      <c r="AF23" s="33">
        <f t="shared" si="18"/>
        <v>299</v>
      </c>
      <c r="AG23" s="33">
        <f t="shared" si="18"/>
        <v>95</v>
      </c>
      <c r="AH23" s="33">
        <f t="shared" si="18"/>
        <v>21</v>
      </c>
      <c r="AI23" s="33">
        <f t="shared" si="18"/>
        <v>113</v>
      </c>
      <c r="AJ23" s="33">
        <f t="shared" si="18"/>
        <v>279</v>
      </c>
      <c r="AK23" s="33">
        <f t="shared" si="18"/>
        <v>41</v>
      </c>
      <c r="AL23" s="33">
        <f t="shared" si="18"/>
        <v>44</v>
      </c>
      <c r="AM23" s="33">
        <f t="shared" si="19"/>
        <v>4</v>
      </c>
    </row>
    <row r="24" spans="1:39">
      <c r="A24" s="43" t="s">
        <v>75</v>
      </c>
      <c r="B24" s="33">
        <v>181</v>
      </c>
      <c r="C24" s="31">
        <v>92</v>
      </c>
      <c r="D24" s="31">
        <v>299</v>
      </c>
      <c r="E24" s="31">
        <v>299</v>
      </c>
      <c r="F24" s="31">
        <v>296</v>
      </c>
      <c r="G24" s="31">
        <v>17</v>
      </c>
      <c r="H24" s="31">
        <v>102</v>
      </c>
      <c r="I24" s="31">
        <v>31</v>
      </c>
      <c r="J24" s="31">
        <v>68</v>
      </c>
      <c r="K24" s="31">
        <v>24</v>
      </c>
      <c r="L24" s="31">
        <v>299</v>
      </c>
      <c r="M24" s="31">
        <v>152</v>
      </c>
      <c r="N24" s="31">
        <v>73</v>
      </c>
      <c r="O24" s="31">
        <v>119</v>
      </c>
      <c r="P24" s="31">
        <v>290</v>
      </c>
      <c r="Q24" s="31">
        <v>49</v>
      </c>
      <c r="R24" s="31">
        <v>225</v>
      </c>
      <c r="S24" s="31">
        <v>37</v>
      </c>
      <c r="U24" s="43" t="s">
        <v>75</v>
      </c>
      <c r="V24" s="33">
        <f t="shared" si="20"/>
        <v>181</v>
      </c>
      <c r="W24" s="33">
        <f t="shared" si="18"/>
        <v>92</v>
      </c>
      <c r="X24" s="33">
        <f t="shared" si="18"/>
        <v>299</v>
      </c>
      <c r="Y24" s="33">
        <f t="shared" si="18"/>
        <v>299</v>
      </c>
      <c r="Z24" s="33">
        <f t="shared" si="18"/>
        <v>0</v>
      </c>
      <c r="AA24" s="33">
        <f t="shared" si="18"/>
        <v>17</v>
      </c>
      <c r="AB24" s="33">
        <f t="shared" si="18"/>
        <v>102</v>
      </c>
      <c r="AC24" s="33">
        <f t="shared" si="18"/>
        <v>31</v>
      </c>
      <c r="AD24" s="33">
        <f t="shared" si="18"/>
        <v>68</v>
      </c>
      <c r="AE24" s="33">
        <f t="shared" si="18"/>
        <v>24</v>
      </c>
      <c r="AF24" s="33">
        <f t="shared" si="18"/>
        <v>299</v>
      </c>
      <c r="AG24" s="33">
        <f t="shared" si="18"/>
        <v>152</v>
      </c>
      <c r="AH24" s="33">
        <f t="shared" si="18"/>
        <v>73</v>
      </c>
      <c r="AI24" s="33">
        <f t="shared" si="18"/>
        <v>119</v>
      </c>
      <c r="AJ24" s="33">
        <f t="shared" si="18"/>
        <v>290</v>
      </c>
      <c r="AK24" s="33">
        <f t="shared" si="18"/>
        <v>49</v>
      </c>
      <c r="AL24" s="33">
        <f t="shared" si="18"/>
        <v>225</v>
      </c>
      <c r="AM24" s="33">
        <f t="shared" si="19"/>
        <v>37</v>
      </c>
    </row>
    <row r="25" spans="1:39">
      <c r="A25" s="43" t="s">
        <v>89</v>
      </c>
      <c r="B25" s="33">
        <v>182</v>
      </c>
      <c r="C25" s="31">
        <v>299</v>
      </c>
      <c r="D25" s="31">
        <v>299</v>
      </c>
      <c r="E25" s="31">
        <v>299</v>
      </c>
      <c r="F25" s="31">
        <v>299</v>
      </c>
      <c r="G25" s="31">
        <v>23</v>
      </c>
      <c r="H25" s="31">
        <v>199</v>
      </c>
      <c r="I25" s="31">
        <v>36</v>
      </c>
      <c r="J25" s="31">
        <v>70</v>
      </c>
      <c r="K25" s="31">
        <v>131</v>
      </c>
      <c r="L25" s="31">
        <v>299</v>
      </c>
      <c r="M25" s="31">
        <v>153</v>
      </c>
      <c r="N25" s="31">
        <v>140</v>
      </c>
      <c r="O25" s="31">
        <v>126</v>
      </c>
      <c r="P25" s="31">
        <v>299</v>
      </c>
      <c r="Q25" s="31">
        <v>74</v>
      </c>
      <c r="R25" s="31">
        <v>299</v>
      </c>
      <c r="S25" s="31">
        <v>244</v>
      </c>
      <c r="U25" s="43" t="s">
        <v>89</v>
      </c>
      <c r="V25" s="33">
        <f t="shared" si="20"/>
        <v>182</v>
      </c>
      <c r="W25" s="33">
        <f t="shared" si="18"/>
        <v>299</v>
      </c>
      <c r="X25" s="33">
        <f t="shared" si="18"/>
        <v>299</v>
      </c>
      <c r="Y25" s="33">
        <f t="shared" si="18"/>
        <v>299</v>
      </c>
      <c r="Z25" s="33">
        <f t="shared" si="18"/>
        <v>0</v>
      </c>
      <c r="AA25" s="33">
        <f t="shared" si="18"/>
        <v>23</v>
      </c>
      <c r="AB25" s="33">
        <f t="shared" si="18"/>
        <v>199</v>
      </c>
      <c r="AC25" s="33">
        <f t="shared" si="18"/>
        <v>36</v>
      </c>
      <c r="AD25" s="33">
        <f t="shared" si="18"/>
        <v>70</v>
      </c>
      <c r="AE25" s="33">
        <f t="shared" si="18"/>
        <v>131</v>
      </c>
      <c r="AF25" s="33">
        <f t="shared" si="18"/>
        <v>299</v>
      </c>
      <c r="AG25" s="33">
        <f t="shared" si="18"/>
        <v>153</v>
      </c>
      <c r="AH25" s="33">
        <f t="shared" si="18"/>
        <v>140</v>
      </c>
      <c r="AI25" s="33">
        <f t="shared" si="18"/>
        <v>126</v>
      </c>
      <c r="AJ25" s="33">
        <f t="shared" si="18"/>
        <v>299</v>
      </c>
      <c r="AK25" s="33">
        <f t="shared" si="18"/>
        <v>74</v>
      </c>
      <c r="AL25" s="33">
        <f t="shared" si="18"/>
        <v>299</v>
      </c>
      <c r="AM25" s="33">
        <f t="shared" si="19"/>
        <v>244</v>
      </c>
    </row>
    <row r="26" spans="1:39">
      <c r="A26" s="43" t="s">
        <v>48</v>
      </c>
      <c r="B26" s="33">
        <v>25</v>
      </c>
      <c r="C26" s="31">
        <v>107</v>
      </c>
      <c r="D26" s="31">
        <v>202</v>
      </c>
      <c r="E26" s="31">
        <v>299</v>
      </c>
      <c r="F26" s="31">
        <v>57</v>
      </c>
      <c r="G26" s="31">
        <v>89</v>
      </c>
      <c r="H26" s="31">
        <v>104</v>
      </c>
      <c r="I26" s="31">
        <v>172</v>
      </c>
      <c r="J26" s="31">
        <v>42</v>
      </c>
      <c r="K26" s="31">
        <v>7</v>
      </c>
      <c r="L26" s="31">
        <v>299</v>
      </c>
      <c r="M26" s="31">
        <v>12</v>
      </c>
      <c r="N26" s="31">
        <v>39</v>
      </c>
      <c r="O26" s="31">
        <v>27</v>
      </c>
      <c r="P26" s="31">
        <v>15</v>
      </c>
      <c r="Q26" s="31">
        <v>38</v>
      </c>
      <c r="R26" s="31">
        <v>98</v>
      </c>
      <c r="S26" s="31">
        <v>117</v>
      </c>
      <c r="U26" s="43" t="s">
        <v>48</v>
      </c>
      <c r="V26" s="33">
        <f t="shared" si="20"/>
        <v>25</v>
      </c>
      <c r="W26" s="33">
        <f t="shared" si="18"/>
        <v>107</v>
      </c>
      <c r="X26" s="33">
        <f t="shared" si="18"/>
        <v>202</v>
      </c>
      <c r="Y26" s="33">
        <f t="shared" si="18"/>
        <v>299</v>
      </c>
      <c r="Z26" s="33">
        <f t="shared" si="18"/>
        <v>0</v>
      </c>
      <c r="AA26" s="33">
        <f t="shared" si="18"/>
        <v>89</v>
      </c>
      <c r="AB26" s="33">
        <f t="shared" si="18"/>
        <v>104</v>
      </c>
      <c r="AC26" s="33">
        <f t="shared" si="18"/>
        <v>172</v>
      </c>
      <c r="AD26" s="33">
        <f t="shared" si="18"/>
        <v>42</v>
      </c>
      <c r="AE26" s="33">
        <f t="shared" si="18"/>
        <v>7</v>
      </c>
      <c r="AF26" s="33">
        <f t="shared" si="18"/>
        <v>299</v>
      </c>
      <c r="AG26" s="33">
        <f t="shared" si="18"/>
        <v>12</v>
      </c>
      <c r="AH26" s="33">
        <f t="shared" si="18"/>
        <v>39</v>
      </c>
      <c r="AI26" s="33">
        <f t="shared" si="18"/>
        <v>27</v>
      </c>
      <c r="AJ26" s="33">
        <f t="shared" si="18"/>
        <v>15</v>
      </c>
      <c r="AK26" s="33">
        <f t="shared" si="18"/>
        <v>38</v>
      </c>
      <c r="AL26" s="33">
        <f t="shared" si="18"/>
        <v>98</v>
      </c>
      <c r="AM26" s="33">
        <f t="shared" si="19"/>
        <v>117</v>
      </c>
    </row>
    <row r="27" spans="1:39">
      <c r="A27" s="43" t="s">
        <v>78</v>
      </c>
      <c r="B27" s="33">
        <v>146</v>
      </c>
      <c r="C27" s="31">
        <v>174</v>
      </c>
      <c r="D27" s="31">
        <v>238</v>
      </c>
      <c r="E27" s="31">
        <v>299</v>
      </c>
      <c r="F27" s="31">
        <v>284</v>
      </c>
      <c r="G27" s="31">
        <v>97</v>
      </c>
      <c r="H27" s="31">
        <v>132</v>
      </c>
      <c r="I27" s="31">
        <v>299</v>
      </c>
      <c r="J27" s="31">
        <v>43</v>
      </c>
      <c r="K27" s="31">
        <v>48</v>
      </c>
      <c r="L27" s="31">
        <v>299</v>
      </c>
      <c r="M27" s="31">
        <v>19</v>
      </c>
      <c r="N27" s="31">
        <v>109</v>
      </c>
      <c r="O27" s="31">
        <v>69</v>
      </c>
      <c r="P27" s="31">
        <v>106</v>
      </c>
      <c r="Q27" s="31">
        <v>87</v>
      </c>
      <c r="R27" s="31">
        <v>299</v>
      </c>
      <c r="S27" s="31">
        <v>130</v>
      </c>
      <c r="U27" s="43" t="s">
        <v>78</v>
      </c>
      <c r="V27" s="33">
        <f t="shared" si="20"/>
        <v>146</v>
      </c>
      <c r="W27" s="33">
        <f t="shared" si="18"/>
        <v>174</v>
      </c>
      <c r="X27" s="33">
        <f t="shared" si="18"/>
        <v>238</v>
      </c>
      <c r="Y27" s="33">
        <f t="shared" si="18"/>
        <v>299</v>
      </c>
      <c r="Z27" s="33">
        <f t="shared" si="18"/>
        <v>0</v>
      </c>
      <c r="AA27" s="33">
        <f t="shared" si="18"/>
        <v>97</v>
      </c>
      <c r="AB27" s="33">
        <f t="shared" si="18"/>
        <v>132</v>
      </c>
      <c r="AC27" s="33">
        <f t="shared" si="18"/>
        <v>299</v>
      </c>
      <c r="AD27" s="33">
        <f t="shared" si="18"/>
        <v>43</v>
      </c>
      <c r="AE27" s="33">
        <f t="shared" si="18"/>
        <v>48</v>
      </c>
      <c r="AF27" s="33">
        <f t="shared" si="18"/>
        <v>299</v>
      </c>
      <c r="AG27" s="33">
        <f t="shared" si="18"/>
        <v>19</v>
      </c>
      <c r="AH27" s="33">
        <f t="shared" si="18"/>
        <v>109</v>
      </c>
      <c r="AI27" s="33">
        <f t="shared" si="18"/>
        <v>69</v>
      </c>
      <c r="AJ27" s="33">
        <f t="shared" si="18"/>
        <v>106</v>
      </c>
      <c r="AK27" s="33">
        <f t="shared" si="18"/>
        <v>87</v>
      </c>
      <c r="AL27" s="33">
        <f t="shared" si="18"/>
        <v>299</v>
      </c>
      <c r="AM27" s="33">
        <f t="shared" si="19"/>
        <v>130</v>
      </c>
    </row>
    <row r="28" spans="1:39">
      <c r="A28" s="43" t="s">
        <v>127</v>
      </c>
      <c r="B28" s="33">
        <v>166</v>
      </c>
      <c r="C28" s="31">
        <v>299</v>
      </c>
      <c r="D28" s="31">
        <v>299</v>
      </c>
      <c r="E28" s="31">
        <v>299</v>
      </c>
      <c r="F28" s="31">
        <v>293</v>
      </c>
      <c r="G28" s="31">
        <v>134</v>
      </c>
      <c r="H28" s="31">
        <v>161</v>
      </c>
      <c r="I28" s="31">
        <v>299</v>
      </c>
      <c r="J28" s="31">
        <v>46</v>
      </c>
      <c r="K28" s="31">
        <v>79</v>
      </c>
      <c r="L28" s="31">
        <v>299</v>
      </c>
      <c r="M28" s="31">
        <v>129</v>
      </c>
      <c r="N28" s="31">
        <v>297</v>
      </c>
      <c r="O28" s="31">
        <v>94</v>
      </c>
      <c r="P28" s="31">
        <v>216</v>
      </c>
      <c r="Q28" s="31">
        <v>127</v>
      </c>
      <c r="R28" s="31">
        <v>299</v>
      </c>
      <c r="S28" s="31">
        <v>256</v>
      </c>
      <c r="U28" s="43" t="s">
        <v>127</v>
      </c>
      <c r="V28" s="33">
        <f t="shared" si="20"/>
        <v>166</v>
      </c>
      <c r="W28" s="33">
        <f t="shared" si="18"/>
        <v>299</v>
      </c>
      <c r="X28" s="33">
        <f t="shared" si="18"/>
        <v>299</v>
      </c>
      <c r="Y28" s="33">
        <f t="shared" si="18"/>
        <v>299</v>
      </c>
      <c r="Z28" s="33">
        <f t="shared" si="18"/>
        <v>0</v>
      </c>
      <c r="AA28" s="33">
        <f t="shared" si="18"/>
        <v>134</v>
      </c>
      <c r="AB28" s="33">
        <f t="shared" si="18"/>
        <v>161</v>
      </c>
      <c r="AC28" s="33">
        <f t="shared" si="18"/>
        <v>299</v>
      </c>
      <c r="AD28" s="33">
        <f t="shared" si="18"/>
        <v>46</v>
      </c>
      <c r="AE28" s="33">
        <f t="shared" si="18"/>
        <v>79</v>
      </c>
      <c r="AF28" s="33">
        <f t="shared" si="18"/>
        <v>299</v>
      </c>
      <c r="AG28" s="33">
        <f t="shared" si="18"/>
        <v>129</v>
      </c>
      <c r="AH28" s="33">
        <f t="shared" si="18"/>
        <v>297</v>
      </c>
      <c r="AI28" s="33">
        <f t="shared" si="18"/>
        <v>94</v>
      </c>
      <c r="AJ28" s="33">
        <f t="shared" si="18"/>
        <v>216</v>
      </c>
      <c r="AK28" s="33">
        <f t="shared" si="18"/>
        <v>127</v>
      </c>
      <c r="AL28" s="33">
        <f t="shared" si="18"/>
        <v>299</v>
      </c>
      <c r="AM28" s="33">
        <f t="shared" si="19"/>
        <v>256</v>
      </c>
    </row>
    <row r="29" spans="1:39">
      <c r="A29" s="43" t="s">
        <v>137</v>
      </c>
      <c r="B29" s="33">
        <v>145</v>
      </c>
      <c r="C29" s="31">
        <v>246</v>
      </c>
      <c r="D29" s="31">
        <v>299</v>
      </c>
      <c r="E29" s="31">
        <v>299</v>
      </c>
      <c r="F29" s="31">
        <v>260</v>
      </c>
      <c r="G29" s="31">
        <v>64</v>
      </c>
      <c r="H29" s="31">
        <v>151</v>
      </c>
      <c r="I29" s="31">
        <v>299</v>
      </c>
      <c r="J29" s="31">
        <v>84</v>
      </c>
      <c r="K29" s="31">
        <v>157</v>
      </c>
      <c r="L29" s="31">
        <v>210</v>
      </c>
      <c r="M29" s="31">
        <v>80</v>
      </c>
      <c r="N29" s="31">
        <v>299</v>
      </c>
      <c r="O29" s="31">
        <v>53</v>
      </c>
      <c r="P29" s="31">
        <v>115</v>
      </c>
      <c r="Q29" s="31">
        <v>75</v>
      </c>
      <c r="R29" s="31">
        <v>299</v>
      </c>
      <c r="S29" s="31">
        <v>197</v>
      </c>
      <c r="U29" s="43" t="s">
        <v>137</v>
      </c>
      <c r="V29" s="33">
        <f t="shared" si="20"/>
        <v>145</v>
      </c>
      <c r="W29" s="33">
        <f t="shared" si="18"/>
        <v>246</v>
      </c>
      <c r="X29" s="33">
        <f t="shared" si="18"/>
        <v>299</v>
      </c>
      <c r="Y29" s="33">
        <f t="shared" si="18"/>
        <v>299</v>
      </c>
      <c r="Z29" s="33">
        <f t="shared" si="18"/>
        <v>0</v>
      </c>
      <c r="AA29" s="33">
        <f t="shared" si="18"/>
        <v>64</v>
      </c>
      <c r="AB29" s="33">
        <f t="shared" si="18"/>
        <v>151</v>
      </c>
      <c r="AC29" s="33">
        <f t="shared" si="18"/>
        <v>299</v>
      </c>
      <c r="AD29" s="33">
        <f t="shared" si="18"/>
        <v>84</v>
      </c>
      <c r="AE29" s="33">
        <f t="shared" si="18"/>
        <v>157</v>
      </c>
      <c r="AF29" s="33">
        <f t="shared" si="18"/>
        <v>210</v>
      </c>
      <c r="AG29" s="33">
        <f t="shared" si="18"/>
        <v>80</v>
      </c>
      <c r="AH29" s="33">
        <f t="shared" si="18"/>
        <v>299</v>
      </c>
      <c r="AI29" s="33">
        <f t="shared" si="18"/>
        <v>53</v>
      </c>
      <c r="AJ29" s="33">
        <f t="shared" si="18"/>
        <v>115</v>
      </c>
      <c r="AK29" s="33">
        <f t="shared" si="18"/>
        <v>75</v>
      </c>
      <c r="AL29" s="33">
        <f t="shared" si="18"/>
        <v>299</v>
      </c>
      <c r="AM29" s="33">
        <f t="shared" si="19"/>
        <v>197</v>
      </c>
    </row>
    <row r="30" spans="1:39">
      <c r="A30" s="43" t="s">
        <v>183</v>
      </c>
      <c r="B30" s="33">
        <v>156</v>
      </c>
      <c r="C30" s="31">
        <v>299</v>
      </c>
      <c r="D30" s="31">
        <v>299</v>
      </c>
      <c r="E30" s="31">
        <v>299</v>
      </c>
      <c r="F30" s="31">
        <v>280</v>
      </c>
      <c r="G30" s="31">
        <v>85</v>
      </c>
      <c r="H30" s="31">
        <v>194</v>
      </c>
      <c r="I30" s="31">
        <v>299</v>
      </c>
      <c r="J30" s="31">
        <v>162</v>
      </c>
      <c r="K30" s="31">
        <v>263</v>
      </c>
      <c r="L30" s="31">
        <v>299</v>
      </c>
      <c r="M30" s="31">
        <v>191</v>
      </c>
      <c r="N30" s="31">
        <v>299</v>
      </c>
      <c r="O30" s="31">
        <v>206</v>
      </c>
      <c r="P30" s="31">
        <v>200</v>
      </c>
      <c r="Q30" s="31">
        <v>299</v>
      </c>
      <c r="R30" s="31">
        <v>299</v>
      </c>
      <c r="S30" s="31">
        <v>251</v>
      </c>
      <c r="U30" s="43" t="s">
        <v>183</v>
      </c>
      <c r="V30" s="33">
        <f t="shared" si="20"/>
        <v>156</v>
      </c>
      <c r="W30" s="33">
        <f t="shared" si="18"/>
        <v>299</v>
      </c>
      <c r="X30" s="33">
        <f t="shared" si="18"/>
        <v>299</v>
      </c>
      <c r="Y30" s="33">
        <f t="shared" si="18"/>
        <v>299</v>
      </c>
      <c r="Z30" s="33">
        <f t="shared" si="18"/>
        <v>0</v>
      </c>
      <c r="AA30" s="33">
        <f t="shared" si="18"/>
        <v>85</v>
      </c>
      <c r="AB30" s="33">
        <f t="shared" si="18"/>
        <v>194</v>
      </c>
      <c r="AC30" s="33">
        <f t="shared" si="18"/>
        <v>299</v>
      </c>
      <c r="AD30" s="33">
        <f t="shared" si="18"/>
        <v>162</v>
      </c>
      <c r="AE30" s="33">
        <f t="shared" si="18"/>
        <v>263</v>
      </c>
      <c r="AF30" s="33">
        <f t="shared" si="18"/>
        <v>299</v>
      </c>
      <c r="AG30" s="33">
        <f t="shared" si="18"/>
        <v>191</v>
      </c>
      <c r="AH30" s="33">
        <f t="shared" si="18"/>
        <v>299</v>
      </c>
      <c r="AI30" s="33">
        <f t="shared" si="18"/>
        <v>206</v>
      </c>
      <c r="AJ30" s="33">
        <f t="shared" si="18"/>
        <v>200</v>
      </c>
      <c r="AK30" s="33">
        <f t="shared" si="18"/>
        <v>299</v>
      </c>
      <c r="AL30" s="33">
        <f t="shared" si="18"/>
        <v>299</v>
      </c>
      <c r="AM30" s="33">
        <f t="shared" si="19"/>
        <v>251</v>
      </c>
    </row>
    <row r="31" spans="1:39">
      <c r="A31" s="43" t="s">
        <v>72</v>
      </c>
      <c r="B31" s="33">
        <v>299</v>
      </c>
      <c r="C31" s="31">
        <v>265</v>
      </c>
      <c r="D31" s="31">
        <v>55</v>
      </c>
      <c r="E31" s="31">
        <v>299</v>
      </c>
      <c r="F31" s="31">
        <v>299</v>
      </c>
      <c r="G31" s="31">
        <v>33</v>
      </c>
      <c r="H31" s="31">
        <v>50</v>
      </c>
      <c r="I31" s="31">
        <v>136</v>
      </c>
      <c r="J31" s="31">
        <v>16</v>
      </c>
      <c r="K31" s="31">
        <v>222</v>
      </c>
      <c r="L31" s="31">
        <v>299</v>
      </c>
      <c r="M31" s="31">
        <v>299</v>
      </c>
      <c r="N31" s="31">
        <v>88</v>
      </c>
      <c r="O31" s="31">
        <v>120</v>
      </c>
      <c r="P31" s="31">
        <v>165</v>
      </c>
      <c r="Q31" s="31">
        <v>135</v>
      </c>
      <c r="R31" s="31">
        <v>299</v>
      </c>
      <c r="S31" s="31">
        <v>211</v>
      </c>
      <c r="U31" s="43" t="s">
        <v>72</v>
      </c>
      <c r="V31" s="33">
        <f t="shared" si="20"/>
        <v>299</v>
      </c>
      <c r="W31" s="33">
        <f t="shared" si="18"/>
        <v>265</v>
      </c>
      <c r="X31" s="33">
        <f t="shared" si="18"/>
        <v>55</v>
      </c>
      <c r="Y31" s="33">
        <f t="shared" si="18"/>
        <v>299</v>
      </c>
      <c r="Z31" s="33">
        <f t="shared" si="18"/>
        <v>0</v>
      </c>
      <c r="AA31" s="33">
        <f t="shared" si="18"/>
        <v>33</v>
      </c>
      <c r="AB31" s="33">
        <f t="shared" si="18"/>
        <v>50</v>
      </c>
      <c r="AC31" s="33">
        <f t="shared" si="18"/>
        <v>136</v>
      </c>
      <c r="AD31" s="33">
        <f t="shared" si="18"/>
        <v>16</v>
      </c>
      <c r="AE31" s="33">
        <f t="shared" si="18"/>
        <v>222</v>
      </c>
      <c r="AF31" s="33">
        <f t="shared" si="18"/>
        <v>299</v>
      </c>
      <c r="AG31" s="33">
        <f t="shared" si="18"/>
        <v>299</v>
      </c>
      <c r="AH31" s="33">
        <f t="shared" si="18"/>
        <v>88</v>
      </c>
      <c r="AI31" s="33">
        <f t="shared" si="18"/>
        <v>120</v>
      </c>
      <c r="AJ31" s="33">
        <f t="shared" si="18"/>
        <v>165</v>
      </c>
      <c r="AK31" s="33">
        <f t="shared" si="18"/>
        <v>135</v>
      </c>
      <c r="AL31" s="33">
        <f t="shared" si="18"/>
        <v>299</v>
      </c>
      <c r="AM31" s="33">
        <f t="shared" si="19"/>
        <v>211</v>
      </c>
    </row>
    <row r="32" spans="1:39">
      <c r="A32" s="43" t="s">
        <v>166</v>
      </c>
      <c r="B32" s="33">
        <v>299</v>
      </c>
      <c r="C32" s="31">
        <v>299</v>
      </c>
      <c r="D32" s="31">
        <v>299</v>
      </c>
      <c r="E32" s="31">
        <v>299</v>
      </c>
      <c r="F32" s="31">
        <v>299</v>
      </c>
      <c r="G32" s="31">
        <v>99</v>
      </c>
      <c r="H32" s="31">
        <v>111</v>
      </c>
      <c r="I32" s="31">
        <v>207</v>
      </c>
      <c r="J32" s="31">
        <v>71</v>
      </c>
      <c r="K32" s="31">
        <v>262</v>
      </c>
      <c r="L32" s="31">
        <v>299</v>
      </c>
      <c r="M32" s="31">
        <v>299</v>
      </c>
      <c r="N32" s="31">
        <v>196</v>
      </c>
      <c r="O32" s="31">
        <v>128</v>
      </c>
      <c r="P32" s="31">
        <v>299</v>
      </c>
      <c r="Q32" s="31">
        <v>170</v>
      </c>
      <c r="R32" s="31">
        <v>299</v>
      </c>
      <c r="S32" s="31">
        <v>243</v>
      </c>
      <c r="U32" s="43" t="s">
        <v>166</v>
      </c>
      <c r="V32" s="33">
        <f t="shared" si="20"/>
        <v>299</v>
      </c>
      <c r="W32" s="33">
        <f t="shared" si="18"/>
        <v>299</v>
      </c>
      <c r="X32" s="33">
        <f t="shared" si="18"/>
        <v>299</v>
      </c>
      <c r="Y32" s="33">
        <f t="shared" si="18"/>
        <v>299</v>
      </c>
      <c r="Z32" s="33">
        <f t="shared" si="18"/>
        <v>0</v>
      </c>
      <c r="AA32" s="33">
        <f t="shared" si="18"/>
        <v>99</v>
      </c>
      <c r="AB32" s="33">
        <f t="shared" si="18"/>
        <v>111</v>
      </c>
      <c r="AC32" s="33">
        <f t="shared" si="18"/>
        <v>207</v>
      </c>
      <c r="AD32" s="33">
        <f t="shared" si="18"/>
        <v>71</v>
      </c>
      <c r="AE32" s="33">
        <f t="shared" si="18"/>
        <v>262</v>
      </c>
      <c r="AF32" s="33">
        <f t="shared" si="18"/>
        <v>299</v>
      </c>
      <c r="AG32" s="33">
        <f t="shared" si="18"/>
        <v>299</v>
      </c>
      <c r="AH32" s="33">
        <f t="shared" si="18"/>
        <v>196</v>
      </c>
      <c r="AI32" s="33">
        <f t="shared" si="18"/>
        <v>128</v>
      </c>
      <c r="AJ32" s="33">
        <f t="shared" si="18"/>
        <v>299</v>
      </c>
      <c r="AK32" s="33">
        <f t="shared" si="18"/>
        <v>170</v>
      </c>
      <c r="AL32" s="33">
        <f t="shared" si="18"/>
        <v>299</v>
      </c>
      <c r="AM32" s="33">
        <f t="shared" si="19"/>
        <v>243</v>
      </c>
    </row>
    <row r="33" spans="1:39">
      <c r="A33" s="43" t="s">
        <v>158</v>
      </c>
      <c r="B33" s="33">
        <v>144</v>
      </c>
      <c r="C33" s="31">
        <v>96</v>
      </c>
      <c r="D33" s="31">
        <v>299</v>
      </c>
      <c r="E33" s="31">
        <v>160</v>
      </c>
      <c r="F33" s="31">
        <v>299</v>
      </c>
      <c r="G33" s="31">
        <v>147</v>
      </c>
      <c r="H33" s="31">
        <v>66</v>
      </c>
      <c r="I33" s="31">
        <v>100</v>
      </c>
      <c r="J33" s="31">
        <v>209</v>
      </c>
      <c r="K33" s="31">
        <v>108</v>
      </c>
      <c r="L33" s="31">
        <v>299</v>
      </c>
      <c r="M33" s="31">
        <v>281</v>
      </c>
      <c r="N33" s="31">
        <v>105</v>
      </c>
      <c r="O33" s="31">
        <v>218</v>
      </c>
      <c r="P33" s="31">
        <v>271</v>
      </c>
      <c r="Q33" s="31">
        <v>91</v>
      </c>
      <c r="R33" s="31">
        <v>299</v>
      </c>
      <c r="S33" s="31">
        <v>294</v>
      </c>
      <c r="U33" s="43" t="s">
        <v>158</v>
      </c>
      <c r="V33" s="33">
        <f t="shared" si="20"/>
        <v>144</v>
      </c>
      <c r="W33" s="33">
        <f t="shared" si="18"/>
        <v>96</v>
      </c>
      <c r="X33" s="33">
        <f t="shared" si="18"/>
        <v>299</v>
      </c>
      <c r="Y33" s="33">
        <f t="shared" si="18"/>
        <v>160</v>
      </c>
      <c r="Z33" s="33">
        <f t="shared" si="18"/>
        <v>0</v>
      </c>
      <c r="AA33" s="33">
        <f t="shared" si="18"/>
        <v>147</v>
      </c>
      <c r="AB33" s="33">
        <f t="shared" si="18"/>
        <v>66</v>
      </c>
      <c r="AC33" s="33">
        <f t="shared" si="18"/>
        <v>100</v>
      </c>
      <c r="AD33" s="33">
        <f t="shared" si="18"/>
        <v>209</v>
      </c>
      <c r="AE33" s="33">
        <f t="shared" si="18"/>
        <v>108</v>
      </c>
      <c r="AF33" s="33">
        <f t="shared" si="18"/>
        <v>299</v>
      </c>
      <c r="AG33" s="33">
        <f t="shared" si="18"/>
        <v>281</v>
      </c>
      <c r="AH33" s="33">
        <f t="shared" si="18"/>
        <v>105</v>
      </c>
      <c r="AI33" s="33">
        <f t="shared" si="18"/>
        <v>218</v>
      </c>
      <c r="AJ33" s="33">
        <f t="shared" si="18"/>
        <v>271</v>
      </c>
      <c r="AK33" s="33">
        <f t="shared" si="18"/>
        <v>91</v>
      </c>
      <c r="AL33" s="33">
        <f t="shared" si="18"/>
        <v>299</v>
      </c>
      <c r="AM33" s="33">
        <f t="shared" si="19"/>
        <v>294</v>
      </c>
    </row>
    <row r="34" spans="1:39">
      <c r="A34" s="43" t="s">
        <v>226</v>
      </c>
      <c r="B34" s="33">
        <v>299</v>
      </c>
      <c r="C34" s="31">
        <v>299</v>
      </c>
      <c r="D34" s="31">
        <v>299</v>
      </c>
      <c r="E34" s="31">
        <v>299</v>
      </c>
      <c r="F34" s="31">
        <v>299</v>
      </c>
      <c r="G34" s="31">
        <v>229</v>
      </c>
      <c r="H34" s="31">
        <v>252</v>
      </c>
      <c r="I34" s="31">
        <v>214</v>
      </c>
      <c r="J34" s="31">
        <v>299</v>
      </c>
      <c r="K34" s="31">
        <v>253</v>
      </c>
      <c r="L34" s="31">
        <v>299</v>
      </c>
      <c r="M34" s="31">
        <v>299</v>
      </c>
      <c r="N34" s="31">
        <v>122</v>
      </c>
      <c r="O34" s="31">
        <v>232</v>
      </c>
      <c r="P34" s="31">
        <v>292</v>
      </c>
      <c r="Q34" s="31">
        <v>164</v>
      </c>
      <c r="R34" s="31">
        <v>299</v>
      </c>
      <c r="S34" s="31">
        <v>299</v>
      </c>
      <c r="U34" s="43" t="s">
        <v>226</v>
      </c>
      <c r="V34" s="33">
        <f t="shared" si="20"/>
        <v>299</v>
      </c>
      <c r="W34" s="33">
        <f t="shared" si="18"/>
        <v>299</v>
      </c>
      <c r="X34" s="33">
        <f t="shared" si="18"/>
        <v>299</v>
      </c>
      <c r="Y34" s="33">
        <f t="shared" si="18"/>
        <v>299</v>
      </c>
      <c r="Z34" s="33">
        <f t="shared" si="18"/>
        <v>0</v>
      </c>
      <c r="AA34" s="33">
        <f t="shared" si="18"/>
        <v>229</v>
      </c>
      <c r="AB34" s="33">
        <f t="shared" si="18"/>
        <v>252</v>
      </c>
      <c r="AC34" s="33">
        <f t="shared" si="18"/>
        <v>214</v>
      </c>
      <c r="AD34" s="33">
        <f t="shared" si="18"/>
        <v>299</v>
      </c>
      <c r="AE34" s="33">
        <f t="shared" si="18"/>
        <v>253</v>
      </c>
      <c r="AF34" s="33">
        <f t="shared" si="18"/>
        <v>299</v>
      </c>
      <c r="AG34" s="33">
        <f t="shared" si="18"/>
        <v>299</v>
      </c>
      <c r="AH34" s="33">
        <f t="shared" si="18"/>
        <v>122</v>
      </c>
      <c r="AI34" s="33">
        <f t="shared" si="18"/>
        <v>232</v>
      </c>
      <c r="AJ34" s="33">
        <f t="shared" si="18"/>
        <v>292</v>
      </c>
      <c r="AK34" s="33">
        <f t="shared" si="18"/>
        <v>164</v>
      </c>
      <c r="AL34" s="33">
        <f t="shared" ref="AL34:AL53" si="21">IF(AL$4="N",0,R34)</f>
        <v>299</v>
      </c>
      <c r="AM34" s="33">
        <f t="shared" si="19"/>
        <v>299</v>
      </c>
    </row>
    <row r="35" spans="1:39">
      <c r="A35" s="43" t="s">
        <v>148</v>
      </c>
      <c r="B35" s="33">
        <v>86</v>
      </c>
      <c r="C35" s="31">
        <v>150</v>
      </c>
      <c r="D35" s="31">
        <v>299</v>
      </c>
      <c r="E35" s="31">
        <v>299</v>
      </c>
      <c r="F35" s="31">
        <v>169</v>
      </c>
      <c r="G35" s="31">
        <v>201</v>
      </c>
      <c r="H35" s="31">
        <v>60</v>
      </c>
      <c r="I35" s="31">
        <v>231</v>
      </c>
      <c r="J35" s="31">
        <v>282</v>
      </c>
      <c r="K35" s="31">
        <v>242</v>
      </c>
      <c r="L35" s="31">
        <v>299</v>
      </c>
      <c r="M35" s="31">
        <v>76</v>
      </c>
      <c r="N35" s="31">
        <v>193</v>
      </c>
      <c r="O35" s="31">
        <v>245</v>
      </c>
      <c r="P35" s="31">
        <v>65</v>
      </c>
      <c r="Q35" s="31">
        <v>154</v>
      </c>
      <c r="R35" s="31">
        <v>247</v>
      </c>
      <c r="S35" s="31">
        <v>133</v>
      </c>
      <c r="U35" s="43" t="s">
        <v>148</v>
      </c>
      <c r="V35" s="33">
        <f t="shared" si="20"/>
        <v>86</v>
      </c>
      <c r="W35" s="33">
        <f t="shared" si="20"/>
        <v>150</v>
      </c>
      <c r="X35" s="33">
        <f t="shared" si="20"/>
        <v>299</v>
      </c>
      <c r="Y35" s="33">
        <f t="shared" si="20"/>
        <v>299</v>
      </c>
      <c r="Z35" s="33">
        <f t="shared" si="20"/>
        <v>0</v>
      </c>
      <c r="AA35" s="33">
        <f t="shared" si="20"/>
        <v>201</v>
      </c>
      <c r="AB35" s="33">
        <f t="shared" si="20"/>
        <v>60</v>
      </c>
      <c r="AC35" s="33">
        <f t="shared" si="20"/>
        <v>231</v>
      </c>
      <c r="AD35" s="33">
        <f t="shared" si="20"/>
        <v>282</v>
      </c>
      <c r="AE35" s="33">
        <f t="shared" si="20"/>
        <v>242</v>
      </c>
      <c r="AF35" s="33">
        <f t="shared" si="20"/>
        <v>299</v>
      </c>
      <c r="AG35" s="33">
        <f t="shared" si="20"/>
        <v>76</v>
      </c>
      <c r="AH35" s="33">
        <f t="shared" si="20"/>
        <v>193</v>
      </c>
      <c r="AI35" s="33">
        <f t="shared" si="20"/>
        <v>245</v>
      </c>
      <c r="AJ35" s="33">
        <f t="shared" si="20"/>
        <v>65</v>
      </c>
      <c r="AK35" s="33">
        <f t="shared" si="20"/>
        <v>154</v>
      </c>
      <c r="AL35" s="33">
        <f t="shared" si="21"/>
        <v>247</v>
      </c>
      <c r="AM35" s="33">
        <f t="shared" si="19"/>
        <v>133</v>
      </c>
    </row>
    <row r="36" spans="1:39">
      <c r="A36" s="43" t="s">
        <v>193</v>
      </c>
      <c r="B36" s="33">
        <v>240</v>
      </c>
      <c r="C36" s="31">
        <v>299</v>
      </c>
      <c r="D36" s="31">
        <v>299</v>
      </c>
      <c r="E36" s="31">
        <v>299</v>
      </c>
      <c r="F36" s="31">
        <v>299</v>
      </c>
      <c r="G36" s="31">
        <v>212</v>
      </c>
      <c r="H36" s="31">
        <v>93</v>
      </c>
      <c r="I36" s="31">
        <v>299</v>
      </c>
      <c r="J36" s="31">
        <v>299</v>
      </c>
      <c r="K36" s="31">
        <v>278</v>
      </c>
      <c r="L36" s="31">
        <v>299</v>
      </c>
      <c r="M36" s="31">
        <v>167</v>
      </c>
      <c r="N36" s="31">
        <v>261</v>
      </c>
      <c r="O36" s="31">
        <v>273</v>
      </c>
      <c r="P36" s="31">
        <v>219</v>
      </c>
      <c r="Q36" s="31">
        <v>163</v>
      </c>
      <c r="R36" s="31">
        <v>299</v>
      </c>
      <c r="S36" s="31">
        <v>295</v>
      </c>
      <c r="U36" s="43" t="s">
        <v>193</v>
      </c>
      <c r="V36" s="33">
        <f t="shared" si="20"/>
        <v>240</v>
      </c>
      <c r="W36" s="33">
        <f t="shared" si="20"/>
        <v>299</v>
      </c>
      <c r="X36" s="33">
        <f t="shared" si="20"/>
        <v>299</v>
      </c>
      <c r="Y36" s="33">
        <f t="shared" si="20"/>
        <v>299</v>
      </c>
      <c r="Z36" s="33">
        <f t="shared" si="20"/>
        <v>0</v>
      </c>
      <c r="AA36" s="33">
        <f t="shared" si="20"/>
        <v>212</v>
      </c>
      <c r="AB36" s="33">
        <f t="shared" si="20"/>
        <v>93</v>
      </c>
      <c r="AC36" s="33">
        <f t="shared" si="20"/>
        <v>299</v>
      </c>
      <c r="AD36" s="33">
        <f t="shared" si="20"/>
        <v>299</v>
      </c>
      <c r="AE36" s="33">
        <f t="shared" si="20"/>
        <v>278</v>
      </c>
      <c r="AF36" s="33">
        <f t="shared" si="20"/>
        <v>299</v>
      </c>
      <c r="AG36" s="33">
        <f t="shared" si="20"/>
        <v>167</v>
      </c>
      <c r="AH36" s="33">
        <f t="shared" si="20"/>
        <v>261</v>
      </c>
      <c r="AI36" s="33">
        <f t="shared" si="20"/>
        <v>273</v>
      </c>
      <c r="AJ36" s="33">
        <f t="shared" si="20"/>
        <v>219</v>
      </c>
      <c r="AK36" s="33">
        <f t="shared" si="20"/>
        <v>163</v>
      </c>
      <c r="AL36" s="33">
        <f t="shared" si="21"/>
        <v>299</v>
      </c>
      <c r="AM36" s="33">
        <f t="shared" si="19"/>
        <v>295</v>
      </c>
    </row>
    <row r="37" spans="1:39">
      <c r="A37" s="43" t="s">
        <v>266</v>
      </c>
      <c r="B37" s="33">
        <v>158</v>
      </c>
      <c r="C37" s="31">
        <v>205</v>
      </c>
      <c r="D37" s="31">
        <v>299</v>
      </c>
      <c r="E37" s="31">
        <v>299</v>
      </c>
      <c r="F37" s="31">
        <v>291</v>
      </c>
      <c r="G37" s="31">
        <v>237</v>
      </c>
      <c r="H37" s="31">
        <v>299</v>
      </c>
      <c r="I37" s="31">
        <v>227</v>
      </c>
      <c r="J37" s="31">
        <v>258</v>
      </c>
      <c r="K37" s="31">
        <v>230</v>
      </c>
      <c r="L37" s="31">
        <v>299</v>
      </c>
      <c r="M37" s="31">
        <v>190</v>
      </c>
      <c r="N37" s="31">
        <v>299</v>
      </c>
      <c r="O37" s="31">
        <v>221</v>
      </c>
      <c r="P37" s="31">
        <v>177</v>
      </c>
      <c r="Q37" s="31">
        <v>228</v>
      </c>
      <c r="R37" s="31">
        <v>299</v>
      </c>
      <c r="S37" s="31">
        <v>255</v>
      </c>
      <c r="U37" s="43" t="s">
        <v>266</v>
      </c>
      <c r="V37" s="33">
        <f t="shared" si="20"/>
        <v>158</v>
      </c>
      <c r="W37" s="33">
        <f t="shared" si="20"/>
        <v>205</v>
      </c>
      <c r="X37" s="33">
        <f t="shared" si="20"/>
        <v>299</v>
      </c>
      <c r="Y37" s="33">
        <f t="shared" si="20"/>
        <v>299</v>
      </c>
      <c r="Z37" s="33">
        <f t="shared" si="20"/>
        <v>0</v>
      </c>
      <c r="AA37" s="33">
        <f t="shared" si="20"/>
        <v>237</v>
      </c>
      <c r="AB37" s="33">
        <f t="shared" si="20"/>
        <v>299</v>
      </c>
      <c r="AC37" s="33">
        <f t="shared" si="20"/>
        <v>227</v>
      </c>
      <c r="AD37" s="33">
        <f t="shared" si="20"/>
        <v>258</v>
      </c>
      <c r="AE37" s="33">
        <f t="shared" si="20"/>
        <v>230</v>
      </c>
      <c r="AF37" s="33">
        <f t="shared" si="20"/>
        <v>299</v>
      </c>
      <c r="AG37" s="33">
        <f t="shared" si="20"/>
        <v>190</v>
      </c>
      <c r="AH37" s="33">
        <f t="shared" si="20"/>
        <v>299</v>
      </c>
      <c r="AI37" s="33">
        <f t="shared" si="20"/>
        <v>221</v>
      </c>
      <c r="AJ37" s="33">
        <f t="shared" si="20"/>
        <v>177</v>
      </c>
      <c r="AK37" s="33">
        <f t="shared" si="20"/>
        <v>228</v>
      </c>
      <c r="AL37" s="33">
        <f t="shared" si="21"/>
        <v>299</v>
      </c>
      <c r="AM37" s="33">
        <f t="shared" si="19"/>
        <v>255</v>
      </c>
    </row>
    <row r="38" spans="1:39">
      <c r="A38" s="43" t="s">
        <v>308</v>
      </c>
      <c r="B38" s="33">
        <v>195</v>
      </c>
      <c r="C38" s="31">
        <v>299</v>
      </c>
      <c r="D38" s="31">
        <v>299</v>
      </c>
      <c r="E38" s="31">
        <v>299</v>
      </c>
      <c r="F38" s="31">
        <v>299</v>
      </c>
      <c r="G38" s="31">
        <v>285</v>
      </c>
      <c r="H38" s="31">
        <v>299</v>
      </c>
      <c r="I38" s="31">
        <v>299</v>
      </c>
      <c r="J38" s="31">
        <v>269</v>
      </c>
      <c r="K38" s="31">
        <v>276</v>
      </c>
      <c r="L38" s="31">
        <v>299</v>
      </c>
      <c r="M38" s="31">
        <v>249</v>
      </c>
      <c r="N38" s="31">
        <v>299</v>
      </c>
      <c r="O38" s="31">
        <v>268</v>
      </c>
      <c r="P38" s="31">
        <v>275</v>
      </c>
      <c r="Q38" s="31">
        <v>299</v>
      </c>
      <c r="R38" s="31">
        <v>299</v>
      </c>
      <c r="S38" s="31">
        <v>270</v>
      </c>
      <c r="U38" s="43" t="s">
        <v>308</v>
      </c>
      <c r="V38" s="33">
        <f t="shared" si="20"/>
        <v>195</v>
      </c>
      <c r="W38" s="33">
        <f t="shared" si="20"/>
        <v>299</v>
      </c>
      <c r="X38" s="33">
        <f t="shared" si="20"/>
        <v>299</v>
      </c>
      <c r="Y38" s="33">
        <f t="shared" si="20"/>
        <v>299</v>
      </c>
      <c r="Z38" s="33">
        <f t="shared" si="20"/>
        <v>0</v>
      </c>
      <c r="AA38" s="33">
        <f t="shared" si="20"/>
        <v>285</v>
      </c>
      <c r="AB38" s="33">
        <f t="shared" si="20"/>
        <v>299</v>
      </c>
      <c r="AC38" s="33">
        <f t="shared" si="20"/>
        <v>299</v>
      </c>
      <c r="AD38" s="33">
        <f t="shared" si="20"/>
        <v>269</v>
      </c>
      <c r="AE38" s="33">
        <f t="shared" si="20"/>
        <v>276</v>
      </c>
      <c r="AF38" s="33">
        <f t="shared" si="20"/>
        <v>299</v>
      </c>
      <c r="AG38" s="33">
        <f t="shared" si="20"/>
        <v>249</v>
      </c>
      <c r="AH38" s="33">
        <f t="shared" si="20"/>
        <v>299</v>
      </c>
      <c r="AI38" s="33">
        <f t="shared" si="20"/>
        <v>268</v>
      </c>
      <c r="AJ38" s="33">
        <f t="shared" si="20"/>
        <v>275</v>
      </c>
      <c r="AK38" s="33">
        <f t="shared" si="20"/>
        <v>299</v>
      </c>
      <c r="AL38" s="33">
        <f t="shared" si="21"/>
        <v>299</v>
      </c>
      <c r="AM38" s="33">
        <f t="shared" si="19"/>
        <v>270</v>
      </c>
    </row>
    <row r="39" spans="1:39">
      <c r="A39" s="43"/>
      <c r="B39" s="7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U39" s="43"/>
      <c r="V39" s="43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>
      <c r="A40" s="43" t="s">
        <v>472</v>
      </c>
      <c r="B40" s="31">
        <f t="shared" ref="B40:S40" si="22">SUM(B19:B39)</f>
        <v>3633</v>
      </c>
      <c r="C40" s="31">
        <f t="shared" si="22"/>
        <v>4467</v>
      </c>
      <c r="D40" s="31">
        <f>SUM(D19:D39)</f>
        <v>5175</v>
      </c>
      <c r="E40" s="31">
        <f t="shared" si="22"/>
        <v>5564</v>
      </c>
      <c r="F40" s="31">
        <f t="shared" si="22"/>
        <v>4938</v>
      </c>
      <c r="G40" s="31">
        <f t="shared" si="22"/>
        <v>2090</v>
      </c>
      <c r="H40" s="31">
        <f t="shared" si="22"/>
        <v>2391</v>
      </c>
      <c r="I40" s="31">
        <f t="shared" si="22"/>
        <v>3424</v>
      </c>
      <c r="J40" s="31">
        <f t="shared" si="22"/>
        <v>2348</v>
      </c>
      <c r="K40" s="31">
        <f t="shared" si="22"/>
        <v>3066</v>
      </c>
      <c r="L40" s="31">
        <f t="shared" si="22"/>
        <v>5891</v>
      </c>
      <c r="M40" s="31">
        <f>SUM(M19:M39)</f>
        <v>3437</v>
      </c>
      <c r="N40" s="31">
        <f t="shared" si="22"/>
        <v>3760</v>
      </c>
      <c r="O40" s="31">
        <f t="shared" si="22"/>
        <v>2745</v>
      </c>
      <c r="P40" s="31">
        <f t="shared" si="22"/>
        <v>4190</v>
      </c>
      <c r="Q40" s="31">
        <f t="shared" si="22"/>
        <v>2591</v>
      </c>
      <c r="R40" s="31">
        <f>SUM(R19:R39)</f>
        <v>5398</v>
      </c>
      <c r="S40" s="31">
        <f t="shared" si="22"/>
        <v>4346</v>
      </c>
      <c r="U40" s="43" t="s">
        <v>472</v>
      </c>
      <c r="V40" s="31">
        <f>IF(V$4="N","- ",SUM(V19:V39))</f>
        <v>3633</v>
      </c>
      <c r="W40" s="31">
        <f>IF(W$4="N","- ",SUM(W19:W39))</f>
        <v>4467</v>
      </c>
      <c r="X40" s="31">
        <f>IF(X$4="N","- ",SUM(X19:X39))</f>
        <v>5175</v>
      </c>
      <c r="Y40" s="31">
        <f>IF(Y$4="N","- ",SUM(Y19:Y39))</f>
        <v>5564</v>
      </c>
      <c r="Z40" s="31" t="str">
        <f>IF(Z$4="N","- ",SUM(Z19:Z39))</f>
        <v xml:space="preserve">- </v>
      </c>
      <c r="AA40" s="31">
        <f t="shared" ref="AA40:AM40" si="23">IF(AA$4="N","- ",SUM(AA19:AA39))</f>
        <v>2090</v>
      </c>
      <c r="AB40" s="31">
        <f t="shared" si="23"/>
        <v>2391</v>
      </c>
      <c r="AC40" s="31">
        <f t="shared" si="23"/>
        <v>3424</v>
      </c>
      <c r="AD40" s="31">
        <f t="shared" si="23"/>
        <v>2348</v>
      </c>
      <c r="AE40" s="31">
        <f t="shared" si="23"/>
        <v>3066</v>
      </c>
      <c r="AF40" s="31">
        <f t="shared" si="23"/>
        <v>5891</v>
      </c>
      <c r="AG40" s="31">
        <f t="shared" si="23"/>
        <v>3437</v>
      </c>
      <c r="AH40" s="31">
        <f t="shared" si="23"/>
        <v>3760</v>
      </c>
      <c r="AI40" s="31">
        <f t="shared" si="23"/>
        <v>2745</v>
      </c>
      <c r="AJ40" s="31">
        <f t="shared" si="23"/>
        <v>4190</v>
      </c>
      <c r="AK40" s="31">
        <f t="shared" si="23"/>
        <v>2591</v>
      </c>
      <c r="AL40" s="31">
        <f t="shared" si="23"/>
        <v>5398</v>
      </c>
      <c r="AM40" s="31">
        <f t="shared" si="23"/>
        <v>4346</v>
      </c>
    </row>
    <row r="41" spans="1:39">
      <c r="A41" s="43"/>
      <c r="B41" s="7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U41" s="43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</row>
    <row r="42" spans="1:39">
      <c r="A42" s="43" t="s">
        <v>462</v>
      </c>
      <c r="B42" s="62">
        <f>IF(SUM($A40:$T40)=0,0,COUNTIF($A40:$T40,"&lt;"&amp;B40)+1)</f>
        <v>9</v>
      </c>
      <c r="C42" s="62">
        <f t="shared" ref="C42:S42" si="24">IF(SUM($A40:$T40)=0,0,COUNTIF($A40:$T40,"&lt;"&amp;C40)+1)</f>
        <v>13</v>
      </c>
      <c r="D42" s="62">
        <f t="shared" si="24"/>
        <v>15</v>
      </c>
      <c r="E42" s="62">
        <f t="shared" si="24"/>
        <v>17</v>
      </c>
      <c r="F42" s="62">
        <f t="shared" si="24"/>
        <v>14</v>
      </c>
      <c r="G42" s="62">
        <f t="shared" si="24"/>
        <v>1</v>
      </c>
      <c r="H42" s="62">
        <f t="shared" si="24"/>
        <v>3</v>
      </c>
      <c r="I42" s="62">
        <f t="shared" si="24"/>
        <v>7</v>
      </c>
      <c r="J42" s="62">
        <f t="shared" si="24"/>
        <v>2</v>
      </c>
      <c r="K42" s="62">
        <f t="shared" si="24"/>
        <v>6</v>
      </c>
      <c r="L42" s="62">
        <f t="shared" si="24"/>
        <v>18</v>
      </c>
      <c r="M42" s="62">
        <f t="shared" si="24"/>
        <v>8</v>
      </c>
      <c r="N42" s="62">
        <f t="shared" si="24"/>
        <v>10</v>
      </c>
      <c r="O42" s="62">
        <f t="shared" si="24"/>
        <v>5</v>
      </c>
      <c r="P42" s="62">
        <f t="shared" si="24"/>
        <v>11</v>
      </c>
      <c r="Q42" s="62">
        <f t="shared" si="24"/>
        <v>4</v>
      </c>
      <c r="R42" s="62">
        <f t="shared" si="24"/>
        <v>16</v>
      </c>
      <c r="S42" s="62">
        <f t="shared" si="24"/>
        <v>12</v>
      </c>
      <c r="U42" s="43" t="s">
        <v>462</v>
      </c>
      <c r="V42" s="62">
        <f>IF(SUM($U40:$AN40)=0,0,IF(V$4="N","- ",COUNTIF($U40:$AN40,"&lt;"&amp;V40)+1))</f>
        <v>9</v>
      </c>
      <c r="W42" s="62">
        <f t="shared" ref="W42:AM42" si="25">IF(SUM($U40:$AN40)=0,0,IF(W$4="N","- ",COUNTIF($U40:$AN40,"&lt;"&amp;W40)+1))</f>
        <v>13</v>
      </c>
      <c r="X42" s="62">
        <f t="shared" si="25"/>
        <v>14</v>
      </c>
      <c r="Y42" s="62">
        <f t="shared" si="25"/>
        <v>16</v>
      </c>
      <c r="Z42" s="62" t="str">
        <f t="shared" si="25"/>
        <v xml:space="preserve">- </v>
      </c>
      <c r="AA42" s="62">
        <f t="shared" si="25"/>
        <v>1</v>
      </c>
      <c r="AB42" s="62">
        <f t="shared" si="25"/>
        <v>3</v>
      </c>
      <c r="AC42" s="62">
        <f t="shared" si="25"/>
        <v>7</v>
      </c>
      <c r="AD42" s="62">
        <f t="shared" si="25"/>
        <v>2</v>
      </c>
      <c r="AE42" s="62">
        <f t="shared" si="25"/>
        <v>6</v>
      </c>
      <c r="AF42" s="62">
        <f t="shared" si="25"/>
        <v>17</v>
      </c>
      <c r="AG42" s="62">
        <f t="shared" si="25"/>
        <v>8</v>
      </c>
      <c r="AH42" s="62">
        <f t="shared" si="25"/>
        <v>10</v>
      </c>
      <c r="AI42" s="62">
        <f t="shared" si="25"/>
        <v>5</v>
      </c>
      <c r="AJ42" s="62">
        <f t="shared" si="25"/>
        <v>11</v>
      </c>
      <c r="AK42" s="62">
        <f t="shared" si="25"/>
        <v>4</v>
      </c>
      <c r="AL42" s="62">
        <f t="shared" si="25"/>
        <v>15</v>
      </c>
      <c r="AM42" s="62">
        <f t="shared" si="25"/>
        <v>12</v>
      </c>
    </row>
    <row r="43" spans="1:39">
      <c r="A43" s="43"/>
      <c r="B43" s="75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U43" s="43"/>
      <c r="V43" s="75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</row>
    <row r="44" spans="1:39">
      <c r="A44" s="43" t="s">
        <v>150</v>
      </c>
      <c r="B44" s="75"/>
      <c r="C44" s="31"/>
      <c r="D44" s="31"/>
      <c r="E44" s="31"/>
      <c r="F44" s="31"/>
      <c r="G44" s="31">
        <v>61</v>
      </c>
      <c r="H44" s="31">
        <v>67</v>
      </c>
      <c r="I44" s="31">
        <v>141</v>
      </c>
      <c r="J44" s="31">
        <v>62</v>
      </c>
      <c r="K44" s="31">
        <v>198</v>
      </c>
      <c r="L44" s="31"/>
      <c r="M44" s="31"/>
      <c r="N44" s="31"/>
      <c r="O44" s="31">
        <v>118</v>
      </c>
      <c r="P44" s="31"/>
      <c r="Q44" s="31">
        <v>171</v>
      </c>
      <c r="R44" s="31"/>
      <c r="S44" s="31"/>
      <c r="U44" s="43" t="s">
        <v>150</v>
      </c>
      <c r="V44" s="33">
        <f t="shared" ref="V44:AK53" si="26">IF(V$4="N",0,B44)</f>
        <v>0</v>
      </c>
      <c r="W44" s="33">
        <f t="shared" si="26"/>
        <v>0</v>
      </c>
      <c r="X44" s="33">
        <f t="shared" si="26"/>
        <v>0</v>
      </c>
      <c r="Y44" s="33">
        <f t="shared" si="26"/>
        <v>0</v>
      </c>
      <c r="Z44" s="33">
        <f t="shared" si="26"/>
        <v>0</v>
      </c>
      <c r="AA44" s="33">
        <f t="shared" si="26"/>
        <v>61</v>
      </c>
      <c r="AB44" s="33">
        <f t="shared" si="26"/>
        <v>67</v>
      </c>
      <c r="AC44" s="33">
        <f t="shared" si="26"/>
        <v>141</v>
      </c>
      <c r="AD44" s="33">
        <f t="shared" si="26"/>
        <v>62</v>
      </c>
      <c r="AE44" s="33">
        <f t="shared" si="26"/>
        <v>198</v>
      </c>
      <c r="AF44" s="33">
        <f t="shared" si="26"/>
        <v>0</v>
      </c>
      <c r="AG44" s="33">
        <f t="shared" si="26"/>
        <v>0</v>
      </c>
      <c r="AH44" s="33">
        <f t="shared" si="26"/>
        <v>0</v>
      </c>
      <c r="AI44" s="33">
        <f t="shared" si="26"/>
        <v>118</v>
      </c>
      <c r="AJ44" s="33">
        <f t="shared" si="26"/>
        <v>0</v>
      </c>
      <c r="AK44" s="33">
        <f t="shared" si="26"/>
        <v>171</v>
      </c>
      <c r="AL44" s="33">
        <f t="shared" ref="AL44:AM53" si="27">IF(AL$4="N",0,R44)</f>
        <v>0</v>
      </c>
      <c r="AM44" s="33">
        <f t="shared" si="27"/>
        <v>0</v>
      </c>
    </row>
    <row r="45" spans="1:39">
      <c r="A45" s="43" t="s">
        <v>179</v>
      </c>
      <c r="B45" s="75"/>
      <c r="C45" s="31"/>
      <c r="D45" s="31"/>
      <c r="E45" s="31"/>
      <c r="F45" s="31"/>
      <c r="G45" s="31">
        <v>125</v>
      </c>
      <c r="H45" s="31">
        <v>82</v>
      </c>
      <c r="I45" s="31">
        <v>186</v>
      </c>
      <c r="J45" s="31">
        <v>124</v>
      </c>
      <c r="K45" s="31">
        <v>250</v>
      </c>
      <c r="L45" s="31"/>
      <c r="M45" s="31"/>
      <c r="N45" s="31"/>
      <c r="O45" s="31">
        <v>137</v>
      </c>
      <c r="P45" s="31"/>
      <c r="Q45" s="31">
        <v>176</v>
      </c>
      <c r="R45" s="31"/>
      <c r="S45" s="31"/>
      <c r="U45" s="43" t="s">
        <v>179</v>
      </c>
      <c r="V45" s="33">
        <f t="shared" si="26"/>
        <v>0</v>
      </c>
      <c r="W45" s="33">
        <f t="shared" si="26"/>
        <v>0</v>
      </c>
      <c r="X45" s="33">
        <f t="shared" si="26"/>
        <v>0</v>
      </c>
      <c r="Y45" s="33">
        <f t="shared" si="26"/>
        <v>0</v>
      </c>
      <c r="Z45" s="33">
        <f t="shared" si="26"/>
        <v>0</v>
      </c>
      <c r="AA45" s="33">
        <f t="shared" si="26"/>
        <v>125</v>
      </c>
      <c r="AB45" s="33">
        <f t="shared" si="26"/>
        <v>82</v>
      </c>
      <c r="AC45" s="33">
        <f t="shared" si="26"/>
        <v>186</v>
      </c>
      <c r="AD45" s="33">
        <f t="shared" si="26"/>
        <v>124</v>
      </c>
      <c r="AE45" s="33">
        <f t="shared" si="26"/>
        <v>250</v>
      </c>
      <c r="AF45" s="33">
        <f t="shared" si="26"/>
        <v>0</v>
      </c>
      <c r="AG45" s="33">
        <f t="shared" si="26"/>
        <v>0</v>
      </c>
      <c r="AH45" s="33">
        <f t="shared" si="26"/>
        <v>0</v>
      </c>
      <c r="AI45" s="33">
        <f t="shared" si="26"/>
        <v>137</v>
      </c>
      <c r="AJ45" s="33">
        <f t="shared" si="26"/>
        <v>0</v>
      </c>
      <c r="AK45" s="33">
        <f t="shared" si="26"/>
        <v>176</v>
      </c>
      <c r="AL45" s="33">
        <f t="shared" si="27"/>
        <v>0</v>
      </c>
      <c r="AM45" s="33">
        <f t="shared" si="27"/>
        <v>0</v>
      </c>
    </row>
    <row r="46" spans="1:39">
      <c r="A46" s="43" t="s">
        <v>224</v>
      </c>
      <c r="B46" s="75"/>
      <c r="C46" s="31"/>
      <c r="D46" s="31"/>
      <c r="E46" s="31"/>
      <c r="F46" s="31"/>
      <c r="G46" s="31">
        <v>159</v>
      </c>
      <c r="H46" s="31">
        <v>121</v>
      </c>
      <c r="I46" s="31"/>
      <c r="J46" s="31">
        <v>139</v>
      </c>
      <c r="K46" s="31">
        <v>254</v>
      </c>
      <c r="L46" s="31"/>
      <c r="M46" s="31"/>
      <c r="N46" s="31"/>
      <c r="O46" s="31">
        <v>138</v>
      </c>
      <c r="P46" s="31"/>
      <c r="Q46" s="31">
        <v>180</v>
      </c>
      <c r="R46" s="31"/>
      <c r="S46" s="31"/>
      <c r="U46" s="43" t="s">
        <v>224</v>
      </c>
      <c r="V46" s="33">
        <f t="shared" si="26"/>
        <v>0</v>
      </c>
      <c r="W46" s="33">
        <f t="shared" si="26"/>
        <v>0</v>
      </c>
      <c r="X46" s="33">
        <f t="shared" si="26"/>
        <v>0</v>
      </c>
      <c r="Y46" s="33">
        <f t="shared" si="26"/>
        <v>0</v>
      </c>
      <c r="Z46" s="33">
        <f t="shared" si="26"/>
        <v>0</v>
      </c>
      <c r="AA46" s="33">
        <f t="shared" si="26"/>
        <v>159</v>
      </c>
      <c r="AB46" s="33">
        <f t="shared" si="26"/>
        <v>121</v>
      </c>
      <c r="AC46" s="33">
        <f t="shared" si="26"/>
        <v>0</v>
      </c>
      <c r="AD46" s="33">
        <f t="shared" si="26"/>
        <v>139</v>
      </c>
      <c r="AE46" s="33">
        <f t="shared" si="26"/>
        <v>254</v>
      </c>
      <c r="AF46" s="33">
        <f t="shared" si="26"/>
        <v>0</v>
      </c>
      <c r="AG46" s="33">
        <f t="shared" si="26"/>
        <v>0</v>
      </c>
      <c r="AH46" s="33">
        <f t="shared" si="26"/>
        <v>0</v>
      </c>
      <c r="AI46" s="33">
        <f t="shared" si="26"/>
        <v>138</v>
      </c>
      <c r="AJ46" s="33">
        <f t="shared" si="26"/>
        <v>0</v>
      </c>
      <c r="AK46" s="33">
        <f t="shared" si="26"/>
        <v>180</v>
      </c>
      <c r="AL46" s="33">
        <f t="shared" si="27"/>
        <v>0</v>
      </c>
      <c r="AM46" s="33">
        <f t="shared" si="27"/>
        <v>0</v>
      </c>
    </row>
    <row r="47" spans="1:39">
      <c r="A47" s="43" t="s">
        <v>254</v>
      </c>
      <c r="B47" s="75"/>
      <c r="C47" s="31"/>
      <c r="D47" s="31"/>
      <c r="E47" s="31"/>
      <c r="F47" s="31"/>
      <c r="G47" s="31">
        <v>168</v>
      </c>
      <c r="H47" s="31">
        <v>148</v>
      </c>
      <c r="I47" s="31"/>
      <c r="J47" s="31">
        <v>149</v>
      </c>
      <c r="K47" s="31">
        <v>266</v>
      </c>
      <c r="L47" s="31"/>
      <c r="M47" s="31"/>
      <c r="N47" s="31"/>
      <c r="O47" s="31">
        <v>208</v>
      </c>
      <c r="P47" s="31"/>
      <c r="Q47" s="31">
        <v>184</v>
      </c>
      <c r="R47" s="31"/>
      <c r="S47" s="31"/>
      <c r="U47" s="43" t="s">
        <v>254</v>
      </c>
      <c r="V47" s="33">
        <f t="shared" si="26"/>
        <v>0</v>
      </c>
      <c r="W47" s="33">
        <f t="shared" si="26"/>
        <v>0</v>
      </c>
      <c r="X47" s="33">
        <f t="shared" si="26"/>
        <v>0</v>
      </c>
      <c r="Y47" s="33">
        <f t="shared" si="26"/>
        <v>0</v>
      </c>
      <c r="Z47" s="33">
        <f t="shared" si="26"/>
        <v>0</v>
      </c>
      <c r="AA47" s="33">
        <f t="shared" si="26"/>
        <v>168</v>
      </c>
      <c r="AB47" s="33">
        <f t="shared" si="26"/>
        <v>148</v>
      </c>
      <c r="AC47" s="33">
        <f t="shared" si="26"/>
        <v>0</v>
      </c>
      <c r="AD47" s="33">
        <f t="shared" si="26"/>
        <v>149</v>
      </c>
      <c r="AE47" s="33">
        <f t="shared" si="26"/>
        <v>266</v>
      </c>
      <c r="AF47" s="33">
        <f t="shared" si="26"/>
        <v>0</v>
      </c>
      <c r="AG47" s="33">
        <f t="shared" si="26"/>
        <v>0</v>
      </c>
      <c r="AH47" s="33">
        <f t="shared" si="26"/>
        <v>0</v>
      </c>
      <c r="AI47" s="33">
        <f t="shared" si="26"/>
        <v>208</v>
      </c>
      <c r="AJ47" s="33">
        <f t="shared" si="26"/>
        <v>0</v>
      </c>
      <c r="AK47" s="33">
        <f t="shared" si="26"/>
        <v>184</v>
      </c>
      <c r="AL47" s="33">
        <f t="shared" si="27"/>
        <v>0</v>
      </c>
      <c r="AM47" s="33">
        <f t="shared" si="27"/>
        <v>0</v>
      </c>
    </row>
    <row r="48" spans="1:39">
      <c r="A48" s="43" t="s">
        <v>330</v>
      </c>
      <c r="B48" s="75"/>
      <c r="C48" s="31"/>
      <c r="D48" s="31"/>
      <c r="E48" s="31"/>
      <c r="F48" s="31"/>
      <c r="G48" s="31">
        <v>215</v>
      </c>
      <c r="H48" s="31">
        <v>236</v>
      </c>
      <c r="I48" s="31"/>
      <c r="J48" s="31">
        <v>217</v>
      </c>
      <c r="K48" s="31">
        <v>277</v>
      </c>
      <c r="L48" s="31"/>
      <c r="M48" s="31"/>
      <c r="N48" s="31"/>
      <c r="O48" s="31">
        <v>213</v>
      </c>
      <c r="P48" s="31"/>
      <c r="Q48" s="31">
        <v>274</v>
      </c>
      <c r="R48" s="31"/>
      <c r="S48" s="31"/>
      <c r="U48" s="43" t="s">
        <v>330</v>
      </c>
      <c r="V48" s="33">
        <f t="shared" si="26"/>
        <v>0</v>
      </c>
      <c r="W48" s="33">
        <f t="shared" si="26"/>
        <v>0</v>
      </c>
      <c r="X48" s="33">
        <f t="shared" si="26"/>
        <v>0</v>
      </c>
      <c r="Y48" s="33">
        <f t="shared" si="26"/>
        <v>0</v>
      </c>
      <c r="Z48" s="33">
        <f t="shared" si="26"/>
        <v>0</v>
      </c>
      <c r="AA48" s="33">
        <f t="shared" si="26"/>
        <v>215</v>
      </c>
      <c r="AB48" s="33">
        <f t="shared" si="26"/>
        <v>236</v>
      </c>
      <c r="AC48" s="33">
        <f t="shared" si="26"/>
        <v>0</v>
      </c>
      <c r="AD48" s="33">
        <f t="shared" si="26"/>
        <v>217</v>
      </c>
      <c r="AE48" s="33">
        <f t="shared" si="26"/>
        <v>277</v>
      </c>
      <c r="AF48" s="33">
        <f t="shared" si="26"/>
        <v>0</v>
      </c>
      <c r="AG48" s="33">
        <f t="shared" si="26"/>
        <v>0</v>
      </c>
      <c r="AH48" s="33">
        <f t="shared" si="26"/>
        <v>0</v>
      </c>
      <c r="AI48" s="33">
        <f t="shared" si="26"/>
        <v>213</v>
      </c>
      <c r="AJ48" s="33">
        <f t="shared" si="26"/>
        <v>0</v>
      </c>
      <c r="AK48" s="33">
        <f t="shared" si="26"/>
        <v>274</v>
      </c>
      <c r="AL48" s="33">
        <f t="shared" si="27"/>
        <v>0</v>
      </c>
      <c r="AM48" s="33">
        <f t="shared" si="27"/>
        <v>0</v>
      </c>
    </row>
    <row r="49" spans="1:41">
      <c r="A49" s="43" t="s">
        <v>338</v>
      </c>
      <c r="B49" s="75"/>
      <c r="C49" s="31"/>
      <c r="D49" s="31"/>
      <c r="E49" s="31"/>
      <c r="F49" s="31"/>
      <c r="G49" s="31">
        <v>220</v>
      </c>
      <c r="H49" s="31">
        <v>259</v>
      </c>
      <c r="I49" s="31"/>
      <c r="J49" s="31">
        <v>235</v>
      </c>
      <c r="K49" s="31"/>
      <c r="L49" s="31"/>
      <c r="M49" s="31"/>
      <c r="N49" s="31"/>
      <c r="O49" s="31">
        <v>224</v>
      </c>
      <c r="P49" s="31"/>
      <c r="Q49" s="31"/>
      <c r="R49" s="31"/>
      <c r="S49" s="31"/>
      <c r="U49" s="43" t="s">
        <v>338</v>
      </c>
      <c r="V49" s="33">
        <f t="shared" si="26"/>
        <v>0</v>
      </c>
      <c r="W49" s="33">
        <f t="shared" si="26"/>
        <v>0</v>
      </c>
      <c r="X49" s="33">
        <f t="shared" si="26"/>
        <v>0</v>
      </c>
      <c r="Y49" s="33">
        <f t="shared" si="26"/>
        <v>0</v>
      </c>
      <c r="Z49" s="33">
        <f t="shared" si="26"/>
        <v>0</v>
      </c>
      <c r="AA49" s="33">
        <f t="shared" si="26"/>
        <v>220</v>
      </c>
      <c r="AB49" s="33">
        <f t="shared" si="26"/>
        <v>259</v>
      </c>
      <c r="AC49" s="33">
        <f t="shared" si="26"/>
        <v>0</v>
      </c>
      <c r="AD49" s="33">
        <f t="shared" si="26"/>
        <v>235</v>
      </c>
      <c r="AE49" s="33">
        <f t="shared" si="26"/>
        <v>0</v>
      </c>
      <c r="AF49" s="33">
        <f t="shared" si="26"/>
        <v>0</v>
      </c>
      <c r="AG49" s="33">
        <f t="shared" si="26"/>
        <v>0</v>
      </c>
      <c r="AH49" s="33">
        <f t="shared" si="26"/>
        <v>0</v>
      </c>
      <c r="AI49" s="33">
        <f t="shared" si="26"/>
        <v>224</v>
      </c>
      <c r="AJ49" s="33">
        <f t="shared" si="26"/>
        <v>0</v>
      </c>
      <c r="AK49" s="33">
        <f t="shared" si="26"/>
        <v>0</v>
      </c>
      <c r="AL49" s="33">
        <f t="shared" si="27"/>
        <v>0</v>
      </c>
      <c r="AM49" s="33">
        <f t="shared" si="27"/>
        <v>0</v>
      </c>
    </row>
    <row r="50" spans="1:41">
      <c r="A50" s="43" t="s">
        <v>168</v>
      </c>
      <c r="B50" s="75"/>
      <c r="C50" s="31"/>
      <c r="D50" s="31"/>
      <c r="E50" s="31"/>
      <c r="F50" s="31"/>
      <c r="G50" s="31">
        <v>173</v>
      </c>
      <c r="H50" s="31">
        <v>114</v>
      </c>
      <c r="I50" s="31"/>
      <c r="J50" s="31">
        <v>72</v>
      </c>
      <c r="K50" s="31">
        <v>283</v>
      </c>
      <c r="L50" s="31"/>
      <c r="M50" s="31"/>
      <c r="N50" s="31">
        <v>233</v>
      </c>
      <c r="O50" s="31">
        <v>226</v>
      </c>
      <c r="P50" s="31"/>
      <c r="Q50" s="31">
        <v>183</v>
      </c>
      <c r="R50" s="31"/>
      <c r="S50" s="31"/>
      <c r="U50" s="43" t="s">
        <v>168</v>
      </c>
      <c r="V50" s="33">
        <f t="shared" si="26"/>
        <v>0</v>
      </c>
      <c r="W50" s="33">
        <f t="shared" si="26"/>
        <v>0</v>
      </c>
      <c r="X50" s="33">
        <f t="shared" si="26"/>
        <v>0</v>
      </c>
      <c r="Y50" s="33">
        <f t="shared" si="26"/>
        <v>0</v>
      </c>
      <c r="Z50" s="33">
        <f t="shared" si="26"/>
        <v>0</v>
      </c>
      <c r="AA50" s="33">
        <f t="shared" si="26"/>
        <v>173</v>
      </c>
      <c r="AB50" s="33">
        <f t="shared" si="26"/>
        <v>114</v>
      </c>
      <c r="AC50" s="33">
        <f t="shared" si="26"/>
        <v>0</v>
      </c>
      <c r="AD50" s="33">
        <f t="shared" si="26"/>
        <v>72</v>
      </c>
      <c r="AE50" s="33">
        <f t="shared" si="26"/>
        <v>283</v>
      </c>
      <c r="AF50" s="33">
        <f t="shared" si="26"/>
        <v>0</v>
      </c>
      <c r="AG50" s="33">
        <f t="shared" si="26"/>
        <v>0</v>
      </c>
      <c r="AH50" s="33">
        <f t="shared" si="26"/>
        <v>233</v>
      </c>
      <c r="AI50" s="33">
        <f t="shared" si="26"/>
        <v>226</v>
      </c>
      <c r="AJ50" s="33">
        <f t="shared" si="26"/>
        <v>0</v>
      </c>
      <c r="AK50" s="33">
        <f t="shared" si="26"/>
        <v>183</v>
      </c>
      <c r="AL50" s="33">
        <f t="shared" si="27"/>
        <v>0</v>
      </c>
      <c r="AM50" s="33">
        <f t="shared" si="27"/>
        <v>0</v>
      </c>
    </row>
    <row r="51" spans="1:41">
      <c r="A51" s="43" t="s">
        <v>214</v>
      </c>
      <c r="B51" s="75"/>
      <c r="C51" s="31"/>
      <c r="D51" s="31"/>
      <c r="E51" s="31"/>
      <c r="F51" s="31"/>
      <c r="G51" s="31">
        <v>239</v>
      </c>
      <c r="H51" s="31">
        <v>123</v>
      </c>
      <c r="I51" s="31"/>
      <c r="J51" s="31">
        <v>112</v>
      </c>
      <c r="K51" s="31">
        <v>286</v>
      </c>
      <c r="L51" s="31"/>
      <c r="M51" s="31"/>
      <c r="N51" s="31">
        <v>234</v>
      </c>
      <c r="O51" s="31">
        <v>264</v>
      </c>
      <c r="P51" s="31"/>
      <c r="Q51" s="31">
        <v>185</v>
      </c>
      <c r="R51" s="31"/>
      <c r="S51" s="31"/>
      <c r="U51" s="43" t="s">
        <v>214</v>
      </c>
      <c r="V51" s="33">
        <f t="shared" si="26"/>
        <v>0</v>
      </c>
      <c r="W51" s="33">
        <f t="shared" si="26"/>
        <v>0</v>
      </c>
      <c r="X51" s="33">
        <f t="shared" si="26"/>
        <v>0</v>
      </c>
      <c r="Y51" s="33">
        <f t="shared" si="26"/>
        <v>0</v>
      </c>
      <c r="Z51" s="33">
        <f t="shared" si="26"/>
        <v>0</v>
      </c>
      <c r="AA51" s="33">
        <f t="shared" si="26"/>
        <v>239</v>
      </c>
      <c r="AB51" s="33">
        <f t="shared" si="26"/>
        <v>123</v>
      </c>
      <c r="AC51" s="33">
        <f t="shared" si="26"/>
        <v>0</v>
      </c>
      <c r="AD51" s="33">
        <f t="shared" si="26"/>
        <v>112</v>
      </c>
      <c r="AE51" s="33">
        <f t="shared" si="26"/>
        <v>286</v>
      </c>
      <c r="AF51" s="33">
        <f t="shared" si="26"/>
        <v>0</v>
      </c>
      <c r="AG51" s="33">
        <f t="shared" si="26"/>
        <v>0</v>
      </c>
      <c r="AH51" s="33">
        <f t="shared" si="26"/>
        <v>234</v>
      </c>
      <c r="AI51" s="33">
        <f t="shared" si="26"/>
        <v>264</v>
      </c>
      <c r="AJ51" s="33">
        <f t="shared" si="26"/>
        <v>0</v>
      </c>
      <c r="AK51" s="33">
        <f t="shared" si="26"/>
        <v>185</v>
      </c>
      <c r="AL51" s="33">
        <f t="shared" si="27"/>
        <v>0</v>
      </c>
      <c r="AM51" s="33">
        <f t="shared" si="27"/>
        <v>0</v>
      </c>
    </row>
    <row r="52" spans="1:41">
      <c r="A52" s="43" t="s">
        <v>247</v>
      </c>
      <c r="B52" s="75"/>
      <c r="C52" s="31"/>
      <c r="D52" s="31"/>
      <c r="E52" s="31"/>
      <c r="F52" s="31"/>
      <c r="G52" s="31">
        <v>248</v>
      </c>
      <c r="H52" s="31">
        <v>142</v>
      </c>
      <c r="I52" s="31"/>
      <c r="J52" s="31"/>
      <c r="K52" s="31">
        <v>289</v>
      </c>
      <c r="L52" s="31"/>
      <c r="M52" s="31"/>
      <c r="N52" s="31"/>
      <c r="O52" s="31">
        <v>288</v>
      </c>
      <c r="P52" s="31"/>
      <c r="Q52" s="31">
        <v>203</v>
      </c>
      <c r="R52" s="31"/>
      <c r="S52" s="31"/>
      <c r="U52" s="43" t="s">
        <v>247</v>
      </c>
      <c r="V52" s="33">
        <f t="shared" si="26"/>
        <v>0</v>
      </c>
      <c r="W52" s="33">
        <f t="shared" si="26"/>
        <v>0</v>
      </c>
      <c r="X52" s="33">
        <f t="shared" si="26"/>
        <v>0</v>
      </c>
      <c r="Y52" s="33">
        <f t="shared" si="26"/>
        <v>0</v>
      </c>
      <c r="Z52" s="33">
        <f t="shared" si="26"/>
        <v>0</v>
      </c>
      <c r="AA52" s="33">
        <f t="shared" si="26"/>
        <v>248</v>
      </c>
      <c r="AB52" s="33">
        <f t="shared" si="26"/>
        <v>142</v>
      </c>
      <c r="AC52" s="33">
        <f t="shared" si="26"/>
        <v>0</v>
      </c>
      <c r="AD52" s="33">
        <f t="shared" si="26"/>
        <v>0</v>
      </c>
      <c r="AE52" s="33">
        <f t="shared" si="26"/>
        <v>289</v>
      </c>
      <c r="AF52" s="33">
        <f t="shared" si="26"/>
        <v>0</v>
      </c>
      <c r="AG52" s="33">
        <f t="shared" si="26"/>
        <v>0</v>
      </c>
      <c r="AH52" s="33">
        <f t="shared" si="26"/>
        <v>0</v>
      </c>
      <c r="AI52" s="33">
        <f t="shared" si="26"/>
        <v>288</v>
      </c>
      <c r="AJ52" s="33">
        <f t="shared" si="26"/>
        <v>0</v>
      </c>
      <c r="AK52" s="33">
        <f t="shared" si="26"/>
        <v>203</v>
      </c>
      <c r="AL52" s="33">
        <f t="shared" si="27"/>
        <v>0</v>
      </c>
      <c r="AM52" s="33">
        <f t="shared" si="27"/>
        <v>0</v>
      </c>
    </row>
    <row r="53" spans="1:41">
      <c r="A53" s="43" t="s">
        <v>318</v>
      </c>
      <c r="B53" s="75"/>
      <c r="C53" s="31"/>
      <c r="D53" s="31"/>
      <c r="E53" s="31"/>
      <c r="F53" s="31"/>
      <c r="G53" s="31">
        <v>272</v>
      </c>
      <c r="H53" s="31">
        <v>223</v>
      </c>
      <c r="I53" s="31"/>
      <c r="J53" s="31"/>
      <c r="K53" s="31">
        <v>298</v>
      </c>
      <c r="L53" s="31"/>
      <c r="M53" s="31"/>
      <c r="N53" s="31"/>
      <c r="O53" s="31"/>
      <c r="P53" s="31"/>
      <c r="Q53" s="31">
        <v>204</v>
      </c>
      <c r="R53" s="31"/>
      <c r="S53" s="31"/>
      <c r="U53" s="43" t="s">
        <v>318</v>
      </c>
      <c r="V53" s="33">
        <f t="shared" si="26"/>
        <v>0</v>
      </c>
      <c r="W53" s="33">
        <f t="shared" si="26"/>
        <v>0</v>
      </c>
      <c r="X53" s="33">
        <f t="shared" si="26"/>
        <v>0</v>
      </c>
      <c r="Y53" s="33">
        <f t="shared" si="26"/>
        <v>0</v>
      </c>
      <c r="Z53" s="33">
        <f t="shared" si="26"/>
        <v>0</v>
      </c>
      <c r="AA53" s="33">
        <f t="shared" si="26"/>
        <v>272</v>
      </c>
      <c r="AB53" s="33">
        <f t="shared" si="26"/>
        <v>223</v>
      </c>
      <c r="AC53" s="33">
        <f t="shared" si="26"/>
        <v>0</v>
      </c>
      <c r="AD53" s="33">
        <f t="shared" si="26"/>
        <v>0</v>
      </c>
      <c r="AE53" s="33">
        <f t="shared" si="26"/>
        <v>298</v>
      </c>
      <c r="AF53" s="33">
        <f t="shared" si="26"/>
        <v>0</v>
      </c>
      <c r="AG53" s="33">
        <f t="shared" si="26"/>
        <v>0</v>
      </c>
      <c r="AH53" s="33">
        <f t="shared" si="26"/>
        <v>0</v>
      </c>
      <c r="AI53" s="33">
        <f t="shared" si="26"/>
        <v>0</v>
      </c>
      <c r="AJ53" s="33">
        <f t="shared" si="26"/>
        <v>0</v>
      </c>
      <c r="AK53" s="33">
        <f t="shared" si="26"/>
        <v>204</v>
      </c>
      <c r="AL53" s="33">
        <f t="shared" si="27"/>
        <v>0</v>
      </c>
      <c r="AM53" s="33">
        <f t="shared" si="27"/>
        <v>0</v>
      </c>
    </row>
    <row r="54" spans="1:41">
      <c r="A54" s="43"/>
      <c r="B54" s="7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U54" s="43"/>
      <c r="V54" s="75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</row>
    <row r="55" spans="1:41" ht="15">
      <c r="A55" s="76" t="s">
        <v>887</v>
      </c>
      <c r="B55" s="31">
        <f t="shared" ref="B55:S55" ca="1" si="28">OFFSET(B108,ROW(A56)-ROW(A16)+1,0)</f>
        <v>32</v>
      </c>
      <c r="C55" s="31">
        <f t="shared" ca="1" si="28"/>
        <v>47</v>
      </c>
      <c r="D55" s="31">
        <f t="shared" ca="1" si="28"/>
        <v>49</v>
      </c>
      <c r="E55" s="31">
        <f ca="1">OFFSET(E108,ROW(C56)-ROW(C16)+1,0)</f>
        <v>60</v>
      </c>
      <c r="F55" s="31">
        <f t="shared" ca="1" si="28"/>
        <v>46</v>
      </c>
      <c r="G55" s="31">
        <f t="shared" ca="1" si="28"/>
        <v>7</v>
      </c>
      <c r="H55" s="31">
        <f t="shared" ca="1" si="28"/>
        <v>13</v>
      </c>
      <c r="I55" s="31">
        <f t="shared" ca="1" si="28"/>
        <v>38</v>
      </c>
      <c r="J55" s="31">
        <f t="shared" ca="1" si="28"/>
        <v>13</v>
      </c>
      <c r="K55" s="31">
        <f t="shared" ca="1" si="28"/>
        <v>14</v>
      </c>
      <c r="L55" s="31">
        <f t="shared" ca="1" si="28"/>
        <v>70</v>
      </c>
      <c r="M55" s="31">
        <f t="shared" ca="1" si="28"/>
        <v>13</v>
      </c>
      <c r="N55" s="31">
        <f t="shared" ca="1" si="28"/>
        <v>52</v>
      </c>
      <c r="O55" s="31">
        <f t="shared" ca="1" si="28"/>
        <v>28</v>
      </c>
      <c r="P55" s="31">
        <f t="shared" ca="1" si="28"/>
        <v>48</v>
      </c>
      <c r="Q55" s="31">
        <f t="shared" ca="1" si="28"/>
        <v>25</v>
      </c>
      <c r="R55" s="31">
        <f t="shared" ca="1" si="28"/>
        <v>69</v>
      </c>
      <c r="S55" s="31">
        <f t="shared" ca="1" si="28"/>
        <v>60</v>
      </c>
      <c r="T55" s="27"/>
      <c r="U55" s="76" t="s">
        <v>887</v>
      </c>
      <c r="V55" s="31">
        <f t="shared" ref="V55:AM55" ca="1" si="29">OFFSET(V108,ROW(U56)-ROW(U16)+1,0)</f>
        <v>32</v>
      </c>
      <c r="W55" s="31">
        <f t="shared" ca="1" si="29"/>
        <v>45</v>
      </c>
      <c r="X55" s="31">
        <f t="shared" ca="1" si="29"/>
        <v>47</v>
      </c>
      <c r="Y55" s="31">
        <f ca="1">OFFSET(Y108,ROW(W56)-ROW(W16)+1,0)</f>
        <v>56</v>
      </c>
      <c r="Z55" s="31" t="str">
        <f t="shared" ca="1" si="29"/>
        <v xml:space="preserve">- </v>
      </c>
      <c r="AA55" s="31">
        <f t="shared" ca="1" si="29"/>
        <v>7</v>
      </c>
      <c r="AB55" s="31">
        <f t="shared" ca="1" si="29"/>
        <v>13</v>
      </c>
      <c r="AC55" s="31">
        <f t="shared" ca="1" si="29"/>
        <v>37</v>
      </c>
      <c r="AD55" s="31">
        <f t="shared" ca="1" si="29"/>
        <v>13</v>
      </c>
      <c r="AE55" s="31">
        <f t="shared" ca="1" si="29"/>
        <v>14</v>
      </c>
      <c r="AF55" s="31">
        <f t="shared" ca="1" si="29"/>
        <v>66</v>
      </c>
      <c r="AG55" s="31">
        <f t="shared" ca="1" si="29"/>
        <v>13</v>
      </c>
      <c r="AH55" s="31">
        <f t="shared" ca="1" si="29"/>
        <v>49</v>
      </c>
      <c r="AI55" s="31">
        <f t="shared" ca="1" si="29"/>
        <v>28</v>
      </c>
      <c r="AJ55" s="31">
        <f t="shared" ca="1" si="29"/>
        <v>46</v>
      </c>
      <c r="AK55" s="31">
        <f t="shared" ca="1" si="29"/>
        <v>25</v>
      </c>
      <c r="AL55" s="31">
        <f t="shared" ca="1" si="29"/>
        <v>65</v>
      </c>
      <c r="AM55" s="31">
        <f t="shared" ca="1" si="29"/>
        <v>56</v>
      </c>
    </row>
    <row r="56" spans="1:41">
      <c r="A56" s="43" t="s">
        <v>888</v>
      </c>
      <c r="B56" s="31">
        <f ca="1">B42+B55</f>
        <v>41</v>
      </c>
      <c r="C56" s="31">
        <f t="shared" ref="C56:S56" ca="1" si="30">C42+C55</f>
        <v>60</v>
      </c>
      <c r="D56" s="31">
        <f ca="1">D42+D55</f>
        <v>64</v>
      </c>
      <c r="E56" s="31">
        <f t="shared" ca="1" si="30"/>
        <v>77</v>
      </c>
      <c r="F56" s="31">
        <f t="shared" ca="1" si="30"/>
        <v>60</v>
      </c>
      <c r="G56" s="31">
        <f t="shared" ca="1" si="30"/>
        <v>8</v>
      </c>
      <c r="H56" s="31">
        <f t="shared" ca="1" si="30"/>
        <v>16</v>
      </c>
      <c r="I56" s="31">
        <f t="shared" ca="1" si="30"/>
        <v>45</v>
      </c>
      <c r="J56" s="31">
        <f t="shared" ca="1" si="30"/>
        <v>15</v>
      </c>
      <c r="K56" s="31">
        <f t="shared" ca="1" si="30"/>
        <v>20</v>
      </c>
      <c r="L56" s="31">
        <f t="shared" ca="1" si="30"/>
        <v>88</v>
      </c>
      <c r="M56" s="31">
        <f ca="1">M42+M55</f>
        <v>21</v>
      </c>
      <c r="N56" s="31">
        <f t="shared" ca="1" si="30"/>
        <v>62</v>
      </c>
      <c r="O56" s="31">
        <f t="shared" ca="1" si="30"/>
        <v>33</v>
      </c>
      <c r="P56" s="31">
        <f t="shared" ca="1" si="30"/>
        <v>59</v>
      </c>
      <c r="Q56" s="31">
        <f t="shared" ca="1" si="30"/>
        <v>29</v>
      </c>
      <c r="R56" s="31">
        <f t="shared" ca="1" si="30"/>
        <v>85</v>
      </c>
      <c r="S56" s="31">
        <f t="shared" ca="1" si="30"/>
        <v>72</v>
      </c>
      <c r="U56" s="43" t="s">
        <v>888</v>
      </c>
      <c r="V56" s="31">
        <f ca="1">IF(V$4="N","- ",V42+V55)</f>
        <v>41</v>
      </c>
      <c r="W56" s="31">
        <f ca="1">IF(W$4="N","- ",W42+W55)</f>
        <v>58</v>
      </c>
      <c r="X56" s="31">
        <f ca="1">IF(X$4="N","- ",X42+X55)</f>
        <v>61</v>
      </c>
      <c r="Y56" s="31">
        <f ca="1">IF(Y$4="N","- ",Y42+Y55)</f>
        <v>72</v>
      </c>
      <c r="Z56" s="31" t="str">
        <f>IF(Z$4="N","- ",Z42+Z55)</f>
        <v xml:space="preserve">- </v>
      </c>
      <c r="AA56" s="31">
        <f t="shared" ref="AA56:AM56" ca="1" si="31">IF(AA$4="N","- ",AA42+AA55)</f>
        <v>8</v>
      </c>
      <c r="AB56" s="31">
        <f t="shared" ca="1" si="31"/>
        <v>16</v>
      </c>
      <c r="AC56" s="31">
        <f t="shared" ca="1" si="31"/>
        <v>44</v>
      </c>
      <c r="AD56" s="31">
        <f t="shared" ca="1" si="31"/>
        <v>15</v>
      </c>
      <c r="AE56" s="31">
        <f t="shared" ca="1" si="31"/>
        <v>20</v>
      </c>
      <c r="AF56" s="31">
        <f t="shared" ca="1" si="31"/>
        <v>83</v>
      </c>
      <c r="AG56" s="31">
        <f t="shared" ca="1" si="31"/>
        <v>21</v>
      </c>
      <c r="AH56" s="31">
        <f t="shared" ca="1" si="31"/>
        <v>59</v>
      </c>
      <c r="AI56" s="31">
        <f t="shared" ca="1" si="31"/>
        <v>33</v>
      </c>
      <c r="AJ56" s="31">
        <f t="shared" ca="1" si="31"/>
        <v>57</v>
      </c>
      <c r="AK56" s="31">
        <f t="shared" ca="1" si="31"/>
        <v>29</v>
      </c>
      <c r="AL56" s="31">
        <f t="shared" ca="1" si="31"/>
        <v>80</v>
      </c>
      <c r="AM56" s="31">
        <f t="shared" ca="1" si="31"/>
        <v>68</v>
      </c>
    </row>
    <row r="57" spans="1:41">
      <c r="A57" s="43" t="s">
        <v>889</v>
      </c>
      <c r="B57" s="62">
        <f ca="1">COUNTIF($A56:$T56,"&lt;"&amp;B56)+1</f>
        <v>8</v>
      </c>
      <c r="C57" s="62">
        <f t="shared" ref="C57:S57" ca="1" si="32">COUNTIF($A56:$T56,"&lt;"&amp;C56)+1</f>
        <v>11</v>
      </c>
      <c r="D57" s="62">
        <f ca="1">COUNTIF($A56:$T56,"&lt;"&amp;D56)+1</f>
        <v>14</v>
      </c>
      <c r="E57" s="62">
        <f t="shared" ca="1" si="32"/>
        <v>16</v>
      </c>
      <c r="F57" s="62">
        <f t="shared" ca="1" si="32"/>
        <v>11</v>
      </c>
      <c r="G57" s="62">
        <f t="shared" ca="1" si="32"/>
        <v>1</v>
      </c>
      <c r="H57" s="62">
        <f t="shared" ca="1" si="32"/>
        <v>3</v>
      </c>
      <c r="I57" s="62">
        <f t="shared" ca="1" si="32"/>
        <v>9</v>
      </c>
      <c r="J57" s="62">
        <f t="shared" ca="1" si="32"/>
        <v>2</v>
      </c>
      <c r="K57" s="62">
        <f t="shared" ca="1" si="32"/>
        <v>4</v>
      </c>
      <c r="L57" s="62">
        <f t="shared" ca="1" si="32"/>
        <v>18</v>
      </c>
      <c r="M57" s="62">
        <f t="shared" ca="1" si="32"/>
        <v>5</v>
      </c>
      <c r="N57" s="62">
        <f t="shared" ca="1" si="32"/>
        <v>13</v>
      </c>
      <c r="O57" s="62">
        <f t="shared" ca="1" si="32"/>
        <v>7</v>
      </c>
      <c r="P57" s="62">
        <f t="shared" ca="1" si="32"/>
        <v>10</v>
      </c>
      <c r="Q57" s="62">
        <f t="shared" ca="1" si="32"/>
        <v>6</v>
      </c>
      <c r="R57" s="62">
        <f t="shared" ca="1" si="32"/>
        <v>17</v>
      </c>
      <c r="S57" s="62">
        <f t="shared" ca="1" si="32"/>
        <v>15</v>
      </c>
      <c r="U57" s="43" t="s">
        <v>889</v>
      </c>
      <c r="V57" s="62">
        <f ca="1">IF(V$4="N","- ",COUNTIF($U56:$AN56,"&lt;"&amp;V56)+1)</f>
        <v>8</v>
      </c>
      <c r="W57" s="62">
        <f ca="1">IF(W$4="N","- ",COUNTIF($U56:$AN56,"&lt;"&amp;W56)+1)</f>
        <v>11</v>
      </c>
      <c r="X57" s="62">
        <f ca="1">IF(X$4="N","- ",COUNTIF($U56:$AN56,"&lt;"&amp;X56)+1)</f>
        <v>13</v>
      </c>
      <c r="Y57" s="62">
        <f ca="1">IF(Y$4="N","- ",COUNTIF($U56:$AN56,"&lt;"&amp;Y56)+1)</f>
        <v>15</v>
      </c>
      <c r="Z57" s="62" t="str">
        <f>IF(Z$4="N","- ",COUNTIF($U56:$AN56,"&lt;"&amp;Z56)+1)</f>
        <v xml:space="preserve">- </v>
      </c>
      <c r="AA57" s="62">
        <f t="shared" ref="AA57:AM57" ca="1" si="33">IF(AA$4="N","- ",COUNTIF($U56:$AN56,"&lt;"&amp;AA56)+1)</f>
        <v>1</v>
      </c>
      <c r="AB57" s="62">
        <f t="shared" ca="1" si="33"/>
        <v>3</v>
      </c>
      <c r="AC57" s="62">
        <f t="shared" ca="1" si="33"/>
        <v>9</v>
      </c>
      <c r="AD57" s="62">
        <f t="shared" ca="1" si="33"/>
        <v>2</v>
      </c>
      <c r="AE57" s="62">
        <f t="shared" ca="1" si="33"/>
        <v>4</v>
      </c>
      <c r="AF57" s="62">
        <f t="shared" ca="1" si="33"/>
        <v>17</v>
      </c>
      <c r="AG57" s="62">
        <f t="shared" ca="1" si="33"/>
        <v>5</v>
      </c>
      <c r="AH57" s="62">
        <f t="shared" ca="1" si="33"/>
        <v>12</v>
      </c>
      <c r="AI57" s="62">
        <f t="shared" ca="1" si="33"/>
        <v>7</v>
      </c>
      <c r="AJ57" s="62">
        <f t="shared" ca="1" si="33"/>
        <v>10</v>
      </c>
      <c r="AK57" s="62">
        <f t="shared" ca="1" si="33"/>
        <v>6</v>
      </c>
      <c r="AL57" s="62">
        <f t="shared" ca="1" si="33"/>
        <v>16</v>
      </c>
      <c r="AM57" s="62">
        <f t="shared" ca="1" si="33"/>
        <v>14</v>
      </c>
    </row>
    <row r="58" spans="1:41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41" hidden="1" outlineLevel="1">
      <c r="A59" s="77" t="s">
        <v>890</v>
      </c>
      <c r="B59" s="78">
        <f ca="1">B56+IF(B86&gt;0,SMALL(B86:B92,1)/100,0)+IF(B87&gt;0,SMALL(B86:B92,2)/1000,0)+IF(B88&gt;0,SMALL(B86:B92,3)/10000,0)+IF(B89&gt;0,SMALL(B86:B92,4)/100000,0)+IF(B90&gt;0,SMALL(B86:B92,5)/1000000,0)</f>
        <v>41.078899</v>
      </c>
      <c r="C59" s="78">
        <f t="shared" ref="C59:S59" ca="1" si="34">C56+IF(C86&gt;0,SMALL(C86:C92,1)/100,0)+IF(C87&gt;0,SMALL(C86:C92,2)/1000,0)+IF(C88&gt;0,SMALL(C86:C92,3)/10000,0)+IF(C89&gt;0,SMALL(C86:C92,4)/100000,0)+IF(C90&gt;0,SMALL(C86:C92,5)/1000000,0)</f>
        <v>60.112443000000006</v>
      </c>
      <c r="D59" s="78">
        <f t="shared" ca="1" si="34"/>
        <v>64.112365999999994</v>
      </c>
      <c r="E59" s="78">
        <f t="shared" ca="1" si="34"/>
        <v>77.156676999999988</v>
      </c>
      <c r="F59" s="78">
        <f t="shared" ca="1" si="34"/>
        <v>60.102354000000005</v>
      </c>
      <c r="G59" s="78">
        <f t="shared" ca="1" si="34"/>
        <v>8.0111229999999978</v>
      </c>
      <c r="H59" s="78">
        <f t="shared" ca="1" si="34"/>
        <v>16.012355000000003</v>
      </c>
      <c r="I59" s="78">
        <f t="shared" ca="1" si="34"/>
        <v>45.080010000000009</v>
      </c>
      <c r="J59" s="78">
        <f t="shared" ca="1" si="34"/>
        <v>15.012345</v>
      </c>
      <c r="K59" s="78">
        <f t="shared" ca="1" si="34"/>
        <v>20.023455999999999</v>
      </c>
      <c r="L59" s="78">
        <f t="shared" ca="1" si="34"/>
        <v>88.188997999999998</v>
      </c>
      <c r="M59" s="78">
        <f t="shared" ca="1" si="34"/>
        <v>21.023447999999998</v>
      </c>
      <c r="N59" s="78">
        <f t="shared" ca="1" si="34"/>
        <v>62.091456999999998</v>
      </c>
      <c r="O59" s="78">
        <f t="shared" ca="1" si="34"/>
        <v>33.056778000000001</v>
      </c>
      <c r="P59" s="78">
        <f t="shared" ca="1" si="34"/>
        <v>59.122333000000005</v>
      </c>
      <c r="Q59" s="78">
        <f t="shared" ca="1" si="34"/>
        <v>29.046666999999999</v>
      </c>
      <c r="R59" s="78">
        <f t="shared" ca="1" si="34"/>
        <v>85.177897999999999</v>
      </c>
      <c r="S59" s="78">
        <f t="shared" ca="1" si="34"/>
        <v>72.135666000000001</v>
      </c>
      <c r="U59" s="77" t="s">
        <v>890</v>
      </c>
      <c r="V59" s="79">
        <f ca="1">IF(V$4="N","N/A",V56+IF(V86&gt;0,SMALL(V86:V92,1)/100,0)+IF(V87&gt;0,SMALL(V86:V92,2)/1000,0)+IF(V88&gt;0,SMALL(V86:V92,3)/10000,0)+IF(V89&gt;0,SMALL(V86:V92,4)/100000,0)+IF(V90&gt;0,SMALL(V86:V92,5)/1000000,0))</f>
        <v>41.078899</v>
      </c>
      <c r="W59" s="79">
        <f t="shared" ref="W59:AM59" ca="1" si="35">IF(W$4="N","N/A",W56+IF(W86&gt;0,SMALL(W86:W92,1)/100,0)+IF(W87&gt;0,SMALL(W86:W92,2)/1000,0)+IF(W88&gt;0,SMALL(W86:W92,3)/10000,0)+IF(W89&gt;0,SMALL(W86:W92,4)/100000,0)+IF(W90&gt;0,SMALL(W86:W92,5)/1000000,0))</f>
        <v>58.111342999999998</v>
      </c>
      <c r="X59" s="79">
        <f t="shared" ca="1" si="35"/>
        <v>61.112255000000005</v>
      </c>
      <c r="Y59" s="79">
        <f t="shared" ca="1" si="35"/>
        <v>72.145566000000002</v>
      </c>
      <c r="Z59" s="79" t="str">
        <f t="shared" si="35"/>
        <v>N/A</v>
      </c>
      <c r="AA59" s="79">
        <f t="shared" ca="1" si="35"/>
        <v>8.0111229999999978</v>
      </c>
      <c r="AB59" s="79">
        <f t="shared" ca="1" si="35"/>
        <v>16.012355000000003</v>
      </c>
      <c r="AC59" s="79">
        <f t="shared" ca="1" si="35"/>
        <v>44.080000000000005</v>
      </c>
      <c r="AD59" s="79">
        <f t="shared" ca="1" si="35"/>
        <v>15.012345</v>
      </c>
      <c r="AE59" s="79">
        <f t="shared" ca="1" si="35"/>
        <v>20.023455999999999</v>
      </c>
      <c r="AF59" s="79">
        <f t="shared" ca="1" si="35"/>
        <v>83.177886999999998</v>
      </c>
      <c r="AG59" s="79">
        <f t="shared" ca="1" si="35"/>
        <v>21.023447999999998</v>
      </c>
      <c r="AH59" s="79">
        <f t="shared" ca="1" si="35"/>
        <v>59.091345999999994</v>
      </c>
      <c r="AI59" s="79">
        <f t="shared" ca="1" si="35"/>
        <v>33.056778000000001</v>
      </c>
      <c r="AJ59" s="79">
        <f t="shared" ca="1" si="35"/>
        <v>57.122232000000004</v>
      </c>
      <c r="AK59" s="79">
        <f t="shared" ca="1" si="35"/>
        <v>29.046666999999999</v>
      </c>
      <c r="AL59" s="79">
        <f t="shared" ca="1" si="35"/>
        <v>80.166786999999999</v>
      </c>
      <c r="AM59" s="79">
        <f t="shared" ca="1" si="35"/>
        <v>68.13455500000002</v>
      </c>
      <c r="AO59" s="57" t="s">
        <v>891</v>
      </c>
    </row>
    <row r="60" spans="1:41" collapsed="1">
      <c r="B60" s="43" t="str">
        <f>B$3</f>
        <v>A80</v>
      </c>
      <c r="C60" s="43" t="str">
        <f t="shared" ref="C60:S60" si="36">C$3</f>
        <v>BEX</v>
      </c>
      <c r="D60" s="43" t="str">
        <f t="shared" si="36"/>
        <v>FRONTR</v>
      </c>
      <c r="E60" s="43" t="str">
        <f t="shared" si="36"/>
        <v>BTNTRI</v>
      </c>
      <c r="F60" s="43" t="str">
        <f t="shared" si="36"/>
        <v>CPA</v>
      </c>
      <c r="G60" s="43" t="str">
        <f t="shared" si="36"/>
        <v>CROW</v>
      </c>
      <c r="H60" s="43" t="str">
        <f t="shared" si="36"/>
        <v>EAST/BDY</v>
      </c>
      <c r="I60" s="43" t="str">
        <f t="shared" si="36"/>
        <v>HAIL</v>
      </c>
      <c r="J60" s="43" t="str">
        <f t="shared" si="36"/>
        <v>HR/HAC</v>
      </c>
      <c r="K60" s="43" t="str">
        <f t="shared" si="36"/>
        <v>HTH/UCK</v>
      </c>
      <c r="L60" s="43" t="str">
        <f t="shared" si="36"/>
        <v>HYR</v>
      </c>
      <c r="M60" s="43" t="str">
        <f t="shared" si="36"/>
        <v>LEW</v>
      </c>
      <c r="N60" s="43" t="str">
        <f t="shared" si="36"/>
        <v>MEAD</v>
      </c>
      <c r="O60" s="43" t="str">
        <f t="shared" si="36"/>
        <v>PSS</v>
      </c>
      <c r="P60" s="43" t="str">
        <f t="shared" si="36"/>
        <v>HEDGE</v>
      </c>
      <c r="Q60" s="43" t="str">
        <f t="shared" si="36"/>
        <v>RUNW</v>
      </c>
      <c r="R60" s="43" t="str">
        <f t="shared" si="36"/>
        <v>TRIT</v>
      </c>
      <c r="S60" s="43" t="str">
        <f t="shared" si="36"/>
        <v>WAD</v>
      </c>
      <c r="V60" s="43" t="str">
        <f>V$3</f>
        <v>A80</v>
      </c>
      <c r="W60" s="43" t="str">
        <f t="shared" ref="W60:AM60" si="37">W$3</f>
        <v>BEX</v>
      </c>
      <c r="X60" s="43" t="str">
        <f t="shared" si="37"/>
        <v>FRONTR</v>
      </c>
      <c r="Y60" s="43" t="str">
        <f t="shared" si="37"/>
        <v>BTNTRI</v>
      </c>
      <c r="Z60" s="43" t="str">
        <f t="shared" si="37"/>
        <v>CPA</v>
      </c>
      <c r="AA60" s="43" t="str">
        <f t="shared" si="37"/>
        <v>CROW</v>
      </c>
      <c r="AB60" s="43" t="str">
        <f t="shared" si="37"/>
        <v>EAST/BDY</v>
      </c>
      <c r="AC60" s="43" t="str">
        <f t="shared" si="37"/>
        <v>HAIL</v>
      </c>
      <c r="AD60" s="43" t="str">
        <f t="shared" si="37"/>
        <v>HR/HAC</v>
      </c>
      <c r="AE60" s="43" t="str">
        <f t="shared" si="37"/>
        <v>HTH/UCK</v>
      </c>
      <c r="AF60" s="43" t="str">
        <f t="shared" si="37"/>
        <v>HYR</v>
      </c>
      <c r="AG60" s="43" t="str">
        <f t="shared" si="37"/>
        <v>LEW</v>
      </c>
      <c r="AH60" s="43" t="str">
        <f t="shared" si="37"/>
        <v>MEAD</v>
      </c>
      <c r="AI60" s="43" t="str">
        <f t="shared" si="37"/>
        <v>PSS</v>
      </c>
      <c r="AJ60" s="43" t="str">
        <f t="shared" si="37"/>
        <v>HEDGE</v>
      </c>
      <c r="AK60" s="43" t="str">
        <f t="shared" si="37"/>
        <v>RUNW</v>
      </c>
      <c r="AL60" s="43" t="str">
        <f t="shared" si="37"/>
        <v>TRIT</v>
      </c>
      <c r="AM60" s="43" t="str">
        <f t="shared" si="37"/>
        <v>WAD</v>
      </c>
    </row>
    <row r="61" spans="1:41" ht="1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 spans="1:41">
      <c r="A62" s="80" t="s">
        <v>892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U62" s="80" t="s">
        <v>892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41">
      <c r="A63" s="80" t="s">
        <v>93</v>
      </c>
      <c r="B63" s="1" t="s">
        <v>92</v>
      </c>
      <c r="E63" s="27"/>
      <c r="F63" s="27"/>
      <c r="U63" s="80" t="str">
        <f>A63</f>
        <v>A80</v>
      </c>
      <c r="V63" s="1" t="str">
        <f t="shared" ref="V63:V69" si="38">B63</f>
        <v>Arena 80 AC</v>
      </c>
    </row>
    <row r="64" spans="1:41">
      <c r="A64" s="80" t="s">
        <v>145</v>
      </c>
      <c r="B64" s="1" t="s">
        <v>144</v>
      </c>
      <c r="E64" s="27"/>
      <c r="F64" s="27"/>
      <c r="U64" s="80" t="str">
        <f t="shared" ref="U64:V77" si="39">A64</f>
        <v>BEX</v>
      </c>
      <c r="V64" s="1" t="str">
        <f t="shared" si="38"/>
        <v>Bexhill Run Tri</v>
      </c>
    </row>
    <row r="65" spans="1:22" ht="15">
      <c r="A65" s="80" t="s">
        <v>81</v>
      </c>
      <c r="B65" s="1" t="s">
        <v>80</v>
      </c>
      <c r="E65" s="27"/>
      <c r="F65" s="27"/>
      <c r="U65" s="81" t="str">
        <f t="shared" si="39"/>
        <v>FRONTR</v>
      </c>
      <c r="V65" s="1" t="str">
        <f t="shared" si="38"/>
        <v>Brighton and Hove Frontrunners</v>
      </c>
    </row>
    <row r="66" spans="1:22" ht="15">
      <c r="A66" s="80" t="s">
        <v>87</v>
      </c>
      <c r="B66" s="1" t="s">
        <v>86</v>
      </c>
      <c r="E66" s="27"/>
      <c r="F66" s="27"/>
      <c r="U66" s="81" t="str">
        <f t="shared" si="39"/>
        <v>BTNTRI</v>
      </c>
      <c r="V66" s="1" t="str">
        <f t="shared" si="38"/>
        <v>Brighton Tri Club</v>
      </c>
    </row>
    <row r="67" spans="1:22">
      <c r="A67" s="80" t="s">
        <v>66</v>
      </c>
      <c r="B67" s="1" t="s">
        <v>65</v>
      </c>
      <c r="E67" s="27"/>
      <c r="F67" s="27"/>
      <c r="U67" s="80" t="str">
        <f t="shared" si="39"/>
        <v>CPA</v>
      </c>
      <c r="V67" s="1" t="str">
        <f t="shared" si="38"/>
        <v>Central Park Athletics</v>
      </c>
    </row>
    <row r="68" spans="1:22">
      <c r="A68" s="80" t="s">
        <v>39</v>
      </c>
      <c r="B68" s="1" t="s">
        <v>38</v>
      </c>
      <c r="E68" s="27"/>
      <c r="F68" s="27"/>
      <c r="U68" s="80" t="str">
        <f t="shared" si="39"/>
        <v>CROW</v>
      </c>
      <c r="V68" s="1" t="str">
        <f t="shared" si="38"/>
        <v>Crowborough Runners</v>
      </c>
    </row>
    <row r="69" spans="1:22">
      <c r="A69" s="80" t="s">
        <v>52</v>
      </c>
      <c r="B69" s="1" t="s">
        <v>1056</v>
      </c>
      <c r="E69" s="27"/>
      <c r="F69" s="27"/>
      <c r="U69" s="80" t="str">
        <f t="shared" si="39"/>
        <v>EAST/BDY</v>
      </c>
      <c r="V69" s="1" t="str">
        <f t="shared" si="38"/>
        <v>Eastbourne Rovers and Team Bodyworks</v>
      </c>
    </row>
    <row r="70" spans="1:22">
      <c r="A70" s="80" t="s">
        <v>102</v>
      </c>
      <c r="B70" s="1" t="s">
        <v>101</v>
      </c>
      <c r="E70" s="27"/>
      <c r="F70" s="27"/>
      <c r="U70" s="80" t="str">
        <f t="shared" si="39"/>
        <v>HAIL</v>
      </c>
      <c r="V70" s="1" t="str">
        <f t="shared" si="39"/>
        <v>Hailsham Harriers</v>
      </c>
    </row>
    <row r="71" spans="1:22">
      <c r="A71" s="80" t="s">
        <v>26</v>
      </c>
      <c r="B71" s="1" t="s">
        <v>1057</v>
      </c>
      <c r="E71" s="27"/>
      <c r="F71" s="27"/>
      <c r="U71" s="80" t="str">
        <f t="shared" si="39"/>
        <v>HR/HAC</v>
      </c>
      <c r="V71" s="1" t="str">
        <f t="shared" si="39"/>
        <v>Hastings Runners and Hastings AC</v>
      </c>
    </row>
    <row r="72" spans="1:22">
      <c r="A72" s="80" t="s">
        <v>43</v>
      </c>
      <c r="B72" s="1" t="s">
        <v>1058</v>
      </c>
      <c r="E72" s="27"/>
      <c r="F72" s="27"/>
      <c r="U72" s="80" t="str">
        <f t="shared" si="39"/>
        <v>HTH/UCK</v>
      </c>
      <c r="V72" s="1" t="str">
        <f t="shared" si="39"/>
        <v>Heathfield Road Runners and Uckfield Runners</v>
      </c>
    </row>
    <row r="73" spans="1:22">
      <c r="A73" s="80" t="s">
        <v>326</v>
      </c>
      <c r="B73" s="1" t="s">
        <v>325</v>
      </c>
      <c r="E73" s="27"/>
      <c r="F73" s="27"/>
      <c r="U73" s="80" t="str">
        <f t="shared" si="39"/>
        <v>HYR</v>
      </c>
      <c r="V73" s="1" t="str">
        <f t="shared" si="39"/>
        <v>HY Runners</v>
      </c>
    </row>
    <row r="74" spans="1:22">
      <c r="A74" s="80" t="s">
        <v>62</v>
      </c>
      <c r="B74" s="1" t="s">
        <v>196</v>
      </c>
      <c r="E74" s="27"/>
      <c r="F74" s="27"/>
      <c r="U74" s="80" t="str">
        <f t="shared" si="39"/>
        <v>LEW</v>
      </c>
      <c r="V74" s="1" t="str">
        <f t="shared" si="39"/>
        <v>Lewes AC</v>
      </c>
    </row>
    <row r="75" spans="1:22">
      <c r="A75" s="80" t="s">
        <v>84</v>
      </c>
      <c r="B75" s="1" t="s">
        <v>83</v>
      </c>
      <c r="E75" s="27"/>
      <c r="F75" s="27"/>
      <c r="U75" s="80" t="str">
        <f t="shared" si="39"/>
        <v>MEAD</v>
      </c>
      <c r="V75" s="1" t="str">
        <f t="shared" si="39"/>
        <v>Meads Runners</v>
      </c>
    </row>
    <row r="76" spans="1:22">
      <c r="A76" s="80" t="s">
        <v>20</v>
      </c>
      <c r="B76" s="1" t="s">
        <v>1059</v>
      </c>
      <c r="E76" s="27"/>
      <c r="F76" s="27"/>
      <c r="U76" s="80" t="str">
        <f t="shared" si="39"/>
        <v>PSS</v>
      </c>
      <c r="V76" s="1" t="str">
        <f t="shared" si="39"/>
        <v>Polegate Plodders, Seafront Shufflers and Seaford Striders</v>
      </c>
    </row>
    <row r="77" spans="1:22">
      <c r="A77" s="80" t="s">
        <v>56</v>
      </c>
      <c r="B77" s="1" t="s">
        <v>55</v>
      </c>
      <c r="E77" s="27"/>
      <c r="F77" s="27"/>
      <c r="U77" s="80" t="str">
        <f t="shared" si="39"/>
        <v>HEDGE</v>
      </c>
      <c r="V77" s="1" t="str">
        <f t="shared" si="39"/>
        <v>Portslade Hedgehoppers</v>
      </c>
    </row>
    <row r="78" spans="1:22">
      <c r="A78" s="80" t="s">
        <v>116</v>
      </c>
      <c r="B78" s="1" t="s">
        <v>115</v>
      </c>
      <c r="E78" s="27"/>
      <c r="F78" s="27"/>
      <c r="U78" s="80" t="str">
        <f>A78</f>
        <v>RUNW</v>
      </c>
      <c r="V78" s="1" t="str">
        <f>B78</f>
        <v>Run Wednesdays</v>
      </c>
    </row>
    <row r="79" spans="1:22">
      <c r="A79" s="80" t="s">
        <v>124</v>
      </c>
      <c r="B79" s="1" t="s">
        <v>123</v>
      </c>
      <c r="E79" s="27"/>
      <c r="F79" s="27"/>
      <c r="U79" s="80" t="str">
        <f>A79</f>
        <v>TRIT</v>
      </c>
      <c r="V79" s="1" t="str">
        <f>B79</f>
        <v>Tri Tempo</v>
      </c>
    </row>
    <row r="80" spans="1:22" ht="3" customHeight="1"/>
    <row r="81" spans="1:39" ht="26.25">
      <c r="A81" s="15" t="s">
        <v>1044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71"/>
      <c r="M81" s="71"/>
      <c r="N81" s="72"/>
      <c r="O81" s="73"/>
      <c r="P81" s="73"/>
      <c r="R81" s="73"/>
      <c r="S81" s="74" t="e">
        <f>"Race "&amp;ControlRaceNo&amp;" of "&amp;ControlNoOfRaces</f>
        <v>#NAME?</v>
      </c>
      <c r="U81" s="15" t="s">
        <v>1044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71"/>
      <c r="AG81" s="18"/>
      <c r="AH81" s="18"/>
      <c r="AI81" s="73"/>
      <c r="AJ81" s="73"/>
      <c r="AK81" s="73"/>
      <c r="AL81" s="73"/>
      <c r="AM81" s="74" t="e">
        <f>"Race "&amp;ControlRaceNo&amp;" of "&amp;ControlNoOfRaces</f>
        <v>#NAME?</v>
      </c>
    </row>
    <row r="82" spans="1:39">
      <c r="A82" s="80" t="s">
        <v>893</v>
      </c>
    </row>
    <row r="83" spans="1:39">
      <c r="A83" s="26" t="str">
        <f>A17</f>
        <v>ALL CLUBS: 18 TEAMS (note awards are based on table excluding non East Sussex Clubs)</v>
      </c>
      <c r="U83" s="26" t="str">
        <f>U17</f>
        <v>EAST SUSSEX CLUBS: 16 TEAMS (Only East Sussex Teams qualify for awards: awards are awarded as per this table)</v>
      </c>
    </row>
    <row r="84" spans="1:39">
      <c r="A84" s="26"/>
      <c r="U84" s="26"/>
    </row>
    <row r="85" spans="1:39">
      <c r="A85" s="26"/>
      <c r="B85" s="43" t="str">
        <f>B$3</f>
        <v>A80</v>
      </c>
      <c r="C85" s="43" t="str">
        <f t="shared" ref="C85:S85" si="40">C$3</f>
        <v>BEX</v>
      </c>
      <c r="D85" s="43" t="str">
        <f t="shared" si="40"/>
        <v>FRONTR</v>
      </c>
      <c r="E85" s="43" t="str">
        <f t="shared" si="40"/>
        <v>BTNTRI</v>
      </c>
      <c r="F85" s="43" t="str">
        <f t="shared" si="40"/>
        <v>CPA</v>
      </c>
      <c r="G85" s="43" t="str">
        <f t="shared" si="40"/>
        <v>CROW</v>
      </c>
      <c r="H85" s="43" t="str">
        <f t="shared" si="40"/>
        <v>EAST/BDY</v>
      </c>
      <c r="I85" s="43" t="str">
        <f t="shared" si="40"/>
        <v>HAIL</v>
      </c>
      <c r="J85" s="43" t="str">
        <f t="shared" si="40"/>
        <v>HR/HAC</v>
      </c>
      <c r="K85" s="43" t="str">
        <f t="shared" si="40"/>
        <v>HTH/UCK</v>
      </c>
      <c r="L85" s="43" t="str">
        <f t="shared" si="40"/>
        <v>HYR</v>
      </c>
      <c r="M85" s="43" t="str">
        <f t="shared" si="40"/>
        <v>LEW</v>
      </c>
      <c r="N85" s="43" t="str">
        <f t="shared" si="40"/>
        <v>MEAD</v>
      </c>
      <c r="O85" s="43" t="str">
        <f t="shared" si="40"/>
        <v>PSS</v>
      </c>
      <c r="P85" s="43" t="str">
        <f t="shared" si="40"/>
        <v>HEDGE</v>
      </c>
      <c r="Q85" s="43" t="str">
        <f t="shared" si="40"/>
        <v>RUNW</v>
      </c>
      <c r="R85" s="43" t="str">
        <f t="shared" si="40"/>
        <v>TRIT</v>
      </c>
      <c r="S85" s="43" t="str">
        <f t="shared" si="40"/>
        <v>WAD</v>
      </c>
      <c r="U85" s="26"/>
      <c r="V85" s="43" t="str">
        <f>V$3</f>
        <v>A80</v>
      </c>
      <c r="W85" s="43" t="str">
        <f t="shared" ref="W85:AM85" si="41">W$3</f>
        <v>BEX</v>
      </c>
      <c r="X85" s="43" t="str">
        <f t="shared" si="41"/>
        <v>FRONTR</v>
      </c>
      <c r="Y85" s="43" t="str">
        <f t="shared" si="41"/>
        <v>BTNTRI</v>
      </c>
      <c r="Z85" s="43" t="str">
        <f t="shared" si="41"/>
        <v>CPA</v>
      </c>
      <c r="AA85" s="43" t="str">
        <f t="shared" si="41"/>
        <v>CROW</v>
      </c>
      <c r="AB85" s="43" t="str">
        <f t="shared" si="41"/>
        <v>EAST/BDY</v>
      </c>
      <c r="AC85" s="43" t="str">
        <f t="shared" si="41"/>
        <v>HAIL</v>
      </c>
      <c r="AD85" s="43" t="str">
        <f t="shared" si="41"/>
        <v>HR/HAC</v>
      </c>
      <c r="AE85" s="43" t="str">
        <f t="shared" si="41"/>
        <v>HTH/UCK</v>
      </c>
      <c r="AF85" s="43" t="str">
        <f t="shared" si="41"/>
        <v>HYR</v>
      </c>
      <c r="AG85" s="43" t="str">
        <f t="shared" si="41"/>
        <v>LEW</v>
      </c>
      <c r="AH85" s="43" t="str">
        <f t="shared" si="41"/>
        <v>MEAD</v>
      </c>
      <c r="AI85" s="43" t="str">
        <f t="shared" si="41"/>
        <v>PSS</v>
      </c>
      <c r="AJ85" s="43" t="str">
        <f t="shared" si="41"/>
        <v>HEDGE</v>
      </c>
      <c r="AK85" s="43" t="str">
        <f t="shared" si="41"/>
        <v>RUNW</v>
      </c>
      <c r="AL85" s="43" t="str">
        <f t="shared" si="41"/>
        <v>TRIT</v>
      </c>
      <c r="AM85" s="43" t="str">
        <f t="shared" si="41"/>
        <v>WAD</v>
      </c>
    </row>
    <row r="86" spans="1:39">
      <c r="A86" s="55">
        <v>1</v>
      </c>
      <c r="B86" s="31">
        <v>7</v>
      </c>
      <c r="C86" s="31">
        <v>10</v>
      </c>
      <c r="D86" s="31">
        <v>16</v>
      </c>
      <c r="E86" s="31">
        <v>14</v>
      </c>
      <c r="F86" s="31">
        <v>11</v>
      </c>
      <c r="G86" s="31">
        <v>1</v>
      </c>
      <c r="H86" s="31">
        <v>2</v>
      </c>
      <c r="I86" s="31">
        <v>9</v>
      </c>
      <c r="J86" s="31">
        <v>4</v>
      </c>
      <c r="K86" s="31">
        <v>5</v>
      </c>
      <c r="L86" s="31">
        <v>17</v>
      </c>
      <c r="M86" s="31">
        <v>3</v>
      </c>
      <c r="N86" s="31">
        <v>13</v>
      </c>
      <c r="O86" s="31">
        <v>8</v>
      </c>
      <c r="P86" s="31">
        <v>12</v>
      </c>
      <c r="Q86" s="31">
        <v>6</v>
      </c>
      <c r="R86" s="31">
        <v>18</v>
      </c>
      <c r="S86" s="31">
        <v>15</v>
      </c>
      <c r="U86" s="55">
        <f t="shared" ref="U86:U91" si="42">A86</f>
        <v>1</v>
      </c>
      <c r="V86" s="25">
        <v>7</v>
      </c>
      <c r="W86" s="25">
        <v>10</v>
      </c>
      <c r="X86" s="25">
        <v>15</v>
      </c>
      <c r="Y86" s="25">
        <v>13</v>
      </c>
      <c r="Z86" s="25" t="s">
        <v>894</v>
      </c>
      <c r="AA86" s="25">
        <v>1</v>
      </c>
      <c r="AB86" s="25">
        <v>2</v>
      </c>
      <c r="AC86" s="25">
        <v>9</v>
      </c>
      <c r="AD86" s="25">
        <v>4</v>
      </c>
      <c r="AE86" s="25">
        <v>5</v>
      </c>
      <c r="AF86" s="25">
        <v>16</v>
      </c>
      <c r="AG86" s="25">
        <v>3</v>
      </c>
      <c r="AH86" s="25">
        <v>12</v>
      </c>
      <c r="AI86" s="25">
        <v>8</v>
      </c>
      <c r="AJ86" s="25">
        <v>11</v>
      </c>
      <c r="AK86" s="25">
        <v>6</v>
      </c>
      <c r="AL86" s="25">
        <v>17</v>
      </c>
      <c r="AM86" s="25">
        <v>14</v>
      </c>
    </row>
    <row r="87" spans="1:39">
      <c r="A87" s="55">
        <v>2</v>
      </c>
      <c r="B87" s="25">
        <v>8</v>
      </c>
      <c r="C87" s="25">
        <v>11</v>
      </c>
      <c r="D87" s="25">
        <v>12</v>
      </c>
      <c r="E87" s="25">
        <v>15</v>
      </c>
      <c r="F87" s="25">
        <v>9</v>
      </c>
      <c r="G87" s="25">
        <v>1</v>
      </c>
      <c r="H87" s="25">
        <v>5</v>
      </c>
      <c r="I87" s="25">
        <v>10</v>
      </c>
      <c r="J87" s="25">
        <v>3</v>
      </c>
      <c r="K87" s="25">
        <v>2</v>
      </c>
      <c r="L87" s="25">
        <v>17</v>
      </c>
      <c r="M87" s="25">
        <v>4</v>
      </c>
      <c r="N87" s="25">
        <v>14</v>
      </c>
      <c r="O87" s="25">
        <v>7</v>
      </c>
      <c r="P87" s="25">
        <v>13</v>
      </c>
      <c r="Q87" s="25">
        <v>6</v>
      </c>
      <c r="R87" s="25">
        <v>18</v>
      </c>
      <c r="S87" s="25">
        <v>16</v>
      </c>
      <c r="U87" s="55">
        <f>A87</f>
        <v>2</v>
      </c>
      <c r="V87" s="56">
        <v>8</v>
      </c>
      <c r="W87" s="56">
        <v>10</v>
      </c>
      <c r="X87" s="56">
        <v>11</v>
      </c>
      <c r="Y87" s="56">
        <v>14</v>
      </c>
      <c r="Z87" s="56" t="s">
        <v>894</v>
      </c>
      <c r="AA87" s="56">
        <v>1</v>
      </c>
      <c r="AB87" s="56">
        <v>5</v>
      </c>
      <c r="AC87" s="56">
        <v>9</v>
      </c>
      <c r="AD87" s="56">
        <v>3</v>
      </c>
      <c r="AE87" s="56">
        <v>2</v>
      </c>
      <c r="AF87" s="56">
        <v>16</v>
      </c>
      <c r="AG87" s="56">
        <v>4</v>
      </c>
      <c r="AH87" s="56">
        <v>13</v>
      </c>
      <c r="AI87" s="56">
        <v>7</v>
      </c>
      <c r="AJ87" s="56">
        <v>12</v>
      </c>
      <c r="AK87" s="56">
        <v>6</v>
      </c>
      <c r="AL87" s="56">
        <v>17</v>
      </c>
      <c r="AM87" s="56">
        <v>15</v>
      </c>
    </row>
    <row r="88" spans="1:39">
      <c r="A88" s="55">
        <v>3</v>
      </c>
      <c r="B88" s="25">
        <v>8</v>
      </c>
      <c r="C88" s="25">
        <v>13</v>
      </c>
      <c r="D88" s="25">
        <v>10</v>
      </c>
      <c r="E88" s="25">
        <v>15</v>
      </c>
      <c r="F88" s="25">
        <v>12</v>
      </c>
      <c r="G88" s="25">
        <v>2</v>
      </c>
      <c r="H88" s="25">
        <v>1</v>
      </c>
      <c r="I88" s="25">
        <v>9</v>
      </c>
      <c r="J88" s="25">
        <v>5</v>
      </c>
      <c r="K88" s="25">
        <v>3</v>
      </c>
      <c r="L88" s="25">
        <v>18</v>
      </c>
      <c r="M88" s="25">
        <v>4</v>
      </c>
      <c r="N88" s="25">
        <v>17</v>
      </c>
      <c r="O88" s="25">
        <v>6</v>
      </c>
      <c r="P88" s="25">
        <v>11</v>
      </c>
      <c r="Q88" s="25">
        <v>7</v>
      </c>
      <c r="R88" s="25">
        <v>16</v>
      </c>
      <c r="S88" s="25">
        <v>14</v>
      </c>
      <c r="U88" s="55">
        <f>A88</f>
        <v>3</v>
      </c>
      <c r="V88" s="56">
        <v>8</v>
      </c>
      <c r="W88" s="56">
        <v>12</v>
      </c>
      <c r="X88" s="56">
        <v>10</v>
      </c>
      <c r="Y88" s="56">
        <v>14</v>
      </c>
      <c r="Z88" s="56" t="s">
        <v>894</v>
      </c>
      <c r="AA88" s="56">
        <v>2</v>
      </c>
      <c r="AB88" s="56">
        <v>1</v>
      </c>
      <c r="AC88" s="56">
        <v>9</v>
      </c>
      <c r="AD88" s="56">
        <v>5</v>
      </c>
      <c r="AE88" s="56">
        <v>3</v>
      </c>
      <c r="AF88" s="56">
        <v>17</v>
      </c>
      <c r="AG88" s="56">
        <v>4</v>
      </c>
      <c r="AH88" s="56">
        <v>16</v>
      </c>
      <c r="AI88" s="56">
        <v>6</v>
      </c>
      <c r="AJ88" s="56">
        <v>11</v>
      </c>
      <c r="AK88" s="56">
        <v>7</v>
      </c>
      <c r="AL88" s="56">
        <v>15</v>
      </c>
      <c r="AM88" s="56">
        <v>13</v>
      </c>
    </row>
    <row r="89" spans="1:39">
      <c r="A89" s="55">
        <v>4</v>
      </c>
      <c r="B89" s="25">
        <v>9</v>
      </c>
      <c r="C89" s="25">
        <v>13</v>
      </c>
      <c r="D89" s="25">
        <v>11</v>
      </c>
      <c r="E89" s="25">
        <v>16</v>
      </c>
      <c r="F89" s="25">
        <v>14</v>
      </c>
      <c r="G89" s="25">
        <v>3</v>
      </c>
      <c r="H89" s="25">
        <v>5</v>
      </c>
      <c r="I89" s="25">
        <v>10</v>
      </c>
      <c r="J89" s="25">
        <v>1</v>
      </c>
      <c r="K89" s="25">
        <v>4</v>
      </c>
      <c r="L89" s="25">
        <v>18</v>
      </c>
      <c r="M89" s="25">
        <v>2</v>
      </c>
      <c r="N89" s="25">
        <v>8</v>
      </c>
      <c r="O89" s="25">
        <v>7</v>
      </c>
      <c r="P89" s="25">
        <v>12</v>
      </c>
      <c r="Q89" s="25">
        <v>6</v>
      </c>
      <c r="R89" s="25">
        <v>17</v>
      </c>
      <c r="S89" s="25">
        <v>15</v>
      </c>
      <c r="U89" s="55">
        <f>A89</f>
        <v>4</v>
      </c>
      <c r="V89" s="56">
        <v>9</v>
      </c>
      <c r="W89" s="56">
        <v>13</v>
      </c>
      <c r="X89" s="56">
        <v>11</v>
      </c>
      <c r="Y89" s="56">
        <v>15</v>
      </c>
      <c r="Z89" s="56" t="s">
        <v>894</v>
      </c>
      <c r="AA89" s="56">
        <v>3</v>
      </c>
      <c r="AB89" s="56">
        <v>5</v>
      </c>
      <c r="AC89" s="56">
        <v>10</v>
      </c>
      <c r="AD89" s="56">
        <v>1</v>
      </c>
      <c r="AE89" s="56">
        <v>4</v>
      </c>
      <c r="AF89" s="56">
        <v>17</v>
      </c>
      <c r="AG89" s="56">
        <v>2</v>
      </c>
      <c r="AH89" s="56">
        <v>8</v>
      </c>
      <c r="AI89" s="56">
        <v>7</v>
      </c>
      <c r="AJ89" s="56">
        <v>12</v>
      </c>
      <c r="AK89" s="56">
        <v>6</v>
      </c>
      <c r="AL89" s="56">
        <v>16</v>
      </c>
      <c r="AM89" s="56">
        <v>14</v>
      </c>
    </row>
    <row r="90" spans="1:39">
      <c r="A90" s="55">
        <v>5</v>
      </c>
      <c r="B90" s="25">
        <f>B$42</f>
        <v>9</v>
      </c>
      <c r="C90" s="25">
        <f t="shared" ref="C90:S90" si="43">C$42</f>
        <v>13</v>
      </c>
      <c r="D90" s="25">
        <f t="shared" si="43"/>
        <v>15</v>
      </c>
      <c r="E90" s="25">
        <f t="shared" si="43"/>
        <v>17</v>
      </c>
      <c r="F90" s="25">
        <f t="shared" si="43"/>
        <v>14</v>
      </c>
      <c r="G90" s="25">
        <f t="shared" si="43"/>
        <v>1</v>
      </c>
      <c r="H90" s="25">
        <f t="shared" si="43"/>
        <v>3</v>
      </c>
      <c r="I90" s="25">
        <f t="shared" si="43"/>
        <v>7</v>
      </c>
      <c r="J90" s="25">
        <f t="shared" si="43"/>
        <v>2</v>
      </c>
      <c r="K90" s="25">
        <f t="shared" si="43"/>
        <v>6</v>
      </c>
      <c r="L90" s="25">
        <f t="shared" si="43"/>
        <v>18</v>
      </c>
      <c r="M90" s="25">
        <f t="shared" si="43"/>
        <v>8</v>
      </c>
      <c r="N90" s="25">
        <f t="shared" si="43"/>
        <v>10</v>
      </c>
      <c r="O90" s="25">
        <f t="shared" si="43"/>
        <v>5</v>
      </c>
      <c r="P90" s="25">
        <f t="shared" si="43"/>
        <v>11</v>
      </c>
      <c r="Q90" s="25">
        <f t="shared" si="43"/>
        <v>4</v>
      </c>
      <c r="R90" s="25">
        <f t="shared" si="43"/>
        <v>16</v>
      </c>
      <c r="S90" s="25">
        <f t="shared" si="43"/>
        <v>12</v>
      </c>
      <c r="U90" s="55">
        <f>A90</f>
        <v>5</v>
      </c>
      <c r="V90" s="56">
        <f t="shared" ref="V90:AM90" si="44">V$42</f>
        <v>9</v>
      </c>
      <c r="W90" s="56">
        <f t="shared" si="44"/>
        <v>13</v>
      </c>
      <c r="X90" s="56">
        <f t="shared" si="44"/>
        <v>14</v>
      </c>
      <c r="Y90" s="56">
        <f t="shared" si="44"/>
        <v>16</v>
      </c>
      <c r="Z90" s="56" t="str">
        <f t="shared" si="44"/>
        <v xml:space="preserve">- </v>
      </c>
      <c r="AA90" s="56">
        <f t="shared" si="44"/>
        <v>1</v>
      </c>
      <c r="AB90" s="56">
        <f t="shared" si="44"/>
        <v>3</v>
      </c>
      <c r="AC90" s="56">
        <f t="shared" si="44"/>
        <v>7</v>
      </c>
      <c r="AD90" s="56">
        <f t="shared" si="44"/>
        <v>2</v>
      </c>
      <c r="AE90" s="56">
        <f t="shared" si="44"/>
        <v>6</v>
      </c>
      <c r="AF90" s="56">
        <f t="shared" si="44"/>
        <v>17</v>
      </c>
      <c r="AG90" s="56">
        <f t="shared" si="44"/>
        <v>8</v>
      </c>
      <c r="AH90" s="56">
        <f t="shared" si="44"/>
        <v>10</v>
      </c>
      <c r="AI90" s="56">
        <f t="shared" si="44"/>
        <v>5</v>
      </c>
      <c r="AJ90" s="56">
        <f t="shared" si="44"/>
        <v>11</v>
      </c>
      <c r="AK90" s="56">
        <f t="shared" si="44"/>
        <v>4</v>
      </c>
      <c r="AL90" s="56">
        <f t="shared" si="44"/>
        <v>15</v>
      </c>
      <c r="AM90" s="56">
        <f t="shared" si="44"/>
        <v>12</v>
      </c>
    </row>
    <row r="91" spans="1:39">
      <c r="A91" s="55">
        <v>6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U91" s="55">
        <f t="shared" si="42"/>
        <v>6</v>
      </c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</row>
    <row r="92" spans="1:39" ht="3" customHeight="1">
      <c r="A92" s="55"/>
      <c r="U92" s="55"/>
    </row>
    <row r="93" spans="1:39">
      <c r="A93" s="1" t="s">
        <v>895</v>
      </c>
      <c r="B93" s="82">
        <f t="shared" ref="B93:S93" si="45">SUM(B86:B92)</f>
        <v>41</v>
      </c>
      <c r="C93" s="82">
        <f t="shared" si="45"/>
        <v>60</v>
      </c>
      <c r="D93" s="82">
        <f>SUM(D86:D92)</f>
        <v>64</v>
      </c>
      <c r="E93" s="82">
        <f t="shared" si="45"/>
        <v>77</v>
      </c>
      <c r="F93" s="82">
        <f t="shared" si="45"/>
        <v>60</v>
      </c>
      <c r="G93" s="82">
        <f t="shared" si="45"/>
        <v>8</v>
      </c>
      <c r="H93" s="82">
        <f t="shared" si="45"/>
        <v>16</v>
      </c>
      <c r="I93" s="82">
        <f t="shared" si="45"/>
        <v>45</v>
      </c>
      <c r="J93" s="82">
        <f t="shared" si="45"/>
        <v>15</v>
      </c>
      <c r="K93" s="82">
        <f t="shared" si="45"/>
        <v>20</v>
      </c>
      <c r="L93" s="82">
        <f t="shared" si="45"/>
        <v>88</v>
      </c>
      <c r="M93" s="82">
        <f t="shared" si="45"/>
        <v>21</v>
      </c>
      <c r="N93" s="82">
        <f t="shared" si="45"/>
        <v>62</v>
      </c>
      <c r="O93" s="82">
        <f t="shared" si="45"/>
        <v>33</v>
      </c>
      <c r="P93" s="82">
        <f t="shared" si="45"/>
        <v>59</v>
      </c>
      <c r="Q93" s="82">
        <f t="shared" si="45"/>
        <v>29</v>
      </c>
      <c r="R93" s="82">
        <f t="shared" si="45"/>
        <v>85</v>
      </c>
      <c r="S93" s="82">
        <f t="shared" si="45"/>
        <v>72</v>
      </c>
      <c r="U93" s="1" t="s">
        <v>895</v>
      </c>
      <c r="V93" s="82">
        <f t="shared" ref="V93:AM93" si="46">SUM(V86:V92)</f>
        <v>41</v>
      </c>
      <c r="W93" s="82">
        <f t="shared" si="46"/>
        <v>58</v>
      </c>
      <c r="X93" s="82">
        <f>SUM(X86:X92)</f>
        <v>61</v>
      </c>
      <c r="Y93" s="82">
        <f t="shared" si="46"/>
        <v>72</v>
      </c>
      <c r="Z93" s="82">
        <f t="shared" si="46"/>
        <v>0</v>
      </c>
      <c r="AA93" s="82">
        <f t="shared" si="46"/>
        <v>8</v>
      </c>
      <c r="AB93" s="82">
        <f t="shared" si="46"/>
        <v>16</v>
      </c>
      <c r="AC93" s="82">
        <f t="shared" si="46"/>
        <v>44</v>
      </c>
      <c r="AD93" s="82">
        <f t="shared" si="46"/>
        <v>15</v>
      </c>
      <c r="AE93" s="82">
        <f t="shared" si="46"/>
        <v>20</v>
      </c>
      <c r="AF93" s="82">
        <f t="shared" si="46"/>
        <v>83</v>
      </c>
      <c r="AG93" s="82">
        <f t="shared" si="46"/>
        <v>21</v>
      </c>
      <c r="AH93" s="82">
        <f t="shared" si="46"/>
        <v>59</v>
      </c>
      <c r="AI93" s="82">
        <f t="shared" si="46"/>
        <v>33</v>
      </c>
      <c r="AJ93" s="82">
        <f t="shared" si="46"/>
        <v>57</v>
      </c>
      <c r="AK93" s="82">
        <f t="shared" si="46"/>
        <v>29</v>
      </c>
      <c r="AL93" s="82">
        <f t="shared" si="46"/>
        <v>80</v>
      </c>
      <c r="AM93" s="82">
        <f t="shared" si="46"/>
        <v>68</v>
      </c>
    </row>
    <row r="94" spans="1:39" ht="13.5" thickBot="1">
      <c r="A94" s="1" t="s">
        <v>896</v>
      </c>
      <c r="B94" s="25">
        <f ca="1">B56</f>
        <v>41</v>
      </c>
      <c r="C94" s="25">
        <f t="shared" ref="C94:S94" ca="1" si="47">C56</f>
        <v>60</v>
      </c>
      <c r="D94" s="25">
        <f ca="1">D56</f>
        <v>64</v>
      </c>
      <c r="E94" s="25">
        <f t="shared" ca="1" si="47"/>
        <v>77</v>
      </c>
      <c r="F94" s="25">
        <f t="shared" ca="1" si="47"/>
        <v>60</v>
      </c>
      <c r="G94" s="25">
        <f t="shared" ca="1" si="47"/>
        <v>8</v>
      </c>
      <c r="H94" s="25">
        <f t="shared" ca="1" si="47"/>
        <v>16</v>
      </c>
      <c r="I94" s="25">
        <f t="shared" ca="1" si="47"/>
        <v>45</v>
      </c>
      <c r="J94" s="25">
        <f t="shared" ca="1" si="47"/>
        <v>15</v>
      </c>
      <c r="K94" s="25">
        <f t="shared" ca="1" si="47"/>
        <v>20</v>
      </c>
      <c r="L94" s="25">
        <f t="shared" ca="1" si="47"/>
        <v>88</v>
      </c>
      <c r="M94" s="25">
        <f t="shared" ca="1" si="47"/>
        <v>21</v>
      </c>
      <c r="N94" s="25">
        <f t="shared" ca="1" si="47"/>
        <v>62</v>
      </c>
      <c r="O94" s="25">
        <f t="shared" ca="1" si="47"/>
        <v>33</v>
      </c>
      <c r="P94" s="25">
        <f t="shared" ca="1" si="47"/>
        <v>59</v>
      </c>
      <c r="Q94" s="25">
        <f t="shared" ca="1" si="47"/>
        <v>29</v>
      </c>
      <c r="R94" s="25">
        <f t="shared" ca="1" si="47"/>
        <v>85</v>
      </c>
      <c r="S94" s="25">
        <f t="shared" ca="1" si="47"/>
        <v>72</v>
      </c>
      <c r="U94" s="1" t="s">
        <v>896</v>
      </c>
      <c r="V94" s="56">
        <f ca="1">V56</f>
        <v>41</v>
      </c>
      <c r="W94" s="56">
        <f t="shared" ref="W94:AM94" ca="1" si="48">W56</f>
        <v>58</v>
      </c>
      <c r="X94" s="56">
        <f ca="1">X56</f>
        <v>61</v>
      </c>
      <c r="Y94" s="56">
        <f t="shared" ca="1" si="48"/>
        <v>72</v>
      </c>
      <c r="Z94" s="56" t="str">
        <f t="shared" si="48"/>
        <v xml:space="preserve">- </v>
      </c>
      <c r="AA94" s="56">
        <f t="shared" ca="1" si="48"/>
        <v>8</v>
      </c>
      <c r="AB94" s="56">
        <f t="shared" ca="1" si="48"/>
        <v>16</v>
      </c>
      <c r="AC94" s="56">
        <f t="shared" ca="1" si="48"/>
        <v>44</v>
      </c>
      <c r="AD94" s="56">
        <f t="shared" ca="1" si="48"/>
        <v>15</v>
      </c>
      <c r="AE94" s="56">
        <f t="shared" ca="1" si="48"/>
        <v>20</v>
      </c>
      <c r="AF94" s="56">
        <f t="shared" ca="1" si="48"/>
        <v>83</v>
      </c>
      <c r="AG94" s="56">
        <f t="shared" ca="1" si="48"/>
        <v>21</v>
      </c>
      <c r="AH94" s="56">
        <f t="shared" ca="1" si="48"/>
        <v>59</v>
      </c>
      <c r="AI94" s="56">
        <f t="shared" ca="1" si="48"/>
        <v>33</v>
      </c>
      <c r="AJ94" s="56">
        <f t="shared" ca="1" si="48"/>
        <v>57</v>
      </c>
      <c r="AK94" s="56">
        <f t="shared" ca="1" si="48"/>
        <v>29</v>
      </c>
      <c r="AL94" s="56">
        <f t="shared" ca="1" si="48"/>
        <v>80</v>
      </c>
      <c r="AM94" s="56">
        <f t="shared" ca="1" si="48"/>
        <v>68</v>
      </c>
    </row>
    <row r="95" spans="1:39">
      <c r="A95" s="83" t="s">
        <v>5</v>
      </c>
      <c r="B95" s="25">
        <f ca="1">B93-B94</f>
        <v>0</v>
      </c>
      <c r="C95" s="25">
        <f t="shared" ref="C95:S95" ca="1" si="49">C93-C94</f>
        <v>0</v>
      </c>
      <c r="D95" s="25">
        <f ca="1">D93-D94</f>
        <v>0</v>
      </c>
      <c r="E95" s="25">
        <f t="shared" ca="1" si="49"/>
        <v>0</v>
      </c>
      <c r="F95" s="25">
        <f t="shared" ca="1" si="49"/>
        <v>0</v>
      </c>
      <c r="G95" s="25">
        <f t="shared" ca="1" si="49"/>
        <v>0</v>
      </c>
      <c r="H95" s="25">
        <f t="shared" ca="1" si="49"/>
        <v>0</v>
      </c>
      <c r="I95" s="25">
        <f t="shared" ca="1" si="49"/>
        <v>0</v>
      </c>
      <c r="J95" s="25">
        <f t="shared" ca="1" si="49"/>
        <v>0</v>
      </c>
      <c r="K95" s="25">
        <f t="shared" ca="1" si="49"/>
        <v>0</v>
      </c>
      <c r="L95" s="25">
        <f t="shared" ca="1" si="49"/>
        <v>0</v>
      </c>
      <c r="M95" s="25">
        <f t="shared" ca="1" si="49"/>
        <v>0</v>
      </c>
      <c r="N95" s="25">
        <f t="shared" ca="1" si="49"/>
        <v>0</v>
      </c>
      <c r="O95" s="25">
        <f t="shared" ca="1" si="49"/>
        <v>0</v>
      </c>
      <c r="P95" s="25">
        <f t="shared" ca="1" si="49"/>
        <v>0</v>
      </c>
      <c r="Q95" s="25">
        <f t="shared" ca="1" si="49"/>
        <v>0</v>
      </c>
      <c r="R95" s="25">
        <f t="shared" ca="1" si="49"/>
        <v>0</v>
      </c>
      <c r="S95" s="25">
        <f t="shared" ca="1" si="49"/>
        <v>0</v>
      </c>
      <c r="U95" s="1" t="s">
        <v>5</v>
      </c>
      <c r="V95" s="25">
        <f ca="1">IF(V$4="N",0,V93-V94)</f>
        <v>0</v>
      </c>
      <c r="W95" s="25">
        <f t="shared" ref="W95:AM95" ca="1" si="50">IF(W$4="N",0,W93-W94)</f>
        <v>0</v>
      </c>
      <c r="X95" s="25">
        <f ca="1">IF(X$4="N",0,X93-X94)</f>
        <v>0</v>
      </c>
      <c r="Y95" s="25">
        <f t="shared" ca="1" si="50"/>
        <v>0</v>
      </c>
      <c r="Z95" s="25">
        <f t="shared" si="50"/>
        <v>0</v>
      </c>
      <c r="AA95" s="25">
        <f t="shared" ca="1" si="50"/>
        <v>0</v>
      </c>
      <c r="AB95" s="25">
        <f t="shared" ca="1" si="50"/>
        <v>0</v>
      </c>
      <c r="AC95" s="25">
        <f t="shared" ca="1" si="50"/>
        <v>0</v>
      </c>
      <c r="AD95" s="25">
        <f t="shared" ca="1" si="50"/>
        <v>0</v>
      </c>
      <c r="AE95" s="25">
        <f t="shared" ca="1" si="50"/>
        <v>0</v>
      </c>
      <c r="AF95" s="25">
        <f t="shared" ca="1" si="50"/>
        <v>0</v>
      </c>
      <c r="AG95" s="25">
        <f t="shared" ca="1" si="50"/>
        <v>0</v>
      </c>
      <c r="AH95" s="25">
        <f t="shared" ca="1" si="50"/>
        <v>0</v>
      </c>
      <c r="AI95" s="25">
        <f t="shared" ca="1" si="50"/>
        <v>0</v>
      </c>
      <c r="AJ95" s="25">
        <f t="shared" ca="1" si="50"/>
        <v>0</v>
      </c>
      <c r="AK95" s="25">
        <f t="shared" ca="1" si="50"/>
        <v>0</v>
      </c>
      <c r="AL95" s="25">
        <f t="shared" ca="1" si="50"/>
        <v>0</v>
      </c>
      <c r="AM95" s="25">
        <f t="shared" ca="1" si="50"/>
        <v>0</v>
      </c>
    </row>
    <row r="96" spans="1:39" ht="13.5" thickBot="1">
      <c r="A96" s="84">
        <f ca="1">SUM(A95:AN95)</f>
        <v>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</row>
    <row r="97" spans="1:39">
      <c r="A97" s="1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1:39">
      <c r="A98" s="26" t="s">
        <v>897</v>
      </c>
      <c r="U98" s="26" t="s">
        <v>897</v>
      </c>
    </row>
    <row r="99" spans="1:39">
      <c r="F99" s="1" t="s">
        <v>898</v>
      </c>
      <c r="Z99" s="1" t="s">
        <v>898</v>
      </c>
    </row>
    <row r="100" spans="1:39">
      <c r="A100" s="55">
        <v>1</v>
      </c>
      <c r="B100" s="85">
        <v>44850</v>
      </c>
      <c r="C100" s="86" t="s">
        <v>1045</v>
      </c>
      <c r="D100" s="86" t="s">
        <v>1045</v>
      </c>
      <c r="F100" s="1" t="s">
        <v>899</v>
      </c>
      <c r="U100" s="55">
        <v>1</v>
      </c>
      <c r="V100" s="85">
        <v>44850</v>
      </c>
      <c r="W100" s="86" t="s">
        <v>1045</v>
      </c>
      <c r="X100" s="86" t="s">
        <v>1045</v>
      </c>
      <c r="Z100" s="25" t="str">
        <f t="shared" ref="Z100:Z105" si="51">F100</f>
        <v>V4</v>
      </c>
    </row>
    <row r="101" spans="1:39">
      <c r="A101" s="55">
        <v>2</v>
      </c>
      <c r="B101" s="85">
        <v>44892</v>
      </c>
      <c r="C101" s="86" t="s">
        <v>1046</v>
      </c>
      <c r="D101" s="86" t="s">
        <v>1046</v>
      </c>
      <c r="F101" s="1" t="s">
        <v>900</v>
      </c>
      <c r="U101" s="55">
        <v>2</v>
      </c>
      <c r="V101" s="85">
        <v>44892</v>
      </c>
      <c r="W101" s="86" t="s">
        <v>1046</v>
      </c>
      <c r="X101" s="86" t="s">
        <v>1046</v>
      </c>
      <c r="Z101" s="25" t="str">
        <f t="shared" si="51"/>
        <v>V2</v>
      </c>
    </row>
    <row r="102" spans="1:39">
      <c r="A102" s="55">
        <v>3</v>
      </c>
      <c r="B102" s="85">
        <v>44913</v>
      </c>
      <c r="C102" s="86" t="s">
        <v>1047</v>
      </c>
      <c r="D102" s="86" t="s">
        <v>1047</v>
      </c>
      <c r="F102" s="1" t="s">
        <v>901</v>
      </c>
      <c r="U102" s="55">
        <v>3</v>
      </c>
      <c r="V102" s="85">
        <v>44913</v>
      </c>
      <c r="W102" s="86" t="s">
        <v>1047</v>
      </c>
      <c r="X102" s="86" t="s">
        <v>1047</v>
      </c>
      <c r="Z102" s="25" t="str">
        <f t="shared" si="51"/>
        <v>V3</v>
      </c>
    </row>
    <row r="103" spans="1:39">
      <c r="A103" s="55">
        <v>4</v>
      </c>
      <c r="B103" s="85">
        <v>44941</v>
      </c>
      <c r="C103" s="86" t="s">
        <v>1048</v>
      </c>
      <c r="D103" s="86" t="s">
        <v>1048</v>
      </c>
      <c r="F103" s="1" t="s">
        <v>900</v>
      </c>
      <c r="U103" s="55">
        <v>4</v>
      </c>
      <c r="V103" s="85">
        <v>44941</v>
      </c>
      <c r="W103" s="86" t="s">
        <v>1048</v>
      </c>
      <c r="X103" s="86" t="s">
        <v>1048</v>
      </c>
      <c r="Z103" s="25" t="str">
        <f t="shared" si="51"/>
        <v>V2</v>
      </c>
    </row>
    <row r="104" spans="1:39">
      <c r="A104" s="55">
        <v>5</v>
      </c>
      <c r="B104" s="85">
        <v>44962</v>
      </c>
      <c r="C104" s="86" t="s">
        <v>1049</v>
      </c>
      <c r="D104" s="86" t="s">
        <v>1049</v>
      </c>
      <c r="U104" s="55">
        <v>5</v>
      </c>
      <c r="V104" s="85">
        <v>44962</v>
      </c>
      <c r="W104" s="86" t="s">
        <v>1049</v>
      </c>
      <c r="X104" s="86" t="s">
        <v>1049</v>
      </c>
      <c r="Z104" s="25">
        <f t="shared" si="51"/>
        <v>0</v>
      </c>
    </row>
    <row r="105" spans="1:39">
      <c r="A105" s="55">
        <v>6</v>
      </c>
      <c r="B105" s="85">
        <v>44997</v>
      </c>
      <c r="C105" s="86" t="s">
        <v>1050</v>
      </c>
      <c r="D105" s="86" t="s">
        <v>1050</v>
      </c>
      <c r="U105" s="55">
        <v>6</v>
      </c>
      <c r="V105" s="85">
        <v>44997</v>
      </c>
      <c r="W105" s="86" t="s">
        <v>1050</v>
      </c>
      <c r="X105" s="86" t="s">
        <v>1050</v>
      </c>
      <c r="Z105" s="25">
        <f t="shared" si="51"/>
        <v>0</v>
      </c>
    </row>
    <row r="108" spans="1:39">
      <c r="A108" s="80" t="s">
        <v>902</v>
      </c>
    </row>
    <row r="109" spans="1:39" ht="26.25">
      <c r="A109" s="15" t="s">
        <v>903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71"/>
      <c r="M109" s="71"/>
      <c r="N109" s="72"/>
      <c r="O109" s="73"/>
      <c r="P109" s="73"/>
      <c r="R109" s="73"/>
      <c r="S109" s="74" t="s">
        <v>904</v>
      </c>
      <c r="U109" s="15" t="s">
        <v>903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71"/>
      <c r="AG109" s="18"/>
      <c r="AH109" s="18"/>
      <c r="AI109" s="73"/>
      <c r="AJ109" s="73"/>
      <c r="AK109" s="73"/>
      <c r="AL109" s="73"/>
      <c r="AM109" s="74" t="s">
        <v>904</v>
      </c>
    </row>
    <row r="110" spans="1:39">
      <c r="A110" s="26" t="s">
        <v>905</v>
      </c>
      <c r="U110" s="26" t="s">
        <v>906</v>
      </c>
    </row>
    <row r="111" spans="1:39">
      <c r="A111" s="43" t="s">
        <v>886</v>
      </c>
      <c r="B111" s="43" t="s">
        <v>93</v>
      </c>
      <c r="C111" s="43" t="s">
        <v>145</v>
      </c>
      <c r="D111" s="43" t="s">
        <v>81</v>
      </c>
      <c r="E111" s="43" t="s">
        <v>87</v>
      </c>
      <c r="F111" s="43" t="s">
        <v>66</v>
      </c>
      <c r="G111" s="43" t="s">
        <v>39</v>
      </c>
      <c r="H111" s="43" t="s">
        <v>52</v>
      </c>
      <c r="I111" s="43" t="s">
        <v>102</v>
      </c>
      <c r="J111" s="43" t="s">
        <v>26</v>
      </c>
      <c r="K111" s="43" t="s">
        <v>43</v>
      </c>
      <c r="L111" s="43" t="s">
        <v>326</v>
      </c>
      <c r="M111" s="43" t="s">
        <v>62</v>
      </c>
      <c r="N111" s="43" t="s">
        <v>84</v>
      </c>
      <c r="O111" s="43" t="s">
        <v>20</v>
      </c>
      <c r="P111" s="43" t="s">
        <v>56</v>
      </c>
      <c r="Q111" s="43" t="s">
        <v>116</v>
      </c>
      <c r="R111" s="43" t="s">
        <v>124</v>
      </c>
      <c r="S111" s="43" t="s">
        <v>34</v>
      </c>
      <c r="U111" s="43" t="s">
        <v>886</v>
      </c>
      <c r="V111" s="43" t="s">
        <v>93</v>
      </c>
      <c r="W111" s="43" t="s">
        <v>145</v>
      </c>
      <c r="X111" s="43" t="s">
        <v>81</v>
      </c>
      <c r="Y111" s="43" t="s">
        <v>87</v>
      </c>
      <c r="Z111" s="43" t="s">
        <v>66</v>
      </c>
      <c r="AA111" s="43" t="s">
        <v>39</v>
      </c>
      <c r="AB111" s="43" t="s">
        <v>52</v>
      </c>
      <c r="AC111" s="43" t="s">
        <v>102</v>
      </c>
      <c r="AD111" s="43" t="s">
        <v>26</v>
      </c>
      <c r="AE111" s="43" t="s">
        <v>43</v>
      </c>
      <c r="AF111" s="43" t="s">
        <v>326</v>
      </c>
      <c r="AG111" s="43" t="s">
        <v>62</v>
      </c>
      <c r="AH111" s="43" t="s">
        <v>84</v>
      </c>
      <c r="AI111" s="43" t="s">
        <v>20</v>
      </c>
      <c r="AJ111" s="43" t="s">
        <v>56</v>
      </c>
      <c r="AK111" s="43" t="s">
        <v>116</v>
      </c>
      <c r="AL111" s="43" t="s">
        <v>124</v>
      </c>
      <c r="AM111" s="43" t="s">
        <v>34</v>
      </c>
    </row>
    <row r="112" spans="1:39">
      <c r="A112" s="43" t="s">
        <v>22</v>
      </c>
      <c r="B112" s="33">
        <v>4</v>
      </c>
      <c r="C112" s="31">
        <v>123</v>
      </c>
      <c r="D112" s="31">
        <v>97</v>
      </c>
      <c r="E112" s="31">
        <v>39</v>
      </c>
      <c r="F112" s="31">
        <v>8</v>
      </c>
      <c r="G112" s="31">
        <v>5</v>
      </c>
      <c r="H112" s="31">
        <v>3</v>
      </c>
      <c r="I112" s="31">
        <v>59</v>
      </c>
      <c r="J112" s="31">
        <v>33</v>
      </c>
      <c r="K112" s="31">
        <v>15</v>
      </c>
      <c r="L112" s="31">
        <v>1</v>
      </c>
      <c r="M112" s="31">
        <v>2</v>
      </c>
      <c r="N112" s="31">
        <v>78</v>
      </c>
      <c r="O112" s="31">
        <v>42</v>
      </c>
      <c r="P112" s="31">
        <v>23</v>
      </c>
      <c r="Q112" s="31">
        <v>62</v>
      </c>
      <c r="R112" s="31">
        <v>354</v>
      </c>
      <c r="S112" s="31">
        <v>326</v>
      </c>
      <c r="U112" s="43" t="s">
        <v>22</v>
      </c>
      <c r="V112" s="33">
        <v>4</v>
      </c>
      <c r="W112" s="33">
        <v>123</v>
      </c>
      <c r="X112" s="33">
        <v>97</v>
      </c>
      <c r="Y112" s="33">
        <v>39</v>
      </c>
      <c r="Z112" s="33">
        <v>0</v>
      </c>
      <c r="AA112" s="33">
        <v>5</v>
      </c>
      <c r="AB112" s="33">
        <v>3</v>
      </c>
      <c r="AC112" s="33">
        <v>59</v>
      </c>
      <c r="AD112" s="33">
        <v>33</v>
      </c>
      <c r="AE112" s="33">
        <v>15</v>
      </c>
      <c r="AF112" s="33">
        <v>1</v>
      </c>
      <c r="AG112" s="33">
        <v>2</v>
      </c>
      <c r="AH112" s="33">
        <v>78</v>
      </c>
      <c r="AI112" s="33">
        <v>42</v>
      </c>
      <c r="AJ112" s="33">
        <v>23</v>
      </c>
      <c r="AK112" s="33">
        <v>62</v>
      </c>
      <c r="AL112" s="33">
        <v>354</v>
      </c>
      <c r="AM112" s="33">
        <v>326</v>
      </c>
    </row>
    <row r="113" spans="1:39">
      <c r="A113" s="43" t="s">
        <v>31</v>
      </c>
      <c r="B113" s="33">
        <v>229</v>
      </c>
      <c r="C113" s="31">
        <v>264</v>
      </c>
      <c r="D113" s="31">
        <v>116</v>
      </c>
      <c r="E113" s="31">
        <v>187</v>
      </c>
      <c r="F113" s="31">
        <v>221</v>
      </c>
      <c r="G113" s="31">
        <v>27</v>
      </c>
      <c r="H113" s="31">
        <v>18</v>
      </c>
      <c r="I113" s="31">
        <v>75</v>
      </c>
      <c r="J113" s="31">
        <v>49</v>
      </c>
      <c r="K113" s="31">
        <v>129</v>
      </c>
      <c r="L113" s="31">
        <v>354</v>
      </c>
      <c r="M113" s="31">
        <v>9</v>
      </c>
      <c r="N113" s="31">
        <v>136</v>
      </c>
      <c r="O113" s="31">
        <v>83</v>
      </c>
      <c r="P113" s="31">
        <v>117</v>
      </c>
      <c r="Q113" s="31">
        <v>95</v>
      </c>
      <c r="R113" s="31">
        <v>354</v>
      </c>
      <c r="S113" s="31">
        <v>349</v>
      </c>
      <c r="U113" s="43" t="s">
        <v>31</v>
      </c>
      <c r="V113" s="33">
        <v>229</v>
      </c>
      <c r="W113" s="33">
        <v>264</v>
      </c>
      <c r="X113" s="33">
        <v>116</v>
      </c>
      <c r="Y113" s="33">
        <v>187</v>
      </c>
      <c r="Z113" s="33">
        <v>0</v>
      </c>
      <c r="AA113" s="33">
        <v>27</v>
      </c>
      <c r="AB113" s="33">
        <v>18</v>
      </c>
      <c r="AC113" s="33">
        <v>75</v>
      </c>
      <c r="AD113" s="33">
        <v>49</v>
      </c>
      <c r="AE113" s="33">
        <v>129</v>
      </c>
      <c r="AF113" s="33">
        <v>354</v>
      </c>
      <c r="AG113" s="33">
        <v>9</v>
      </c>
      <c r="AH113" s="33">
        <v>136</v>
      </c>
      <c r="AI113" s="33">
        <v>83</v>
      </c>
      <c r="AJ113" s="33">
        <v>117</v>
      </c>
      <c r="AK113" s="33">
        <v>95</v>
      </c>
      <c r="AL113" s="33">
        <v>354</v>
      </c>
      <c r="AM113" s="33">
        <v>349</v>
      </c>
    </row>
    <row r="114" spans="1:39">
      <c r="A114" s="43" t="s">
        <v>104</v>
      </c>
      <c r="B114" s="33">
        <v>235</v>
      </c>
      <c r="C114" s="31">
        <v>351</v>
      </c>
      <c r="D114" s="31">
        <v>176</v>
      </c>
      <c r="E114" s="31">
        <v>354</v>
      </c>
      <c r="F114" s="31">
        <v>354</v>
      </c>
      <c r="G114" s="31">
        <v>68</v>
      </c>
      <c r="H114" s="31">
        <v>22</v>
      </c>
      <c r="I114" s="31">
        <v>81</v>
      </c>
      <c r="J114" s="31">
        <v>52</v>
      </c>
      <c r="K114" s="31">
        <v>141</v>
      </c>
      <c r="L114" s="31">
        <v>354</v>
      </c>
      <c r="M114" s="31">
        <v>11</v>
      </c>
      <c r="N114" s="31">
        <v>153</v>
      </c>
      <c r="O114" s="31">
        <v>93</v>
      </c>
      <c r="P114" s="31">
        <v>354</v>
      </c>
      <c r="Q114" s="31">
        <v>135</v>
      </c>
      <c r="R114" s="31">
        <v>354</v>
      </c>
      <c r="S114" s="31">
        <v>354</v>
      </c>
      <c r="U114" s="43" t="s">
        <v>104</v>
      </c>
      <c r="V114" s="33">
        <v>235</v>
      </c>
      <c r="W114" s="33">
        <v>351</v>
      </c>
      <c r="X114" s="33">
        <v>176</v>
      </c>
      <c r="Y114" s="33">
        <v>354</v>
      </c>
      <c r="Z114" s="33">
        <v>0</v>
      </c>
      <c r="AA114" s="33">
        <v>68</v>
      </c>
      <c r="AB114" s="33">
        <v>22</v>
      </c>
      <c r="AC114" s="33">
        <v>81</v>
      </c>
      <c r="AD114" s="33">
        <v>52</v>
      </c>
      <c r="AE114" s="33">
        <v>141</v>
      </c>
      <c r="AF114" s="33">
        <v>354</v>
      </c>
      <c r="AG114" s="33">
        <v>11</v>
      </c>
      <c r="AH114" s="33">
        <v>153</v>
      </c>
      <c r="AI114" s="33">
        <v>93</v>
      </c>
      <c r="AJ114" s="33">
        <v>354</v>
      </c>
      <c r="AK114" s="33">
        <v>135</v>
      </c>
      <c r="AL114" s="33">
        <v>354</v>
      </c>
      <c r="AM114" s="33">
        <v>354</v>
      </c>
    </row>
    <row r="115" spans="1:39">
      <c r="A115" s="43" t="s">
        <v>133</v>
      </c>
      <c r="B115" s="33">
        <v>294</v>
      </c>
      <c r="C115" s="31">
        <v>354</v>
      </c>
      <c r="D115" s="31">
        <v>246</v>
      </c>
      <c r="E115" s="31">
        <v>354</v>
      </c>
      <c r="F115" s="31">
        <v>354</v>
      </c>
      <c r="G115" s="31">
        <v>79</v>
      </c>
      <c r="H115" s="31">
        <v>66</v>
      </c>
      <c r="I115" s="31">
        <v>110</v>
      </c>
      <c r="J115" s="31">
        <v>54</v>
      </c>
      <c r="K115" s="31">
        <v>178</v>
      </c>
      <c r="L115" s="31">
        <v>354</v>
      </c>
      <c r="M115" s="31">
        <v>21</v>
      </c>
      <c r="N115" s="31">
        <v>163</v>
      </c>
      <c r="O115" s="31">
        <v>197</v>
      </c>
      <c r="P115" s="31">
        <v>354</v>
      </c>
      <c r="Q115" s="31">
        <v>142</v>
      </c>
      <c r="R115" s="31">
        <v>354</v>
      </c>
      <c r="S115" s="31">
        <v>354</v>
      </c>
      <c r="U115" s="43" t="s">
        <v>133</v>
      </c>
      <c r="V115" s="33">
        <v>294</v>
      </c>
      <c r="W115" s="33">
        <v>354</v>
      </c>
      <c r="X115" s="33">
        <v>246</v>
      </c>
      <c r="Y115" s="33">
        <v>354</v>
      </c>
      <c r="Z115" s="33">
        <v>0</v>
      </c>
      <c r="AA115" s="33">
        <v>79</v>
      </c>
      <c r="AB115" s="33">
        <v>66</v>
      </c>
      <c r="AC115" s="33">
        <v>110</v>
      </c>
      <c r="AD115" s="33">
        <v>54</v>
      </c>
      <c r="AE115" s="33">
        <v>178</v>
      </c>
      <c r="AF115" s="33">
        <v>354</v>
      </c>
      <c r="AG115" s="33">
        <v>21</v>
      </c>
      <c r="AH115" s="33">
        <v>163</v>
      </c>
      <c r="AI115" s="33">
        <v>197</v>
      </c>
      <c r="AJ115" s="33">
        <v>354</v>
      </c>
      <c r="AK115" s="33">
        <v>142</v>
      </c>
      <c r="AL115" s="33">
        <v>354</v>
      </c>
      <c r="AM115" s="33">
        <v>354</v>
      </c>
    </row>
    <row r="116" spans="1:39">
      <c r="A116" s="43" t="s">
        <v>36</v>
      </c>
      <c r="B116" s="33">
        <v>87</v>
      </c>
      <c r="C116" s="31">
        <v>51</v>
      </c>
      <c r="D116" s="31">
        <v>6</v>
      </c>
      <c r="E116" s="31">
        <v>24</v>
      </c>
      <c r="F116" s="31">
        <v>85</v>
      </c>
      <c r="G116" s="31">
        <v>7</v>
      </c>
      <c r="H116" s="31">
        <v>16</v>
      </c>
      <c r="I116" s="31">
        <v>32</v>
      </c>
      <c r="J116" s="31">
        <v>35</v>
      </c>
      <c r="K116" s="31">
        <v>14</v>
      </c>
      <c r="L116" s="31">
        <v>354</v>
      </c>
      <c r="M116" s="31">
        <v>13</v>
      </c>
      <c r="N116" s="31">
        <v>31</v>
      </c>
      <c r="O116" s="31">
        <v>124</v>
      </c>
      <c r="P116" s="31">
        <v>256</v>
      </c>
      <c r="Q116" s="31">
        <v>61</v>
      </c>
      <c r="R116" s="31">
        <v>63</v>
      </c>
      <c r="S116" s="31">
        <v>12</v>
      </c>
      <c r="U116" s="43" t="s">
        <v>36</v>
      </c>
      <c r="V116" s="33">
        <v>87</v>
      </c>
      <c r="W116" s="33">
        <v>51</v>
      </c>
      <c r="X116" s="33">
        <v>6</v>
      </c>
      <c r="Y116" s="33">
        <v>24</v>
      </c>
      <c r="Z116" s="33">
        <v>0</v>
      </c>
      <c r="AA116" s="33">
        <v>7</v>
      </c>
      <c r="AB116" s="33">
        <v>16</v>
      </c>
      <c r="AC116" s="33">
        <v>32</v>
      </c>
      <c r="AD116" s="33">
        <v>35</v>
      </c>
      <c r="AE116" s="33">
        <v>14</v>
      </c>
      <c r="AF116" s="33">
        <v>354</v>
      </c>
      <c r="AG116" s="33">
        <v>13</v>
      </c>
      <c r="AH116" s="33">
        <v>31</v>
      </c>
      <c r="AI116" s="33">
        <v>124</v>
      </c>
      <c r="AJ116" s="33">
        <v>256</v>
      </c>
      <c r="AK116" s="33">
        <v>61</v>
      </c>
      <c r="AL116" s="33">
        <v>63</v>
      </c>
      <c r="AM116" s="33">
        <v>12</v>
      </c>
    </row>
    <row r="117" spans="1:39">
      <c r="A117" s="43" t="s">
        <v>75</v>
      </c>
      <c r="B117" s="33">
        <v>194</v>
      </c>
      <c r="C117" s="31">
        <v>91</v>
      </c>
      <c r="D117" s="31">
        <v>45</v>
      </c>
      <c r="E117" s="31">
        <v>53</v>
      </c>
      <c r="F117" s="31">
        <v>144</v>
      </c>
      <c r="G117" s="31">
        <v>28</v>
      </c>
      <c r="H117" s="31">
        <v>26</v>
      </c>
      <c r="I117" s="31">
        <v>40</v>
      </c>
      <c r="J117" s="31">
        <v>143</v>
      </c>
      <c r="K117" s="31">
        <v>46</v>
      </c>
      <c r="L117" s="31">
        <v>354</v>
      </c>
      <c r="M117" s="31">
        <v>89</v>
      </c>
      <c r="N117" s="31">
        <v>48</v>
      </c>
      <c r="O117" s="31">
        <v>140</v>
      </c>
      <c r="P117" s="31">
        <v>347</v>
      </c>
      <c r="Q117" s="31">
        <v>71</v>
      </c>
      <c r="R117" s="31">
        <v>354</v>
      </c>
      <c r="S117" s="31">
        <v>50</v>
      </c>
      <c r="U117" s="43" t="s">
        <v>75</v>
      </c>
      <c r="V117" s="33">
        <v>194</v>
      </c>
      <c r="W117" s="33">
        <v>91</v>
      </c>
      <c r="X117" s="33">
        <v>45</v>
      </c>
      <c r="Y117" s="33">
        <v>53</v>
      </c>
      <c r="Z117" s="33">
        <v>0</v>
      </c>
      <c r="AA117" s="33">
        <v>28</v>
      </c>
      <c r="AB117" s="33">
        <v>26</v>
      </c>
      <c r="AC117" s="33">
        <v>40</v>
      </c>
      <c r="AD117" s="33">
        <v>143</v>
      </c>
      <c r="AE117" s="33">
        <v>46</v>
      </c>
      <c r="AF117" s="33">
        <v>354</v>
      </c>
      <c r="AG117" s="33">
        <v>89</v>
      </c>
      <c r="AH117" s="33">
        <v>48</v>
      </c>
      <c r="AI117" s="33">
        <v>140</v>
      </c>
      <c r="AJ117" s="33">
        <v>347</v>
      </c>
      <c r="AK117" s="33">
        <v>71</v>
      </c>
      <c r="AL117" s="33">
        <v>354</v>
      </c>
      <c r="AM117" s="33">
        <v>50</v>
      </c>
    </row>
    <row r="118" spans="1:39">
      <c r="A118" s="43" t="s">
        <v>89</v>
      </c>
      <c r="B118" s="33">
        <v>201</v>
      </c>
      <c r="C118" s="31">
        <v>337</v>
      </c>
      <c r="D118" s="31">
        <v>211</v>
      </c>
      <c r="E118" s="31">
        <v>224</v>
      </c>
      <c r="F118" s="31">
        <v>346</v>
      </c>
      <c r="G118" s="31">
        <v>38</v>
      </c>
      <c r="H118" s="31">
        <v>29</v>
      </c>
      <c r="I118" s="31">
        <v>57</v>
      </c>
      <c r="J118" s="31">
        <v>151</v>
      </c>
      <c r="K118" s="31">
        <v>76</v>
      </c>
      <c r="L118" s="31">
        <v>354</v>
      </c>
      <c r="M118" s="31">
        <v>100</v>
      </c>
      <c r="N118" s="31">
        <v>80</v>
      </c>
      <c r="O118" s="31">
        <v>165</v>
      </c>
      <c r="P118" s="31">
        <v>354</v>
      </c>
      <c r="Q118" s="31">
        <v>88</v>
      </c>
      <c r="R118" s="31">
        <v>354</v>
      </c>
      <c r="S118" s="31">
        <v>288</v>
      </c>
      <c r="U118" s="43" t="s">
        <v>89</v>
      </c>
      <c r="V118" s="33">
        <v>201</v>
      </c>
      <c r="W118" s="33">
        <v>337</v>
      </c>
      <c r="X118" s="33">
        <v>211</v>
      </c>
      <c r="Y118" s="33">
        <v>224</v>
      </c>
      <c r="Z118" s="33">
        <v>0</v>
      </c>
      <c r="AA118" s="33">
        <v>38</v>
      </c>
      <c r="AB118" s="33">
        <v>29</v>
      </c>
      <c r="AC118" s="33">
        <v>57</v>
      </c>
      <c r="AD118" s="33">
        <v>151</v>
      </c>
      <c r="AE118" s="33">
        <v>76</v>
      </c>
      <c r="AF118" s="33">
        <v>354</v>
      </c>
      <c r="AG118" s="33">
        <v>100</v>
      </c>
      <c r="AH118" s="33">
        <v>80</v>
      </c>
      <c r="AI118" s="33">
        <v>165</v>
      </c>
      <c r="AJ118" s="33">
        <v>354</v>
      </c>
      <c r="AK118" s="33">
        <v>88</v>
      </c>
      <c r="AL118" s="33">
        <v>354</v>
      </c>
      <c r="AM118" s="33">
        <v>288</v>
      </c>
    </row>
    <row r="119" spans="1:39">
      <c r="A119" s="43" t="s">
        <v>48</v>
      </c>
      <c r="B119" s="33">
        <v>10</v>
      </c>
      <c r="C119" s="31">
        <v>132</v>
      </c>
      <c r="D119" s="31">
        <v>183</v>
      </c>
      <c r="E119" s="31">
        <v>122</v>
      </c>
      <c r="F119" s="31">
        <v>291</v>
      </c>
      <c r="G119" s="31">
        <v>43</v>
      </c>
      <c r="H119" s="31">
        <v>44</v>
      </c>
      <c r="I119" s="31">
        <v>193</v>
      </c>
      <c r="J119" s="31">
        <v>55</v>
      </c>
      <c r="K119" s="31">
        <v>17</v>
      </c>
      <c r="L119" s="31">
        <v>354</v>
      </c>
      <c r="M119" s="31">
        <v>19</v>
      </c>
      <c r="N119" s="31">
        <v>65</v>
      </c>
      <c r="O119" s="31">
        <v>41</v>
      </c>
      <c r="P119" s="31">
        <v>36</v>
      </c>
      <c r="Q119" s="31">
        <v>104</v>
      </c>
      <c r="R119" s="31">
        <v>158</v>
      </c>
      <c r="S119" s="31">
        <v>146</v>
      </c>
      <c r="U119" s="43" t="s">
        <v>48</v>
      </c>
      <c r="V119" s="33">
        <v>10</v>
      </c>
      <c r="W119" s="33">
        <v>132</v>
      </c>
      <c r="X119" s="33">
        <v>183</v>
      </c>
      <c r="Y119" s="33">
        <v>122</v>
      </c>
      <c r="Z119" s="33">
        <v>0</v>
      </c>
      <c r="AA119" s="33">
        <v>43</v>
      </c>
      <c r="AB119" s="33">
        <v>44</v>
      </c>
      <c r="AC119" s="33">
        <v>193</v>
      </c>
      <c r="AD119" s="33">
        <v>55</v>
      </c>
      <c r="AE119" s="33">
        <v>17</v>
      </c>
      <c r="AF119" s="33">
        <v>354</v>
      </c>
      <c r="AG119" s="33">
        <v>19</v>
      </c>
      <c r="AH119" s="33">
        <v>65</v>
      </c>
      <c r="AI119" s="33">
        <v>41</v>
      </c>
      <c r="AJ119" s="33">
        <v>36</v>
      </c>
      <c r="AK119" s="33">
        <v>104</v>
      </c>
      <c r="AL119" s="33">
        <v>158</v>
      </c>
      <c r="AM119" s="33">
        <v>146</v>
      </c>
    </row>
    <row r="120" spans="1:39">
      <c r="A120" s="43" t="s">
        <v>78</v>
      </c>
      <c r="B120" s="33">
        <v>37</v>
      </c>
      <c r="C120" s="31">
        <v>148</v>
      </c>
      <c r="D120" s="31">
        <v>354</v>
      </c>
      <c r="E120" s="31">
        <v>354</v>
      </c>
      <c r="F120" s="31">
        <v>325</v>
      </c>
      <c r="G120" s="31">
        <v>99</v>
      </c>
      <c r="H120" s="31">
        <v>137</v>
      </c>
      <c r="I120" s="31">
        <v>233</v>
      </c>
      <c r="J120" s="31">
        <v>58</v>
      </c>
      <c r="K120" s="31">
        <v>60</v>
      </c>
      <c r="L120" s="31">
        <v>354</v>
      </c>
      <c r="M120" s="31">
        <v>25</v>
      </c>
      <c r="N120" s="31">
        <v>113</v>
      </c>
      <c r="O120" s="31">
        <v>64</v>
      </c>
      <c r="P120" s="31">
        <v>109</v>
      </c>
      <c r="Q120" s="31">
        <v>127</v>
      </c>
      <c r="R120" s="31">
        <v>354</v>
      </c>
      <c r="S120" s="31">
        <v>239</v>
      </c>
      <c r="U120" s="43" t="s">
        <v>78</v>
      </c>
      <c r="V120" s="33">
        <v>37</v>
      </c>
      <c r="W120" s="33">
        <v>148</v>
      </c>
      <c r="X120" s="33">
        <v>354</v>
      </c>
      <c r="Y120" s="33">
        <v>354</v>
      </c>
      <c r="Z120" s="33">
        <v>0</v>
      </c>
      <c r="AA120" s="33">
        <v>99</v>
      </c>
      <c r="AB120" s="33">
        <v>137</v>
      </c>
      <c r="AC120" s="33">
        <v>233</v>
      </c>
      <c r="AD120" s="33">
        <v>58</v>
      </c>
      <c r="AE120" s="33">
        <v>60</v>
      </c>
      <c r="AF120" s="33">
        <v>354</v>
      </c>
      <c r="AG120" s="33">
        <v>25</v>
      </c>
      <c r="AH120" s="33">
        <v>113</v>
      </c>
      <c r="AI120" s="33">
        <v>64</v>
      </c>
      <c r="AJ120" s="33">
        <v>109</v>
      </c>
      <c r="AK120" s="33">
        <v>127</v>
      </c>
      <c r="AL120" s="33">
        <v>354</v>
      </c>
      <c r="AM120" s="33">
        <v>239</v>
      </c>
    </row>
    <row r="121" spans="1:39">
      <c r="A121" s="43" t="s">
        <v>127</v>
      </c>
      <c r="B121" s="33">
        <v>47</v>
      </c>
      <c r="C121" s="31">
        <v>198</v>
      </c>
      <c r="D121" s="31">
        <v>354</v>
      </c>
      <c r="E121" s="31">
        <v>354</v>
      </c>
      <c r="F121" s="31">
        <v>345</v>
      </c>
      <c r="G121" s="31">
        <v>118</v>
      </c>
      <c r="H121" s="31">
        <v>177</v>
      </c>
      <c r="I121" s="31">
        <v>354</v>
      </c>
      <c r="J121" s="31">
        <v>73</v>
      </c>
      <c r="K121" s="31">
        <v>92</v>
      </c>
      <c r="L121" s="31">
        <v>354</v>
      </c>
      <c r="M121" s="31">
        <v>131</v>
      </c>
      <c r="N121" s="31">
        <v>254</v>
      </c>
      <c r="O121" s="31">
        <v>103</v>
      </c>
      <c r="P121" s="31">
        <v>272</v>
      </c>
      <c r="Q121" s="31">
        <v>149</v>
      </c>
      <c r="R121" s="31">
        <v>354</v>
      </c>
      <c r="S121" s="31">
        <v>279</v>
      </c>
      <c r="U121" s="43" t="s">
        <v>127</v>
      </c>
      <c r="V121" s="33">
        <v>47</v>
      </c>
      <c r="W121" s="33">
        <v>198</v>
      </c>
      <c r="X121" s="33">
        <v>354</v>
      </c>
      <c r="Y121" s="33">
        <v>354</v>
      </c>
      <c r="Z121" s="33">
        <v>0</v>
      </c>
      <c r="AA121" s="33">
        <v>118</v>
      </c>
      <c r="AB121" s="33">
        <v>177</v>
      </c>
      <c r="AC121" s="33">
        <v>354</v>
      </c>
      <c r="AD121" s="33">
        <v>73</v>
      </c>
      <c r="AE121" s="33">
        <v>92</v>
      </c>
      <c r="AF121" s="33">
        <v>354</v>
      </c>
      <c r="AG121" s="33">
        <v>131</v>
      </c>
      <c r="AH121" s="33">
        <v>254</v>
      </c>
      <c r="AI121" s="33">
        <v>103</v>
      </c>
      <c r="AJ121" s="33">
        <v>272</v>
      </c>
      <c r="AK121" s="33">
        <v>149</v>
      </c>
      <c r="AL121" s="33">
        <v>354</v>
      </c>
      <c r="AM121" s="33">
        <v>279</v>
      </c>
    </row>
    <row r="122" spans="1:39">
      <c r="A122" s="43" t="s">
        <v>137</v>
      </c>
      <c r="B122" s="33">
        <v>120</v>
      </c>
      <c r="C122" s="31">
        <v>312</v>
      </c>
      <c r="D122" s="31">
        <v>354</v>
      </c>
      <c r="E122" s="31">
        <v>354</v>
      </c>
      <c r="F122" s="31">
        <v>248</v>
      </c>
      <c r="G122" s="31">
        <v>96</v>
      </c>
      <c r="H122" s="31">
        <v>169</v>
      </c>
      <c r="I122" s="31">
        <v>354</v>
      </c>
      <c r="J122" s="31">
        <v>98</v>
      </c>
      <c r="K122" s="31">
        <v>180</v>
      </c>
      <c r="L122" s="31">
        <v>354</v>
      </c>
      <c r="M122" s="31">
        <v>107</v>
      </c>
      <c r="N122" s="31">
        <v>354</v>
      </c>
      <c r="O122" s="31">
        <v>74</v>
      </c>
      <c r="P122" s="31">
        <v>152</v>
      </c>
      <c r="Q122" s="31">
        <v>126</v>
      </c>
      <c r="R122" s="31">
        <v>192</v>
      </c>
      <c r="S122" s="31">
        <v>191</v>
      </c>
      <c r="U122" s="43" t="s">
        <v>137</v>
      </c>
      <c r="V122" s="33">
        <v>120</v>
      </c>
      <c r="W122" s="33">
        <v>312</v>
      </c>
      <c r="X122" s="33">
        <v>354</v>
      </c>
      <c r="Y122" s="33">
        <v>354</v>
      </c>
      <c r="Z122" s="33">
        <v>0</v>
      </c>
      <c r="AA122" s="33">
        <v>96</v>
      </c>
      <c r="AB122" s="33">
        <v>169</v>
      </c>
      <c r="AC122" s="33">
        <v>354</v>
      </c>
      <c r="AD122" s="33">
        <v>98</v>
      </c>
      <c r="AE122" s="33">
        <v>180</v>
      </c>
      <c r="AF122" s="33">
        <v>354</v>
      </c>
      <c r="AG122" s="33">
        <v>107</v>
      </c>
      <c r="AH122" s="33">
        <v>354</v>
      </c>
      <c r="AI122" s="33">
        <v>74</v>
      </c>
      <c r="AJ122" s="33">
        <v>152</v>
      </c>
      <c r="AK122" s="33">
        <v>126</v>
      </c>
      <c r="AL122" s="33">
        <v>192</v>
      </c>
      <c r="AM122" s="33">
        <v>191</v>
      </c>
    </row>
    <row r="123" spans="1:39">
      <c r="A123" s="43" t="s">
        <v>183</v>
      </c>
      <c r="B123" s="33">
        <v>184</v>
      </c>
      <c r="C123" s="31">
        <v>318</v>
      </c>
      <c r="D123" s="31">
        <v>354</v>
      </c>
      <c r="E123" s="31">
        <v>354</v>
      </c>
      <c r="F123" s="31">
        <v>316</v>
      </c>
      <c r="G123" s="31">
        <v>240</v>
      </c>
      <c r="H123" s="31">
        <v>289</v>
      </c>
      <c r="I123" s="31">
        <v>354</v>
      </c>
      <c r="J123" s="31">
        <v>121</v>
      </c>
      <c r="K123" s="31">
        <v>215</v>
      </c>
      <c r="L123" s="31">
        <v>354</v>
      </c>
      <c r="M123" s="31">
        <v>166</v>
      </c>
      <c r="N123" s="31">
        <v>354</v>
      </c>
      <c r="O123" s="31">
        <v>260</v>
      </c>
      <c r="P123" s="31">
        <v>283</v>
      </c>
      <c r="Q123" s="31">
        <v>210</v>
      </c>
      <c r="R123" s="31">
        <v>354</v>
      </c>
      <c r="S123" s="31">
        <v>232</v>
      </c>
      <c r="U123" s="43" t="s">
        <v>183</v>
      </c>
      <c r="V123" s="33">
        <v>184</v>
      </c>
      <c r="W123" s="33">
        <v>318</v>
      </c>
      <c r="X123" s="33">
        <v>354</v>
      </c>
      <c r="Y123" s="33">
        <v>354</v>
      </c>
      <c r="Z123" s="33">
        <v>0</v>
      </c>
      <c r="AA123" s="33">
        <v>240</v>
      </c>
      <c r="AB123" s="33">
        <v>289</v>
      </c>
      <c r="AC123" s="33">
        <v>354</v>
      </c>
      <c r="AD123" s="33">
        <v>121</v>
      </c>
      <c r="AE123" s="33">
        <v>215</v>
      </c>
      <c r="AF123" s="33">
        <v>354</v>
      </c>
      <c r="AG123" s="33">
        <v>166</v>
      </c>
      <c r="AH123" s="33">
        <v>354</v>
      </c>
      <c r="AI123" s="33">
        <v>260</v>
      </c>
      <c r="AJ123" s="33">
        <v>283</v>
      </c>
      <c r="AK123" s="33">
        <v>210</v>
      </c>
      <c r="AL123" s="33">
        <v>354</v>
      </c>
      <c r="AM123" s="33">
        <v>232</v>
      </c>
    </row>
    <row r="124" spans="1:39">
      <c r="A124" s="43" t="s">
        <v>72</v>
      </c>
      <c r="B124" s="33">
        <v>330</v>
      </c>
      <c r="C124" s="31">
        <v>174</v>
      </c>
      <c r="D124" s="31">
        <v>84</v>
      </c>
      <c r="E124" s="31">
        <v>354</v>
      </c>
      <c r="F124" s="31">
        <v>319</v>
      </c>
      <c r="G124" s="31">
        <v>86</v>
      </c>
      <c r="H124" s="31">
        <v>56</v>
      </c>
      <c r="I124" s="31">
        <v>162</v>
      </c>
      <c r="J124" s="31">
        <v>20</v>
      </c>
      <c r="K124" s="31">
        <v>134</v>
      </c>
      <c r="L124" s="31">
        <v>354</v>
      </c>
      <c r="M124" s="31">
        <v>241</v>
      </c>
      <c r="N124" s="31">
        <v>105</v>
      </c>
      <c r="O124" s="31">
        <v>130</v>
      </c>
      <c r="P124" s="31">
        <v>218</v>
      </c>
      <c r="Q124" s="31">
        <v>164</v>
      </c>
      <c r="R124" s="31">
        <v>353</v>
      </c>
      <c r="S124" s="31">
        <v>287</v>
      </c>
      <c r="U124" s="43" t="s">
        <v>72</v>
      </c>
      <c r="V124" s="33">
        <v>330</v>
      </c>
      <c r="W124" s="33">
        <v>174</v>
      </c>
      <c r="X124" s="33">
        <v>84</v>
      </c>
      <c r="Y124" s="33">
        <v>354</v>
      </c>
      <c r="Z124" s="33">
        <v>0</v>
      </c>
      <c r="AA124" s="33">
        <v>86</v>
      </c>
      <c r="AB124" s="33">
        <v>56</v>
      </c>
      <c r="AC124" s="33">
        <v>162</v>
      </c>
      <c r="AD124" s="33">
        <v>20</v>
      </c>
      <c r="AE124" s="33">
        <v>134</v>
      </c>
      <c r="AF124" s="33">
        <v>354</v>
      </c>
      <c r="AG124" s="33">
        <v>241</v>
      </c>
      <c r="AH124" s="33">
        <v>105</v>
      </c>
      <c r="AI124" s="33">
        <v>130</v>
      </c>
      <c r="AJ124" s="33">
        <v>218</v>
      </c>
      <c r="AK124" s="33">
        <v>164</v>
      </c>
      <c r="AL124" s="33">
        <v>353</v>
      </c>
      <c r="AM124" s="33">
        <v>287</v>
      </c>
    </row>
    <row r="125" spans="1:39">
      <c r="A125" s="43" t="s">
        <v>166</v>
      </c>
      <c r="B125" s="33">
        <v>354</v>
      </c>
      <c r="C125" s="31">
        <v>324</v>
      </c>
      <c r="D125" s="31">
        <v>278</v>
      </c>
      <c r="E125" s="31">
        <v>354</v>
      </c>
      <c r="F125" s="31">
        <v>332</v>
      </c>
      <c r="G125" s="31">
        <v>205</v>
      </c>
      <c r="H125" s="31">
        <v>108</v>
      </c>
      <c r="I125" s="31">
        <v>230</v>
      </c>
      <c r="J125" s="31">
        <v>30</v>
      </c>
      <c r="K125" s="31">
        <v>270</v>
      </c>
      <c r="L125" s="31">
        <v>354</v>
      </c>
      <c r="M125" s="31">
        <v>315</v>
      </c>
      <c r="N125" s="31">
        <v>112</v>
      </c>
      <c r="O125" s="31">
        <v>171</v>
      </c>
      <c r="P125" s="31">
        <v>354</v>
      </c>
      <c r="Q125" s="31">
        <v>217</v>
      </c>
      <c r="R125" s="31">
        <v>354</v>
      </c>
      <c r="S125" s="31">
        <v>323</v>
      </c>
      <c r="U125" s="43" t="s">
        <v>166</v>
      </c>
      <c r="V125" s="33">
        <v>354</v>
      </c>
      <c r="W125" s="33">
        <v>324</v>
      </c>
      <c r="X125" s="33">
        <v>278</v>
      </c>
      <c r="Y125" s="33">
        <v>354</v>
      </c>
      <c r="Z125" s="33">
        <v>0</v>
      </c>
      <c r="AA125" s="33">
        <v>205</v>
      </c>
      <c r="AB125" s="33">
        <v>108</v>
      </c>
      <c r="AC125" s="33">
        <v>230</v>
      </c>
      <c r="AD125" s="33">
        <v>30</v>
      </c>
      <c r="AE125" s="33">
        <v>270</v>
      </c>
      <c r="AF125" s="33">
        <v>354</v>
      </c>
      <c r="AG125" s="33">
        <v>315</v>
      </c>
      <c r="AH125" s="33">
        <v>112</v>
      </c>
      <c r="AI125" s="33">
        <v>171</v>
      </c>
      <c r="AJ125" s="33">
        <v>354</v>
      </c>
      <c r="AK125" s="33">
        <v>217</v>
      </c>
      <c r="AL125" s="33">
        <v>354</v>
      </c>
      <c r="AM125" s="33">
        <v>323</v>
      </c>
    </row>
    <row r="126" spans="1:39">
      <c r="A126" s="43" t="s">
        <v>158</v>
      </c>
      <c r="B126" s="33">
        <v>167</v>
      </c>
      <c r="C126" s="31">
        <v>343</v>
      </c>
      <c r="D126" s="31">
        <v>247</v>
      </c>
      <c r="E126" s="31">
        <v>220</v>
      </c>
      <c r="F126" s="31">
        <v>231</v>
      </c>
      <c r="G126" s="31">
        <v>160</v>
      </c>
      <c r="H126" s="31">
        <v>90</v>
      </c>
      <c r="I126" s="31">
        <v>114</v>
      </c>
      <c r="J126" s="31">
        <v>150</v>
      </c>
      <c r="K126" s="31">
        <v>138</v>
      </c>
      <c r="L126" s="31">
        <v>354</v>
      </c>
      <c r="M126" s="31">
        <v>308</v>
      </c>
      <c r="N126" s="31">
        <v>69</v>
      </c>
      <c r="O126" s="31">
        <v>271</v>
      </c>
      <c r="P126" s="31">
        <v>354</v>
      </c>
      <c r="Q126" s="31">
        <v>128</v>
      </c>
      <c r="R126" s="31">
        <v>275</v>
      </c>
      <c r="S126" s="31">
        <v>348</v>
      </c>
      <c r="U126" s="43" t="s">
        <v>158</v>
      </c>
      <c r="V126" s="33">
        <v>167</v>
      </c>
      <c r="W126" s="33">
        <v>343</v>
      </c>
      <c r="X126" s="33">
        <v>247</v>
      </c>
      <c r="Y126" s="33">
        <v>220</v>
      </c>
      <c r="Z126" s="33">
        <v>0</v>
      </c>
      <c r="AA126" s="33">
        <v>160</v>
      </c>
      <c r="AB126" s="33">
        <v>90</v>
      </c>
      <c r="AC126" s="33">
        <v>114</v>
      </c>
      <c r="AD126" s="33">
        <v>150</v>
      </c>
      <c r="AE126" s="33">
        <v>138</v>
      </c>
      <c r="AF126" s="33">
        <v>354</v>
      </c>
      <c r="AG126" s="33">
        <v>308</v>
      </c>
      <c r="AH126" s="33">
        <v>69</v>
      </c>
      <c r="AI126" s="33">
        <v>271</v>
      </c>
      <c r="AJ126" s="33">
        <v>354</v>
      </c>
      <c r="AK126" s="33">
        <v>128</v>
      </c>
      <c r="AL126" s="33">
        <v>275</v>
      </c>
      <c r="AM126" s="33">
        <v>348</v>
      </c>
    </row>
    <row r="127" spans="1:39">
      <c r="A127" s="43" t="s">
        <v>226</v>
      </c>
      <c r="B127" s="33">
        <v>327</v>
      </c>
      <c r="C127" s="31">
        <v>344</v>
      </c>
      <c r="D127" s="31">
        <v>354</v>
      </c>
      <c r="E127" s="31">
        <v>354</v>
      </c>
      <c r="F127" s="31">
        <v>243</v>
      </c>
      <c r="G127" s="31">
        <v>267</v>
      </c>
      <c r="H127" s="31">
        <v>354</v>
      </c>
      <c r="I127" s="31">
        <v>189</v>
      </c>
      <c r="J127" s="31">
        <v>252</v>
      </c>
      <c r="K127" s="31">
        <v>179</v>
      </c>
      <c r="L127" s="31">
        <v>354</v>
      </c>
      <c r="M127" s="31">
        <v>310</v>
      </c>
      <c r="N127" s="31">
        <v>125</v>
      </c>
      <c r="O127" s="31">
        <v>303</v>
      </c>
      <c r="P127" s="31">
        <v>354</v>
      </c>
      <c r="Q127" s="31">
        <v>173</v>
      </c>
      <c r="R127" s="31">
        <v>334</v>
      </c>
      <c r="S127" s="31">
        <v>354</v>
      </c>
      <c r="U127" s="43" t="s">
        <v>226</v>
      </c>
      <c r="V127" s="33">
        <v>327</v>
      </c>
      <c r="W127" s="33">
        <v>344</v>
      </c>
      <c r="X127" s="33">
        <v>354</v>
      </c>
      <c r="Y127" s="33">
        <v>354</v>
      </c>
      <c r="Z127" s="33">
        <v>0</v>
      </c>
      <c r="AA127" s="33">
        <v>267</v>
      </c>
      <c r="AB127" s="33">
        <v>354</v>
      </c>
      <c r="AC127" s="33">
        <v>189</v>
      </c>
      <c r="AD127" s="33">
        <v>252</v>
      </c>
      <c r="AE127" s="33">
        <v>179</v>
      </c>
      <c r="AF127" s="33">
        <v>354</v>
      </c>
      <c r="AG127" s="33">
        <v>310</v>
      </c>
      <c r="AH127" s="33">
        <v>125</v>
      </c>
      <c r="AI127" s="33">
        <v>303</v>
      </c>
      <c r="AJ127" s="33">
        <v>354</v>
      </c>
      <c r="AK127" s="33">
        <v>173</v>
      </c>
      <c r="AL127" s="33">
        <v>334</v>
      </c>
      <c r="AM127" s="33">
        <v>354</v>
      </c>
    </row>
    <row r="128" spans="1:39">
      <c r="A128" s="43" t="s">
        <v>148</v>
      </c>
      <c r="B128" s="33">
        <v>102</v>
      </c>
      <c r="C128" s="31">
        <v>185</v>
      </c>
      <c r="D128" s="31">
        <v>354</v>
      </c>
      <c r="E128" s="31">
        <v>354</v>
      </c>
      <c r="F128" s="31">
        <v>156</v>
      </c>
      <c r="G128" s="31">
        <v>262</v>
      </c>
      <c r="H128" s="31">
        <v>139</v>
      </c>
      <c r="I128" s="31">
        <v>286</v>
      </c>
      <c r="J128" s="31">
        <v>219</v>
      </c>
      <c r="K128" s="31">
        <v>212</v>
      </c>
      <c r="L128" s="31">
        <v>354</v>
      </c>
      <c r="M128" s="31">
        <v>111</v>
      </c>
      <c r="N128" s="31">
        <v>296</v>
      </c>
      <c r="O128" s="31">
        <v>299</v>
      </c>
      <c r="P128" s="31">
        <v>72</v>
      </c>
      <c r="Q128" s="31">
        <v>147</v>
      </c>
      <c r="R128" s="31">
        <v>293</v>
      </c>
      <c r="S128" s="31">
        <v>188</v>
      </c>
      <c r="U128" s="43" t="s">
        <v>148</v>
      </c>
      <c r="V128" s="33">
        <v>102</v>
      </c>
      <c r="W128" s="33">
        <v>185</v>
      </c>
      <c r="X128" s="33">
        <v>354</v>
      </c>
      <c r="Y128" s="33">
        <v>354</v>
      </c>
      <c r="Z128" s="33">
        <v>0</v>
      </c>
      <c r="AA128" s="33">
        <v>262</v>
      </c>
      <c r="AB128" s="33">
        <v>139</v>
      </c>
      <c r="AC128" s="33">
        <v>286</v>
      </c>
      <c r="AD128" s="33">
        <v>219</v>
      </c>
      <c r="AE128" s="33">
        <v>212</v>
      </c>
      <c r="AF128" s="33">
        <v>354</v>
      </c>
      <c r="AG128" s="33">
        <v>111</v>
      </c>
      <c r="AH128" s="33">
        <v>296</v>
      </c>
      <c r="AI128" s="33">
        <v>299</v>
      </c>
      <c r="AJ128" s="33">
        <v>72</v>
      </c>
      <c r="AK128" s="33">
        <v>147</v>
      </c>
      <c r="AL128" s="33">
        <v>293</v>
      </c>
      <c r="AM128" s="33">
        <v>188</v>
      </c>
    </row>
    <row r="129" spans="1:39">
      <c r="A129" s="43" t="s">
        <v>193</v>
      </c>
      <c r="B129" s="33">
        <v>297</v>
      </c>
      <c r="C129" s="31">
        <v>342</v>
      </c>
      <c r="D129" s="31">
        <v>354</v>
      </c>
      <c r="E129" s="31">
        <v>354</v>
      </c>
      <c r="F129" s="31">
        <v>204</v>
      </c>
      <c r="G129" s="31">
        <v>273</v>
      </c>
      <c r="H129" s="31">
        <v>354</v>
      </c>
      <c r="I129" s="31">
        <v>354</v>
      </c>
      <c r="J129" s="31">
        <v>336</v>
      </c>
      <c r="K129" s="31">
        <v>282</v>
      </c>
      <c r="L129" s="31">
        <v>354</v>
      </c>
      <c r="M129" s="31">
        <v>199</v>
      </c>
      <c r="N129" s="31">
        <v>354</v>
      </c>
      <c r="O129" s="31">
        <v>339</v>
      </c>
      <c r="P129" s="31">
        <v>307</v>
      </c>
      <c r="Q129" s="31">
        <v>168</v>
      </c>
      <c r="R129" s="31">
        <v>328</v>
      </c>
      <c r="S129" s="31">
        <v>354</v>
      </c>
      <c r="U129" s="43" t="s">
        <v>193</v>
      </c>
      <c r="V129" s="33">
        <v>297</v>
      </c>
      <c r="W129" s="33">
        <v>342</v>
      </c>
      <c r="X129" s="33">
        <v>354</v>
      </c>
      <c r="Y129" s="33">
        <v>354</v>
      </c>
      <c r="Z129" s="33">
        <v>0</v>
      </c>
      <c r="AA129" s="33">
        <v>273</v>
      </c>
      <c r="AB129" s="33">
        <v>354</v>
      </c>
      <c r="AC129" s="33">
        <v>354</v>
      </c>
      <c r="AD129" s="33">
        <v>336</v>
      </c>
      <c r="AE129" s="33">
        <v>282</v>
      </c>
      <c r="AF129" s="33">
        <v>354</v>
      </c>
      <c r="AG129" s="33">
        <v>199</v>
      </c>
      <c r="AH129" s="33">
        <v>354</v>
      </c>
      <c r="AI129" s="33">
        <v>339</v>
      </c>
      <c r="AJ129" s="33">
        <v>307</v>
      </c>
      <c r="AK129" s="33">
        <v>168</v>
      </c>
      <c r="AL129" s="33">
        <v>328</v>
      </c>
      <c r="AM129" s="33">
        <v>354</v>
      </c>
    </row>
    <row r="130" spans="1:39">
      <c r="A130" s="43" t="s">
        <v>266</v>
      </c>
      <c r="B130" s="33">
        <v>226</v>
      </c>
      <c r="C130" s="31">
        <v>249</v>
      </c>
      <c r="D130" s="31">
        <v>354</v>
      </c>
      <c r="E130" s="31">
        <v>234</v>
      </c>
      <c r="F130" s="31">
        <v>354</v>
      </c>
      <c r="G130" s="31">
        <v>285</v>
      </c>
      <c r="H130" s="31">
        <v>354</v>
      </c>
      <c r="I130" s="31">
        <v>281</v>
      </c>
      <c r="J130" s="31">
        <v>329</v>
      </c>
      <c r="K130" s="31">
        <v>106</v>
      </c>
      <c r="L130" s="31">
        <v>354</v>
      </c>
      <c r="M130" s="31">
        <v>208</v>
      </c>
      <c r="N130" s="31">
        <v>354</v>
      </c>
      <c r="O130" s="31">
        <v>290</v>
      </c>
      <c r="P130" s="31">
        <v>266</v>
      </c>
      <c r="Q130" s="31">
        <v>354</v>
      </c>
      <c r="R130" s="31">
        <v>354</v>
      </c>
      <c r="S130" s="31">
        <v>320</v>
      </c>
      <c r="U130" s="43" t="s">
        <v>266</v>
      </c>
      <c r="V130" s="33">
        <v>226</v>
      </c>
      <c r="W130" s="33">
        <v>249</v>
      </c>
      <c r="X130" s="33">
        <v>354</v>
      </c>
      <c r="Y130" s="33">
        <v>234</v>
      </c>
      <c r="Z130" s="33">
        <v>0</v>
      </c>
      <c r="AA130" s="33">
        <v>285</v>
      </c>
      <c r="AB130" s="33">
        <v>354</v>
      </c>
      <c r="AC130" s="33">
        <v>281</v>
      </c>
      <c r="AD130" s="33">
        <v>329</v>
      </c>
      <c r="AE130" s="33">
        <v>106</v>
      </c>
      <c r="AF130" s="33">
        <v>354</v>
      </c>
      <c r="AG130" s="33">
        <v>208</v>
      </c>
      <c r="AH130" s="33">
        <v>354</v>
      </c>
      <c r="AI130" s="33">
        <v>290</v>
      </c>
      <c r="AJ130" s="33">
        <v>266</v>
      </c>
      <c r="AK130" s="33">
        <v>354</v>
      </c>
      <c r="AL130" s="33">
        <v>354</v>
      </c>
      <c r="AM130" s="33">
        <v>320</v>
      </c>
    </row>
    <row r="131" spans="1:39">
      <c r="A131" s="43" t="s">
        <v>308</v>
      </c>
      <c r="B131" s="33">
        <v>258</v>
      </c>
      <c r="C131" s="31">
        <v>354</v>
      </c>
      <c r="D131" s="31">
        <v>354</v>
      </c>
      <c r="E131" s="31">
        <v>354</v>
      </c>
      <c r="F131" s="31">
        <v>354</v>
      </c>
      <c r="G131" s="31">
        <v>331</v>
      </c>
      <c r="H131" s="31">
        <v>354</v>
      </c>
      <c r="I131" s="31">
        <v>354</v>
      </c>
      <c r="J131" s="31">
        <v>335</v>
      </c>
      <c r="K131" s="31">
        <v>298</v>
      </c>
      <c r="L131" s="31">
        <v>354</v>
      </c>
      <c r="M131" s="31">
        <v>277</v>
      </c>
      <c r="N131" s="31">
        <v>354</v>
      </c>
      <c r="O131" s="31">
        <v>317</v>
      </c>
      <c r="P131" s="31">
        <v>354</v>
      </c>
      <c r="Q131" s="31">
        <v>354</v>
      </c>
      <c r="R131" s="31">
        <v>354</v>
      </c>
      <c r="S131" s="31">
        <v>321</v>
      </c>
      <c r="U131" s="43" t="s">
        <v>308</v>
      </c>
      <c r="V131" s="33">
        <v>258</v>
      </c>
      <c r="W131" s="33">
        <v>354</v>
      </c>
      <c r="X131" s="33">
        <v>354</v>
      </c>
      <c r="Y131" s="33">
        <v>354</v>
      </c>
      <c r="Z131" s="33">
        <v>0</v>
      </c>
      <c r="AA131" s="33">
        <v>331</v>
      </c>
      <c r="AB131" s="33">
        <v>354</v>
      </c>
      <c r="AC131" s="33">
        <v>354</v>
      </c>
      <c r="AD131" s="33">
        <v>335</v>
      </c>
      <c r="AE131" s="33">
        <v>298</v>
      </c>
      <c r="AF131" s="33">
        <v>354</v>
      </c>
      <c r="AG131" s="33">
        <v>277</v>
      </c>
      <c r="AH131" s="33">
        <v>354</v>
      </c>
      <c r="AI131" s="33">
        <v>317</v>
      </c>
      <c r="AJ131" s="33">
        <v>354</v>
      </c>
      <c r="AK131" s="33">
        <v>354</v>
      </c>
      <c r="AL131" s="33">
        <v>354</v>
      </c>
      <c r="AM131" s="33">
        <v>321</v>
      </c>
    </row>
    <row r="132" spans="1:39">
      <c r="A132" s="43"/>
      <c r="B132" s="75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U132" s="43"/>
      <c r="V132" s="43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>
      <c r="A133" s="43" t="s">
        <v>472</v>
      </c>
      <c r="B133" s="31">
        <v>3703</v>
      </c>
      <c r="C133" s="31">
        <v>4994</v>
      </c>
      <c r="D133" s="31">
        <v>4875</v>
      </c>
      <c r="E133" s="31">
        <v>5351</v>
      </c>
      <c r="F133" s="31">
        <v>5230</v>
      </c>
      <c r="G133" s="31">
        <v>2717</v>
      </c>
      <c r="H133" s="31">
        <v>2805</v>
      </c>
      <c r="I133" s="31">
        <v>3912</v>
      </c>
      <c r="J133" s="31">
        <v>2593</v>
      </c>
      <c r="K133" s="31">
        <v>2782</v>
      </c>
      <c r="L133" s="31">
        <v>6727</v>
      </c>
      <c r="M133" s="31">
        <v>2662</v>
      </c>
      <c r="N133" s="31">
        <v>3598</v>
      </c>
      <c r="O133" s="31">
        <v>3506</v>
      </c>
      <c r="P133" s="31">
        <v>4936</v>
      </c>
      <c r="Q133" s="31">
        <v>3075</v>
      </c>
      <c r="R133" s="31">
        <v>6244</v>
      </c>
      <c r="S133" s="31">
        <v>5315</v>
      </c>
      <c r="U133" s="43" t="s">
        <v>472</v>
      </c>
      <c r="V133" s="31">
        <v>3703</v>
      </c>
      <c r="W133" s="31">
        <v>4994</v>
      </c>
      <c r="X133" s="31">
        <v>4875</v>
      </c>
      <c r="Y133" s="31">
        <v>5351</v>
      </c>
      <c r="Z133" s="31" t="s">
        <v>894</v>
      </c>
      <c r="AA133" s="31">
        <v>2717</v>
      </c>
      <c r="AB133" s="31">
        <v>2805</v>
      </c>
      <c r="AC133" s="31">
        <v>3912</v>
      </c>
      <c r="AD133" s="31">
        <v>2593</v>
      </c>
      <c r="AE133" s="31">
        <v>2782</v>
      </c>
      <c r="AF133" s="31">
        <v>6727</v>
      </c>
      <c r="AG133" s="31">
        <v>2662</v>
      </c>
      <c r="AH133" s="31">
        <v>3598</v>
      </c>
      <c r="AI133" s="31">
        <v>3506</v>
      </c>
      <c r="AJ133" s="31">
        <v>4936</v>
      </c>
      <c r="AK133" s="31">
        <v>3075</v>
      </c>
      <c r="AL133" s="31">
        <v>6244</v>
      </c>
      <c r="AM133" s="31">
        <v>5315</v>
      </c>
    </row>
    <row r="134" spans="1:39">
      <c r="A134" s="43"/>
      <c r="B134" s="75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U134" s="43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</row>
    <row r="135" spans="1:39">
      <c r="A135" s="43" t="s">
        <v>462</v>
      </c>
      <c r="B135" s="62">
        <v>9</v>
      </c>
      <c r="C135" s="62">
        <v>13</v>
      </c>
      <c r="D135" s="62">
        <v>11</v>
      </c>
      <c r="E135" s="62">
        <v>16</v>
      </c>
      <c r="F135" s="62">
        <v>14</v>
      </c>
      <c r="G135" s="62">
        <v>3</v>
      </c>
      <c r="H135" s="62">
        <v>5</v>
      </c>
      <c r="I135" s="62">
        <v>10</v>
      </c>
      <c r="J135" s="62">
        <v>1</v>
      </c>
      <c r="K135" s="62">
        <v>4</v>
      </c>
      <c r="L135" s="62">
        <v>18</v>
      </c>
      <c r="M135" s="62">
        <v>2</v>
      </c>
      <c r="N135" s="62">
        <v>8</v>
      </c>
      <c r="O135" s="62">
        <v>7</v>
      </c>
      <c r="P135" s="62">
        <v>12</v>
      </c>
      <c r="Q135" s="62">
        <v>6</v>
      </c>
      <c r="R135" s="62">
        <v>17</v>
      </c>
      <c r="S135" s="62">
        <v>15</v>
      </c>
      <c r="U135" s="43" t="s">
        <v>462</v>
      </c>
      <c r="V135" s="62">
        <v>9</v>
      </c>
      <c r="W135" s="62">
        <v>13</v>
      </c>
      <c r="X135" s="62">
        <v>11</v>
      </c>
      <c r="Y135" s="62">
        <v>15</v>
      </c>
      <c r="Z135" s="62" t="s">
        <v>894</v>
      </c>
      <c r="AA135" s="62">
        <v>3</v>
      </c>
      <c r="AB135" s="62">
        <v>5</v>
      </c>
      <c r="AC135" s="62">
        <v>10</v>
      </c>
      <c r="AD135" s="62">
        <v>1</v>
      </c>
      <c r="AE135" s="62">
        <v>4</v>
      </c>
      <c r="AF135" s="62">
        <v>17</v>
      </c>
      <c r="AG135" s="62">
        <v>2</v>
      </c>
      <c r="AH135" s="62">
        <v>8</v>
      </c>
      <c r="AI135" s="62">
        <v>7</v>
      </c>
      <c r="AJ135" s="62">
        <v>12</v>
      </c>
      <c r="AK135" s="62">
        <v>6</v>
      </c>
      <c r="AL135" s="62">
        <v>16</v>
      </c>
      <c r="AM135" s="62">
        <v>14</v>
      </c>
    </row>
    <row r="136" spans="1:39">
      <c r="A136" s="43"/>
      <c r="B136" s="75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U136" s="43"/>
      <c r="V136" s="75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</row>
    <row r="137" spans="1:39">
      <c r="A137" s="43" t="s">
        <v>150</v>
      </c>
      <c r="B137" s="75">
        <v>302</v>
      </c>
      <c r="C137" s="31"/>
      <c r="D137" s="31"/>
      <c r="E137" s="31"/>
      <c r="F137" s="31"/>
      <c r="G137" s="31">
        <v>170</v>
      </c>
      <c r="H137" s="31">
        <v>67</v>
      </c>
      <c r="I137" s="31">
        <v>133</v>
      </c>
      <c r="J137" s="31">
        <v>82</v>
      </c>
      <c r="K137" s="31">
        <v>181</v>
      </c>
      <c r="L137" s="31"/>
      <c r="M137" s="31">
        <v>159</v>
      </c>
      <c r="N137" s="31">
        <v>245</v>
      </c>
      <c r="O137" s="31">
        <v>202</v>
      </c>
      <c r="P137" s="31"/>
      <c r="Q137" s="31">
        <v>161</v>
      </c>
      <c r="R137" s="31"/>
      <c r="S137" s="31"/>
      <c r="U137" s="43" t="s">
        <v>150</v>
      </c>
      <c r="V137" s="33">
        <v>302</v>
      </c>
      <c r="W137" s="33">
        <v>0</v>
      </c>
      <c r="X137" s="33">
        <v>0</v>
      </c>
      <c r="Y137" s="33">
        <v>0</v>
      </c>
      <c r="Z137" s="33">
        <v>0</v>
      </c>
      <c r="AA137" s="33">
        <v>170</v>
      </c>
      <c r="AB137" s="33">
        <v>67</v>
      </c>
      <c r="AC137" s="33">
        <v>133</v>
      </c>
      <c r="AD137" s="33">
        <v>82</v>
      </c>
      <c r="AE137" s="33">
        <v>181</v>
      </c>
      <c r="AF137" s="33">
        <v>0</v>
      </c>
      <c r="AG137" s="33">
        <v>159</v>
      </c>
      <c r="AH137" s="33">
        <v>245</v>
      </c>
      <c r="AI137" s="33">
        <v>202</v>
      </c>
      <c r="AJ137" s="33">
        <v>0</v>
      </c>
      <c r="AK137" s="33">
        <v>161</v>
      </c>
      <c r="AL137" s="33">
        <v>0</v>
      </c>
      <c r="AM137" s="33">
        <v>0</v>
      </c>
    </row>
    <row r="138" spans="1:39">
      <c r="A138" s="43" t="s">
        <v>179</v>
      </c>
      <c r="B138" s="75">
        <v>350</v>
      </c>
      <c r="C138" s="31"/>
      <c r="D138" s="31"/>
      <c r="E138" s="31"/>
      <c r="F138" s="31"/>
      <c r="G138" s="31">
        <v>175</v>
      </c>
      <c r="H138" s="31">
        <v>70</v>
      </c>
      <c r="I138" s="31"/>
      <c r="J138" s="31">
        <v>155</v>
      </c>
      <c r="K138" s="31">
        <v>186</v>
      </c>
      <c r="L138" s="31"/>
      <c r="M138" s="31">
        <v>196</v>
      </c>
      <c r="N138" s="31">
        <v>284</v>
      </c>
      <c r="O138" s="31">
        <v>255</v>
      </c>
      <c r="P138" s="31"/>
      <c r="Q138" s="31">
        <v>172</v>
      </c>
      <c r="R138" s="31"/>
      <c r="S138" s="31"/>
      <c r="U138" s="43" t="s">
        <v>179</v>
      </c>
      <c r="V138" s="33">
        <v>350</v>
      </c>
      <c r="W138" s="33">
        <v>0</v>
      </c>
      <c r="X138" s="33">
        <v>0</v>
      </c>
      <c r="Y138" s="33">
        <v>0</v>
      </c>
      <c r="Z138" s="33">
        <v>0</v>
      </c>
      <c r="AA138" s="33">
        <v>175</v>
      </c>
      <c r="AB138" s="33">
        <v>70</v>
      </c>
      <c r="AC138" s="33">
        <v>0</v>
      </c>
      <c r="AD138" s="33">
        <v>155</v>
      </c>
      <c r="AE138" s="33">
        <v>186</v>
      </c>
      <c r="AF138" s="33">
        <v>0</v>
      </c>
      <c r="AG138" s="33">
        <v>196</v>
      </c>
      <c r="AH138" s="33">
        <v>284</v>
      </c>
      <c r="AI138" s="33">
        <v>255</v>
      </c>
      <c r="AJ138" s="33">
        <v>0</v>
      </c>
      <c r="AK138" s="33">
        <v>172</v>
      </c>
      <c r="AL138" s="33">
        <v>0</v>
      </c>
      <c r="AM138" s="33">
        <v>0</v>
      </c>
    </row>
    <row r="139" spans="1:39">
      <c r="A139" s="43" t="s">
        <v>224</v>
      </c>
      <c r="B139" s="75"/>
      <c r="C139" s="31"/>
      <c r="D139" s="31"/>
      <c r="E139" s="31"/>
      <c r="F139" s="31"/>
      <c r="G139" s="31">
        <v>213</v>
      </c>
      <c r="H139" s="31">
        <v>94</v>
      </c>
      <c r="I139" s="31"/>
      <c r="J139" s="31">
        <v>206</v>
      </c>
      <c r="K139" s="31">
        <v>207</v>
      </c>
      <c r="L139" s="31"/>
      <c r="M139" s="31">
        <v>200</v>
      </c>
      <c r="N139" s="31">
        <v>352</v>
      </c>
      <c r="O139" s="31">
        <v>274</v>
      </c>
      <c r="P139" s="31"/>
      <c r="Q139" s="31">
        <v>182</v>
      </c>
      <c r="R139" s="31"/>
      <c r="S139" s="31"/>
      <c r="U139" s="43" t="s">
        <v>224</v>
      </c>
      <c r="V139" s="33">
        <v>0</v>
      </c>
      <c r="W139" s="33">
        <v>0</v>
      </c>
      <c r="X139" s="33">
        <v>0</v>
      </c>
      <c r="Y139" s="33">
        <v>0</v>
      </c>
      <c r="Z139" s="33">
        <v>0</v>
      </c>
      <c r="AA139" s="33">
        <v>213</v>
      </c>
      <c r="AB139" s="33">
        <v>94</v>
      </c>
      <c r="AC139" s="33">
        <v>0</v>
      </c>
      <c r="AD139" s="33">
        <v>206</v>
      </c>
      <c r="AE139" s="33">
        <v>207</v>
      </c>
      <c r="AF139" s="33">
        <v>0</v>
      </c>
      <c r="AG139" s="33">
        <v>200</v>
      </c>
      <c r="AH139" s="33">
        <v>352</v>
      </c>
      <c r="AI139" s="33">
        <v>274</v>
      </c>
      <c r="AJ139" s="33">
        <v>0</v>
      </c>
      <c r="AK139" s="33">
        <v>182</v>
      </c>
      <c r="AL139" s="33">
        <v>0</v>
      </c>
      <c r="AM139" s="33">
        <v>0</v>
      </c>
    </row>
    <row r="140" spans="1:39">
      <c r="A140" s="43" t="s">
        <v>254</v>
      </c>
      <c r="B140" s="75"/>
      <c r="C140" s="31"/>
      <c r="D140" s="31"/>
      <c r="E140" s="31"/>
      <c r="F140" s="31"/>
      <c r="G140" s="31">
        <v>222</v>
      </c>
      <c r="H140" s="31">
        <v>119</v>
      </c>
      <c r="I140" s="31"/>
      <c r="J140" s="31">
        <v>228</v>
      </c>
      <c r="K140" s="31">
        <v>209</v>
      </c>
      <c r="L140" s="31"/>
      <c r="M140" s="31">
        <v>203</v>
      </c>
      <c r="N140" s="31"/>
      <c r="O140" s="31">
        <v>276</v>
      </c>
      <c r="P140" s="31"/>
      <c r="Q140" s="31">
        <v>225</v>
      </c>
      <c r="R140" s="31"/>
      <c r="S140" s="31"/>
      <c r="U140" s="43" t="s">
        <v>254</v>
      </c>
      <c r="V140" s="33">
        <v>0</v>
      </c>
      <c r="W140" s="33">
        <v>0</v>
      </c>
      <c r="X140" s="33">
        <v>0</v>
      </c>
      <c r="Y140" s="33">
        <v>0</v>
      </c>
      <c r="Z140" s="33">
        <v>0</v>
      </c>
      <c r="AA140" s="33">
        <v>222</v>
      </c>
      <c r="AB140" s="33">
        <v>119</v>
      </c>
      <c r="AC140" s="33">
        <v>0</v>
      </c>
      <c r="AD140" s="33">
        <v>228</v>
      </c>
      <c r="AE140" s="33">
        <v>209</v>
      </c>
      <c r="AF140" s="33">
        <v>0</v>
      </c>
      <c r="AG140" s="33">
        <v>203</v>
      </c>
      <c r="AH140" s="33">
        <v>0</v>
      </c>
      <c r="AI140" s="33">
        <v>276</v>
      </c>
      <c r="AJ140" s="33">
        <v>0</v>
      </c>
      <c r="AK140" s="33">
        <v>225</v>
      </c>
      <c r="AL140" s="33">
        <v>0</v>
      </c>
      <c r="AM140" s="33">
        <v>0</v>
      </c>
    </row>
    <row r="141" spans="1:39">
      <c r="A141" s="43" t="s">
        <v>330</v>
      </c>
      <c r="B141" s="75"/>
      <c r="C141" s="31"/>
      <c r="D141" s="31"/>
      <c r="E141" s="31"/>
      <c r="F141" s="31"/>
      <c r="G141" s="31">
        <v>242</v>
      </c>
      <c r="H141" s="31">
        <v>154</v>
      </c>
      <c r="I141" s="31"/>
      <c r="J141" s="31">
        <v>257</v>
      </c>
      <c r="K141" s="31">
        <v>216</v>
      </c>
      <c r="L141" s="31"/>
      <c r="M141" s="31">
        <v>214</v>
      </c>
      <c r="N141" s="31"/>
      <c r="O141" s="31">
        <v>301</v>
      </c>
      <c r="P141" s="31"/>
      <c r="Q141" s="31">
        <v>227</v>
      </c>
      <c r="R141" s="31"/>
      <c r="S141" s="31"/>
      <c r="U141" s="43" t="s">
        <v>330</v>
      </c>
      <c r="V141" s="33">
        <v>0</v>
      </c>
      <c r="W141" s="33">
        <v>0</v>
      </c>
      <c r="X141" s="33">
        <v>0</v>
      </c>
      <c r="Y141" s="33">
        <v>0</v>
      </c>
      <c r="Z141" s="33">
        <v>0</v>
      </c>
      <c r="AA141" s="33">
        <v>242</v>
      </c>
      <c r="AB141" s="33">
        <v>154</v>
      </c>
      <c r="AC141" s="33">
        <v>0</v>
      </c>
      <c r="AD141" s="33">
        <v>257</v>
      </c>
      <c r="AE141" s="33">
        <v>216</v>
      </c>
      <c r="AF141" s="33">
        <v>0</v>
      </c>
      <c r="AG141" s="33">
        <v>214</v>
      </c>
      <c r="AH141" s="33">
        <v>0</v>
      </c>
      <c r="AI141" s="33">
        <v>301</v>
      </c>
      <c r="AJ141" s="33">
        <v>0</v>
      </c>
      <c r="AK141" s="33">
        <v>227</v>
      </c>
      <c r="AL141" s="33">
        <v>0</v>
      </c>
      <c r="AM141" s="33">
        <v>0</v>
      </c>
    </row>
    <row r="142" spans="1:39">
      <c r="A142" s="43" t="s">
        <v>338</v>
      </c>
      <c r="B142" s="75"/>
      <c r="C142" s="31"/>
      <c r="D142" s="31"/>
      <c r="E142" s="31"/>
      <c r="F142" s="31"/>
      <c r="G142" s="31">
        <v>280</v>
      </c>
      <c r="H142" s="31">
        <v>157</v>
      </c>
      <c r="I142" s="31"/>
      <c r="J142" s="31">
        <v>292</v>
      </c>
      <c r="K142" s="31">
        <v>265</v>
      </c>
      <c r="L142" s="31"/>
      <c r="M142" s="31">
        <v>238</v>
      </c>
      <c r="N142" s="31"/>
      <c r="O142" s="31">
        <v>322</v>
      </c>
      <c r="P142" s="31"/>
      <c r="Q142" s="31">
        <v>259</v>
      </c>
      <c r="R142" s="31"/>
      <c r="S142" s="31"/>
      <c r="U142" s="43" t="s">
        <v>338</v>
      </c>
      <c r="V142" s="33">
        <v>0</v>
      </c>
      <c r="W142" s="33">
        <v>0</v>
      </c>
      <c r="X142" s="33">
        <v>0</v>
      </c>
      <c r="Y142" s="33">
        <v>0</v>
      </c>
      <c r="Z142" s="33">
        <v>0</v>
      </c>
      <c r="AA142" s="33">
        <v>280</v>
      </c>
      <c r="AB142" s="33">
        <v>157</v>
      </c>
      <c r="AC142" s="33">
        <v>0</v>
      </c>
      <c r="AD142" s="33">
        <v>292</v>
      </c>
      <c r="AE142" s="33">
        <v>265</v>
      </c>
      <c r="AF142" s="33">
        <v>0</v>
      </c>
      <c r="AG142" s="33">
        <v>238</v>
      </c>
      <c r="AH142" s="33">
        <v>0</v>
      </c>
      <c r="AI142" s="33">
        <v>322</v>
      </c>
      <c r="AJ142" s="33">
        <v>0</v>
      </c>
      <c r="AK142" s="33">
        <v>259</v>
      </c>
      <c r="AL142" s="33">
        <v>0</v>
      </c>
      <c r="AM142" s="33">
        <v>0</v>
      </c>
    </row>
    <row r="143" spans="1:39">
      <c r="A143" s="43" t="s">
        <v>168</v>
      </c>
      <c r="B143" s="75"/>
      <c r="C143" s="31"/>
      <c r="D143" s="31"/>
      <c r="E143" s="31"/>
      <c r="F143" s="31">
        <v>333</v>
      </c>
      <c r="G143" s="31">
        <v>250</v>
      </c>
      <c r="H143" s="31">
        <v>115</v>
      </c>
      <c r="I143" s="31">
        <v>263</v>
      </c>
      <c r="J143" s="31">
        <v>34</v>
      </c>
      <c r="K143" s="31">
        <v>305</v>
      </c>
      <c r="L143" s="31"/>
      <c r="M143" s="31"/>
      <c r="N143" s="31">
        <v>190</v>
      </c>
      <c r="O143" s="31">
        <v>304</v>
      </c>
      <c r="P143" s="31"/>
      <c r="Q143" s="31">
        <v>237</v>
      </c>
      <c r="R143" s="31"/>
      <c r="S143" s="31"/>
      <c r="U143" s="43" t="s">
        <v>168</v>
      </c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250</v>
      </c>
      <c r="AB143" s="33">
        <v>115</v>
      </c>
      <c r="AC143" s="33">
        <v>263</v>
      </c>
      <c r="AD143" s="33">
        <v>34</v>
      </c>
      <c r="AE143" s="33">
        <v>305</v>
      </c>
      <c r="AF143" s="33">
        <v>0</v>
      </c>
      <c r="AG143" s="33">
        <v>0</v>
      </c>
      <c r="AH143" s="33">
        <v>190</v>
      </c>
      <c r="AI143" s="33">
        <v>304</v>
      </c>
      <c r="AJ143" s="33">
        <v>0</v>
      </c>
      <c r="AK143" s="33">
        <v>237</v>
      </c>
      <c r="AL143" s="33">
        <v>0</v>
      </c>
      <c r="AM143" s="33">
        <v>0</v>
      </c>
    </row>
    <row r="144" spans="1:39">
      <c r="A144" s="43" t="s">
        <v>214</v>
      </c>
      <c r="B144" s="75"/>
      <c r="C144" s="31"/>
      <c r="D144" s="31"/>
      <c r="E144" s="31"/>
      <c r="F144" s="31"/>
      <c r="G144" s="31">
        <v>300</v>
      </c>
      <c r="H144" s="31">
        <v>195</v>
      </c>
      <c r="I144" s="31">
        <v>295</v>
      </c>
      <c r="J144" s="31">
        <v>77</v>
      </c>
      <c r="K144" s="31">
        <v>306</v>
      </c>
      <c r="L144" s="31"/>
      <c r="M144" s="31"/>
      <c r="N144" s="31">
        <v>236</v>
      </c>
      <c r="O144" s="31">
        <v>338</v>
      </c>
      <c r="P144" s="31"/>
      <c r="Q144" s="31">
        <v>253</v>
      </c>
      <c r="R144" s="31"/>
      <c r="S144" s="31"/>
      <c r="U144" s="43" t="s">
        <v>214</v>
      </c>
      <c r="V144" s="33">
        <v>0</v>
      </c>
      <c r="W144" s="33">
        <v>0</v>
      </c>
      <c r="X144" s="33">
        <v>0</v>
      </c>
      <c r="Y144" s="33">
        <v>0</v>
      </c>
      <c r="Z144" s="33">
        <v>0</v>
      </c>
      <c r="AA144" s="33">
        <v>300</v>
      </c>
      <c r="AB144" s="33">
        <v>195</v>
      </c>
      <c r="AC144" s="33">
        <v>295</v>
      </c>
      <c r="AD144" s="33">
        <v>77</v>
      </c>
      <c r="AE144" s="33">
        <v>306</v>
      </c>
      <c r="AF144" s="33">
        <v>0</v>
      </c>
      <c r="AG144" s="33">
        <v>0</v>
      </c>
      <c r="AH144" s="33">
        <v>236</v>
      </c>
      <c r="AI144" s="33">
        <v>338</v>
      </c>
      <c r="AJ144" s="33">
        <v>0</v>
      </c>
      <c r="AK144" s="33">
        <v>253</v>
      </c>
      <c r="AL144" s="33">
        <v>0</v>
      </c>
      <c r="AM144" s="33">
        <v>0</v>
      </c>
    </row>
    <row r="145" spans="1:41">
      <c r="A145" s="43" t="s">
        <v>247</v>
      </c>
      <c r="B145" s="75"/>
      <c r="C145" s="31"/>
      <c r="D145" s="31"/>
      <c r="E145" s="31"/>
      <c r="F145" s="31"/>
      <c r="G145" s="31"/>
      <c r="H145" s="31">
        <v>223</v>
      </c>
      <c r="I145" s="31">
        <v>309</v>
      </c>
      <c r="J145" s="31">
        <v>101</v>
      </c>
      <c r="K145" s="31">
        <v>311</v>
      </c>
      <c r="L145" s="31"/>
      <c r="M145" s="31"/>
      <c r="N145" s="31">
        <v>244</v>
      </c>
      <c r="O145" s="31">
        <v>340</v>
      </c>
      <c r="P145" s="31"/>
      <c r="Q145" s="31">
        <v>268</v>
      </c>
      <c r="R145" s="31"/>
      <c r="S145" s="31"/>
      <c r="U145" s="43" t="s">
        <v>247</v>
      </c>
      <c r="V145" s="33">
        <v>0</v>
      </c>
      <c r="W145" s="33">
        <v>0</v>
      </c>
      <c r="X145" s="33">
        <v>0</v>
      </c>
      <c r="Y145" s="33">
        <v>0</v>
      </c>
      <c r="Z145" s="33">
        <v>0</v>
      </c>
      <c r="AA145" s="33">
        <v>0</v>
      </c>
      <c r="AB145" s="33">
        <v>223</v>
      </c>
      <c r="AC145" s="33">
        <v>309</v>
      </c>
      <c r="AD145" s="33">
        <v>101</v>
      </c>
      <c r="AE145" s="33">
        <v>311</v>
      </c>
      <c r="AF145" s="33">
        <v>0</v>
      </c>
      <c r="AG145" s="33">
        <v>0</v>
      </c>
      <c r="AH145" s="33">
        <v>244</v>
      </c>
      <c r="AI145" s="33">
        <v>340</v>
      </c>
      <c r="AJ145" s="33">
        <v>0</v>
      </c>
      <c r="AK145" s="33">
        <v>268</v>
      </c>
      <c r="AL145" s="33">
        <v>0</v>
      </c>
      <c r="AM145" s="33">
        <v>0</v>
      </c>
    </row>
    <row r="146" spans="1:41">
      <c r="A146" s="43" t="s">
        <v>318</v>
      </c>
      <c r="B146" s="75"/>
      <c r="C146" s="31"/>
      <c r="D146" s="31"/>
      <c r="E146" s="31"/>
      <c r="F146" s="31"/>
      <c r="G146" s="31"/>
      <c r="H146" s="31">
        <v>261</v>
      </c>
      <c r="I146" s="31">
        <v>313</v>
      </c>
      <c r="J146" s="31">
        <v>145</v>
      </c>
      <c r="K146" s="31">
        <v>314</v>
      </c>
      <c r="L146" s="31"/>
      <c r="M146" s="31"/>
      <c r="N146" s="31">
        <v>251</v>
      </c>
      <c r="O146" s="31">
        <v>341</v>
      </c>
      <c r="P146" s="31"/>
      <c r="Q146" s="31">
        <v>269</v>
      </c>
      <c r="R146" s="31"/>
      <c r="S146" s="31"/>
      <c r="U146" s="43" t="s">
        <v>318</v>
      </c>
      <c r="V146" s="33">
        <v>0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33">
        <v>261</v>
      </c>
      <c r="AC146" s="33">
        <v>313</v>
      </c>
      <c r="AD146" s="33">
        <v>145</v>
      </c>
      <c r="AE146" s="33">
        <v>314</v>
      </c>
      <c r="AF146" s="33">
        <v>0</v>
      </c>
      <c r="AG146" s="33">
        <v>0</v>
      </c>
      <c r="AH146" s="33">
        <v>251</v>
      </c>
      <c r="AI146" s="33">
        <v>341</v>
      </c>
      <c r="AJ146" s="33">
        <v>0</v>
      </c>
      <c r="AK146" s="33">
        <v>269</v>
      </c>
      <c r="AL146" s="33">
        <v>0</v>
      </c>
      <c r="AM146" s="33">
        <v>0</v>
      </c>
    </row>
    <row r="147" spans="1:41">
      <c r="A147" s="43"/>
      <c r="B147" s="75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U147" s="43"/>
      <c r="V147" s="75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</row>
    <row r="148" spans="1:41" ht="15">
      <c r="A148" s="76" t="s">
        <v>887</v>
      </c>
      <c r="B148" s="31">
        <v>23</v>
      </c>
      <c r="C148" s="31">
        <v>34</v>
      </c>
      <c r="D148" s="31">
        <v>38</v>
      </c>
      <c r="E148" s="31">
        <v>44</v>
      </c>
      <c r="F148" s="31">
        <v>32</v>
      </c>
      <c r="G148" s="31">
        <v>4</v>
      </c>
      <c r="H148" s="31">
        <v>8</v>
      </c>
      <c r="I148" s="31">
        <v>28</v>
      </c>
      <c r="J148" s="31">
        <v>12</v>
      </c>
      <c r="K148" s="31">
        <v>10</v>
      </c>
      <c r="L148" s="31">
        <v>52</v>
      </c>
      <c r="M148" s="31">
        <v>11</v>
      </c>
      <c r="N148" s="31">
        <v>44</v>
      </c>
      <c r="O148" s="31">
        <v>21</v>
      </c>
      <c r="P148" s="31">
        <v>36</v>
      </c>
      <c r="Q148" s="31">
        <v>19</v>
      </c>
      <c r="R148" s="31">
        <v>52</v>
      </c>
      <c r="S148" s="31">
        <v>45</v>
      </c>
      <c r="T148" s="27"/>
      <c r="U148" s="76" t="s">
        <v>887</v>
      </c>
      <c r="V148" s="31">
        <v>23</v>
      </c>
      <c r="W148" s="31">
        <v>32</v>
      </c>
      <c r="X148" s="31">
        <v>36</v>
      </c>
      <c r="Y148" s="31">
        <v>41</v>
      </c>
      <c r="Z148" s="31" t="s">
        <v>894</v>
      </c>
      <c r="AA148" s="31">
        <v>4</v>
      </c>
      <c r="AB148" s="31">
        <v>8</v>
      </c>
      <c r="AC148" s="31">
        <v>27</v>
      </c>
      <c r="AD148" s="31">
        <v>12</v>
      </c>
      <c r="AE148" s="31">
        <v>10</v>
      </c>
      <c r="AF148" s="31">
        <v>49</v>
      </c>
      <c r="AG148" s="31">
        <v>11</v>
      </c>
      <c r="AH148" s="31">
        <v>41</v>
      </c>
      <c r="AI148" s="31">
        <v>21</v>
      </c>
      <c r="AJ148" s="31">
        <v>34</v>
      </c>
      <c r="AK148" s="31">
        <v>19</v>
      </c>
      <c r="AL148" s="31">
        <v>49</v>
      </c>
      <c r="AM148" s="31">
        <v>42</v>
      </c>
    </row>
    <row r="149" spans="1:41">
      <c r="A149" s="43" t="s">
        <v>888</v>
      </c>
      <c r="B149" s="31">
        <v>32</v>
      </c>
      <c r="C149" s="31">
        <v>47</v>
      </c>
      <c r="D149" s="31">
        <v>49</v>
      </c>
      <c r="E149" s="31">
        <v>60</v>
      </c>
      <c r="F149" s="31">
        <v>46</v>
      </c>
      <c r="G149" s="31">
        <v>7</v>
      </c>
      <c r="H149" s="31">
        <v>13</v>
      </c>
      <c r="I149" s="31">
        <v>38</v>
      </c>
      <c r="J149" s="31">
        <v>13</v>
      </c>
      <c r="K149" s="31">
        <v>14</v>
      </c>
      <c r="L149" s="31">
        <v>70</v>
      </c>
      <c r="M149" s="31">
        <v>13</v>
      </c>
      <c r="N149" s="31">
        <v>52</v>
      </c>
      <c r="O149" s="31">
        <v>28</v>
      </c>
      <c r="P149" s="31">
        <v>48</v>
      </c>
      <c r="Q149" s="31">
        <v>25</v>
      </c>
      <c r="R149" s="31">
        <v>69</v>
      </c>
      <c r="S149" s="31">
        <v>60</v>
      </c>
      <c r="U149" s="43" t="s">
        <v>888</v>
      </c>
      <c r="V149" s="31">
        <v>32</v>
      </c>
      <c r="W149" s="31">
        <v>45</v>
      </c>
      <c r="X149" s="31">
        <v>47</v>
      </c>
      <c r="Y149" s="31">
        <v>56</v>
      </c>
      <c r="Z149" s="31" t="s">
        <v>894</v>
      </c>
      <c r="AA149" s="31">
        <v>7</v>
      </c>
      <c r="AB149" s="31">
        <v>13</v>
      </c>
      <c r="AC149" s="31">
        <v>37</v>
      </c>
      <c r="AD149" s="31">
        <v>13</v>
      </c>
      <c r="AE149" s="31">
        <v>14</v>
      </c>
      <c r="AF149" s="31">
        <v>66</v>
      </c>
      <c r="AG149" s="31">
        <v>13</v>
      </c>
      <c r="AH149" s="31">
        <v>49</v>
      </c>
      <c r="AI149" s="31">
        <v>28</v>
      </c>
      <c r="AJ149" s="31">
        <v>46</v>
      </c>
      <c r="AK149" s="31">
        <v>25</v>
      </c>
      <c r="AL149" s="31">
        <v>65</v>
      </c>
      <c r="AM149" s="31">
        <v>56</v>
      </c>
    </row>
    <row r="150" spans="1:41">
      <c r="A150" s="43" t="s">
        <v>889</v>
      </c>
      <c r="B150" s="62">
        <v>8</v>
      </c>
      <c r="C150" s="62">
        <v>11</v>
      </c>
      <c r="D150" s="62">
        <v>13</v>
      </c>
      <c r="E150" s="62">
        <v>15</v>
      </c>
      <c r="F150" s="62">
        <v>10</v>
      </c>
      <c r="G150" s="62">
        <v>1</v>
      </c>
      <c r="H150" s="62">
        <v>2</v>
      </c>
      <c r="I150" s="62">
        <v>9</v>
      </c>
      <c r="J150" s="62">
        <v>2</v>
      </c>
      <c r="K150" s="62">
        <v>5</v>
      </c>
      <c r="L150" s="62">
        <v>18</v>
      </c>
      <c r="M150" s="62">
        <v>2</v>
      </c>
      <c r="N150" s="62">
        <v>14</v>
      </c>
      <c r="O150" s="62">
        <v>7</v>
      </c>
      <c r="P150" s="62">
        <v>12</v>
      </c>
      <c r="Q150" s="62">
        <v>6</v>
      </c>
      <c r="R150" s="62">
        <v>17</v>
      </c>
      <c r="S150" s="62">
        <v>15</v>
      </c>
      <c r="U150" s="43" t="s">
        <v>889</v>
      </c>
      <c r="V150" s="62">
        <v>8</v>
      </c>
      <c r="W150" s="62">
        <v>10</v>
      </c>
      <c r="X150" s="62">
        <v>12</v>
      </c>
      <c r="Y150" s="62">
        <v>14</v>
      </c>
      <c r="Z150" s="62" t="s">
        <v>894</v>
      </c>
      <c r="AA150" s="62">
        <v>1</v>
      </c>
      <c r="AB150" s="62">
        <v>2</v>
      </c>
      <c r="AC150" s="62">
        <v>9</v>
      </c>
      <c r="AD150" s="62">
        <v>2</v>
      </c>
      <c r="AE150" s="62">
        <v>5</v>
      </c>
      <c r="AF150" s="62">
        <v>17</v>
      </c>
      <c r="AG150" s="62">
        <v>2</v>
      </c>
      <c r="AH150" s="62">
        <v>13</v>
      </c>
      <c r="AI150" s="62">
        <v>7</v>
      </c>
      <c r="AJ150" s="62">
        <v>11</v>
      </c>
      <c r="AK150" s="62">
        <v>6</v>
      </c>
      <c r="AL150" s="62">
        <v>16</v>
      </c>
      <c r="AM150" s="62">
        <v>14</v>
      </c>
    </row>
    <row r="151" spans="1:41"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spans="1:41">
      <c r="A152" s="77" t="s">
        <v>890</v>
      </c>
      <c r="B152" s="78">
        <v>32.078890000000001</v>
      </c>
      <c r="C152" s="78">
        <v>47.112430000000003</v>
      </c>
      <c r="D152" s="78">
        <v>49.112360000000002</v>
      </c>
      <c r="E152" s="78">
        <v>60.156660000000002</v>
      </c>
      <c r="F152" s="78">
        <v>46.102340000000005</v>
      </c>
      <c r="G152" s="78">
        <v>7.0112300000000003</v>
      </c>
      <c r="H152" s="78">
        <v>13.012550000000001</v>
      </c>
      <c r="I152" s="78">
        <v>38.100100000000005</v>
      </c>
      <c r="J152" s="78">
        <v>13.013450000000001</v>
      </c>
      <c r="K152" s="78">
        <v>14.02345</v>
      </c>
      <c r="L152" s="78">
        <v>70.188980000000001</v>
      </c>
      <c r="M152" s="78">
        <v>13.023440000000001</v>
      </c>
      <c r="N152" s="78">
        <v>52.09456999999999</v>
      </c>
      <c r="O152" s="78">
        <v>28.067779999999999</v>
      </c>
      <c r="P152" s="78">
        <v>48.123329999999996</v>
      </c>
      <c r="Q152" s="78">
        <v>25.066669999999998</v>
      </c>
      <c r="R152" s="78">
        <v>69.178979999999996</v>
      </c>
      <c r="S152" s="78">
        <v>60.156660000000002</v>
      </c>
      <c r="U152" s="77" t="s">
        <v>890</v>
      </c>
      <c r="V152" s="79">
        <v>32.078890000000001</v>
      </c>
      <c r="W152" s="79">
        <v>45.111329999999995</v>
      </c>
      <c r="X152" s="79">
        <v>47.112250000000003</v>
      </c>
      <c r="Y152" s="79">
        <v>56.14555</v>
      </c>
      <c r="Z152" s="79" t="s">
        <v>907</v>
      </c>
      <c r="AA152" s="79">
        <v>7.0112300000000003</v>
      </c>
      <c r="AB152" s="79">
        <v>13.012550000000001</v>
      </c>
      <c r="AC152" s="79">
        <v>37.100000000000009</v>
      </c>
      <c r="AD152" s="79">
        <v>13.013450000000001</v>
      </c>
      <c r="AE152" s="79">
        <v>14.02345</v>
      </c>
      <c r="AF152" s="79">
        <v>66.177869999999999</v>
      </c>
      <c r="AG152" s="79">
        <v>13.023440000000001</v>
      </c>
      <c r="AH152" s="79">
        <v>49.09346</v>
      </c>
      <c r="AI152" s="79">
        <v>28.067779999999999</v>
      </c>
      <c r="AJ152" s="79">
        <v>46.122320000000002</v>
      </c>
      <c r="AK152" s="79">
        <v>25.066669999999998</v>
      </c>
      <c r="AL152" s="79">
        <v>65.167870000000008</v>
      </c>
      <c r="AM152" s="79">
        <v>56.14555</v>
      </c>
      <c r="AO152" s="2" t="s">
        <v>891</v>
      </c>
    </row>
    <row r="153" spans="1:41">
      <c r="B153" s="43" t="s">
        <v>93</v>
      </c>
      <c r="C153" s="43" t="s">
        <v>145</v>
      </c>
      <c r="D153" s="43" t="s">
        <v>81</v>
      </c>
      <c r="E153" s="43" t="s">
        <v>87</v>
      </c>
      <c r="F153" s="43" t="s">
        <v>66</v>
      </c>
      <c r="G153" s="43" t="s">
        <v>39</v>
      </c>
      <c r="H153" s="43" t="s">
        <v>52</v>
      </c>
      <c r="I153" s="43" t="s">
        <v>102</v>
      </c>
      <c r="J153" s="43" t="s">
        <v>26</v>
      </c>
      <c r="K153" s="43" t="s">
        <v>43</v>
      </c>
      <c r="L153" s="43" t="s">
        <v>326</v>
      </c>
      <c r="M153" s="43" t="s">
        <v>62</v>
      </c>
      <c r="N153" s="43" t="s">
        <v>84</v>
      </c>
      <c r="O153" s="43" t="s">
        <v>20</v>
      </c>
      <c r="P153" s="43" t="s">
        <v>56</v>
      </c>
      <c r="Q153" s="43" t="s">
        <v>116</v>
      </c>
      <c r="R153" s="43" t="s">
        <v>124</v>
      </c>
      <c r="S153" s="43" t="s">
        <v>34</v>
      </c>
      <c r="V153" s="43" t="s">
        <v>93</v>
      </c>
      <c r="W153" s="43" t="s">
        <v>145</v>
      </c>
      <c r="X153" s="43" t="s">
        <v>81</v>
      </c>
      <c r="Y153" s="43" t="s">
        <v>87</v>
      </c>
      <c r="Z153" s="43" t="s">
        <v>66</v>
      </c>
      <c r="AA153" s="43" t="s">
        <v>39</v>
      </c>
      <c r="AB153" s="43" t="s">
        <v>52</v>
      </c>
      <c r="AC153" s="43" t="s">
        <v>102</v>
      </c>
      <c r="AD153" s="43" t="s">
        <v>26</v>
      </c>
      <c r="AE153" s="43" t="s">
        <v>43</v>
      </c>
      <c r="AF153" s="43" t="s">
        <v>326</v>
      </c>
      <c r="AG153" s="43" t="s">
        <v>62</v>
      </c>
      <c r="AH153" s="43" t="s">
        <v>84</v>
      </c>
      <c r="AI153" s="43" t="s">
        <v>20</v>
      </c>
      <c r="AJ153" s="43" t="s">
        <v>56</v>
      </c>
      <c r="AK153" s="43" t="s">
        <v>116</v>
      </c>
      <c r="AL153" s="43" t="s">
        <v>124</v>
      </c>
      <c r="AM153" s="43" t="s">
        <v>34</v>
      </c>
    </row>
    <row r="154" spans="1:41" ht="15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</row>
    <row r="155" spans="1:41">
      <c r="A155" s="80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U155" s="80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spans="1:41">
      <c r="A156" s="80"/>
      <c r="B156" s="1"/>
      <c r="U156" s="80"/>
      <c r="V156" s="1"/>
    </row>
    <row r="157" spans="1:41">
      <c r="A157" s="80"/>
      <c r="B157" s="1"/>
      <c r="U157" s="80"/>
      <c r="V157" s="1"/>
    </row>
    <row r="158" spans="1:41" ht="15">
      <c r="A158" s="81"/>
      <c r="B158" s="1"/>
      <c r="U158" s="81"/>
      <c r="V158" s="1"/>
    </row>
    <row r="159" spans="1:41" ht="15">
      <c r="A159" s="81"/>
      <c r="B159" s="1"/>
      <c r="U159" s="81"/>
      <c r="V159" s="1"/>
    </row>
    <row r="160" spans="1:41">
      <c r="A160" s="80"/>
      <c r="B160" s="1"/>
      <c r="U160" s="80"/>
      <c r="V160" s="1"/>
    </row>
    <row r="161" spans="1:22">
      <c r="A161" s="80"/>
      <c r="B161" s="1"/>
      <c r="U161" s="80"/>
      <c r="V161" s="1"/>
    </row>
    <row r="162" spans="1:22">
      <c r="A162" s="80"/>
      <c r="B162" s="1"/>
      <c r="U162" s="80"/>
      <c r="V162" s="1"/>
    </row>
    <row r="163" spans="1:22">
      <c r="A163" s="80"/>
      <c r="B163" s="1"/>
      <c r="U163" s="80"/>
      <c r="V163" s="1"/>
    </row>
    <row r="164" spans="1:22">
      <c r="A164" s="80"/>
      <c r="B164" s="1"/>
      <c r="U164" s="80"/>
      <c r="V164" s="1"/>
    </row>
    <row r="165" spans="1:22">
      <c r="A165" s="80"/>
      <c r="B165" s="1"/>
      <c r="U165" s="80"/>
      <c r="V165" s="1"/>
    </row>
    <row r="166" spans="1:22">
      <c r="A166" s="80"/>
      <c r="B166" s="1"/>
      <c r="U166" s="80"/>
      <c r="V166" s="1"/>
    </row>
    <row r="167" spans="1:22">
      <c r="A167" s="80"/>
      <c r="B167" s="1"/>
      <c r="U167" s="80"/>
      <c r="V167" s="1"/>
    </row>
    <row r="168" spans="1:22">
      <c r="A168" s="80"/>
      <c r="B168" s="1"/>
      <c r="U168" s="80"/>
      <c r="V168" s="1"/>
    </row>
    <row r="169" spans="1:22">
      <c r="A169" s="80"/>
      <c r="B169" s="1"/>
      <c r="U169" s="80"/>
      <c r="V169" s="1"/>
    </row>
    <row r="170" spans="1:22">
      <c r="A170" s="80"/>
      <c r="B170" s="1"/>
      <c r="U170" s="80"/>
      <c r="V170" s="1"/>
    </row>
  </sheetData>
  <conditionalFormatting sqref="U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9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78"/>
  <sheetViews>
    <sheetView topLeftCell="A11" workbookViewId="0">
      <selection activeCell="A78" sqref="A78:I78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87" t="s">
        <v>908</v>
      </c>
    </row>
    <row r="3" spans="1:10" ht="12.75" hidden="1" outlineLevel="1">
      <c r="A3" s="43" t="s">
        <v>885</v>
      </c>
      <c r="B3" s="26" t="s">
        <v>909</v>
      </c>
      <c r="C3" s="26" t="s">
        <v>910</v>
      </c>
      <c r="D3" s="26" t="s">
        <v>10</v>
      </c>
      <c r="E3" s="26" t="s">
        <v>11</v>
      </c>
      <c r="F3" s="88" t="s">
        <v>8</v>
      </c>
      <c r="G3" s="26" t="s">
        <v>911</v>
      </c>
      <c r="H3" s="26"/>
      <c r="I3" s="26"/>
      <c r="J3" s="87"/>
    </row>
    <row r="4" spans="1:10" ht="12.75" hidden="1" outlineLevel="1">
      <c r="A4" s="89"/>
      <c r="B4" s="89"/>
      <c r="C4" s="89"/>
      <c r="D4" s="89"/>
      <c r="E4" s="90"/>
      <c r="F4" s="91"/>
      <c r="G4" s="92"/>
      <c r="H4" s="93"/>
      <c r="I4" s="93"/>
      <c r="J4" s="87" t="s">
        <v>912</v>
      </c>
    </row>
    <row r="5" spans="1:10" ht="12.75" hidden="1" outlineLevel="1">
      <c r="A5" s="89"/>
      <c r="B5" s="89"/>
      <c r="C5" s="89"/>
      <c r="D5" s="89"/>
      <c r="E5" s="89"/>
      <c r="F5" s="89"/>
      <c r="G5" s="94"/>
      <c r="H5" s="94"/>
      <c r="I5" s="94"/>
    </row>
    <row r="6" spans="1:10" hidden="1" outlineLevel="1">
      <c r="A6" s="95" t="s">
        <v>1049</v>
      </c>
      <c r="D6" s="1"/>
    </row>
    <row r="7" spans="1:10" hidden="1" outlineLevel="1">
      <c r="A7" s="96">
        <v>44962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46</v>
      </c>
      <c r="B9" s="12" t="s">
        <v>3</v>
      </c>
      <c r="C9" s="12" t="s">
        <v>4</v>
      </c>
      <c r="D9" s="12"/>
      <c r="E9" s="97">
        <v>46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1051</v>
      </c>
    </row>
    <row r="13" spans="1:10">
      <c r="A13" s="26" t="s">
        <v>913</v>
      </c>
    </row>
    <row r="14" spans="1:10" ht="12.75">
      <c r="A14" s="43" t="s">
        <v>885</v>
      </c>
      <c r="B14" s="26" t="s">
        <v>909</v>
      </c>
      <c r="C14" s="26" t="s">
        <v>910</v>
      </c>
      <c r="D14" s="26" t="s">
        <v>10</v>
      </c>
      <c r="E14" s="26" t="s">
        <v>11</v>
      </c>
      <c r="F14" s="88" t="s">
        <v>8</v>
      </c>
      <c r="G14" s="26" t="s">
        <v>911</v>
      </c>
      <c r="H14" s="26"/>
      <c r="I14" s="26"/>
    </row>
    <row r="15" spans="1:10" ht="12.75">
      <c r="A15" s="89">
        <v>1</v>
      </c>
      <c r="B15" s="89">
        <v>124</v>
      </c>
      <c r="C15" s="89" t="s">
        <v>914</v>
      </c>
      <c r="D15" s="89" t="s">
        <v>38</v>
      </c>
      <c r="E15" s="90" t="s">
        <v>39</v>
      </c>
      <c r="F15" s="91">
        <v>5.5902777777777799E-3</v>
      </c>
      <c r="G15" s="92">
        <v>25</v>
      </c>
      <c r="H15" s="93"/>
      <c r="I15" s="93"/>
    </row>
    <row r="16" spans="1:10" ht="12.75">
      <c r="A16" s="89">
        <v>2</v>
      </c>
      <c r="B16" s="89">
        <v>112</v>
      </c>
      <c r="C16" s="89" t="s">
        <v>915</v>
      </c>
      <c r="D16" s="89" t="s">
        <v>65</v>
      </c>
      <c r="E16" s="90" t="s">
        <v>66</v>
      </c>
      <c r="F16" s="91">
        <v>5.8333333333333301E-3</v>
      </c>
      <c r="G16" s="92">
        <v>24</v>
      </c>
      <c r="H16" s="93"/>
      <c r="I16" s="93"/>
    </row>
    <row r="17" spans="1:9" ht="12.75">
      <c r="A17" s="89">
        <v>3</v>
      </c>
      <c r="B17" s="89">
        <v>157</v>
      </c>
      <c r="C17" s="89" t="s">
        <v>916</v>
      </c>
      <c r="D17" s="89" t="s">
        <v>70</v>
      </c>
      <c r="E17" s="90" t="s">
        <v>25</v>
      </c>
      <c r="F17" s="91">
        <v>6.0185185185185203E-3</v>
      </c>
      <c r="G17" s="92">
        <v>23</v>
      </c>
      <c r="H17" s="93"/>
      <c r="I17" s="93"/>
    </row>
    <row r="18" spans="1:9" ht="12.75">
      <c r="A18" s="89">
        <v>4</v>
      </c>
      <c r="B18" s="89">
        <v>147</v>
      </c>
      <c r="C18" s="89" t="s">
        <v>917</v>
      </c>
      <c r="D18" s="89" t="s">
        <v>50</v>
      </c>
      <c r="E18" s="90" t="s">
        <v>51</v>
      </c>
      <c r="F18" s="91">
        <v>6.4583333333333298E-3</v>
      </c>
      <c r="G18" s="92">
        <v>22</v>
      </c>
      <c r="H18" s="93"/>
      <c r="I18" s="93"/>
    </row>
    <row r="19" spans="1:9" ht="12.75">
      <c r="A19" s="89">
        <v>5</v>
      </c>
      <c r="B19" s="89">
        <v>144</v>
      </c>
      <c r="C19" s="89" t="s">
        <v>918</v>
      </c>
      <c r="D19" s="89" t="s">
        <v>38</v>
      </c>
      <c r="E19" s="90" t="s">
        <v>39</v>
      </c>
      <c r="F19" s="91">
        <v>6.6319444444444499E-3</v>
      </c>
      <c r="G19" s="92">
        <v>21</v>
      </c>
      <c r="H19" s="93"/>
      <c r="I19" s="93"/>
    </row>
    <row r="20" spans="1:9" ht="12.75">
      <c r="A20" s="89">
        <v>6</v>
      </c>
      <c r="B20" s="89">
        <v>116</v>
      </c>
      <c r="C20" s="89" t="s">
        <v>919</v>
      </c>
      <c r="D20" s="89" t="s">
        <v>38</v>
      </c>
      <c r="E20" s="90" t="s">
        <v>39</v>
      </c>
      <c r="F20" s="91">
        <v>7.1180555555555502E-3</v>
      </c>
      <c r="G20" s="92">
        <v>20</v>
      </c>
      <c r="H20" s="93"/>
      <c r="I20" s="93"/>
    </row>
    <row r="21" spans="1:9" ht="12.75">
      <c r="A21" s="89">
        <v>7</v>
      </c>
      <c r="B21" s="89">
        <v>216</v>
      </c>
      <c r="C21" s="89" t="s">
        <v>920</v>
      </c>
      <c r="D21" s="89">
        <v>0</v>
      </c>
      <c r="E21" s="90" t="s">
        <v>921</v>
      </c>
      <c r="F21" s="91">
        <v>7.31481481481482E-3</v>
      </c>
      <c r="G21" s="92">
        <v>19</v>
      </c>
      <c r="H21" s="93"/>
      <c r="I21" s="93"/>
    </row>
    <row r="22" spans="1:9" ht="12.75">
      <c r="A22" s="89">
        <v>8</v>
      </c>
      <c r="B22" s="89">
        <v>148</v>
      </c>
      <c r="C22" s="89" t="s">
        <v>922</v>
      </c>
      <c r="D22" s="89" t="s">
        <v>50</v>
      </c>
      <c r="E22" s="90" t="s">
        <v>51</v>
      </c>
      <c r="F22" s="91">
        <v>7.4537037037037002E-3</v>
      </c>
      <c r="G22" s="92">
        <v>18</v>
      </c>
      <c r="H22" s="93"/>
      <c r="I22" s="93"/>
    </row>
    <row r="23" spans="1:9" ht="12.75">
      <c r="A23" s="89">
        <v>9</v>
      </c>
      <c r="B23" s="89">
        <v>193</v>
      </c>
      <c r="C23" s="89" t="s">
        <v>923</v>
      </c>
      <c r="D23" s="89" t="s">
        <v>33</v>
      </c>
      <c r="E23" s="90" t="s">
        <v>34</v>
      </c>
      <c r="F23" s="91">
        <v>7.6736111111111102E-3</v>
      </c>
      <c r="G23" s="92">
        <v>17</v>
      </c>
      <c r="H23" s="93"/>
      <c r="I23" s="93"/>
    </row>
    <row r="24" spans="1:9" ht="12.75">
      <c r="A24" s="89">
        <v>10</v>
      </c>
      <c r="B24" s="89">
        <v>145</v>
      </c>
      <c r="C24" s="89" t="s">
        <v>924</v>
      </c>
      <c r="D24" s="89" t="s">
        <v>38</v>
      </c>
      <c r="E24" s="90" t="s">
        <v>39</v>
      </c>
      <c r="F24" s="91">
        <v>8.9814814814814792E-3</v>
      </c>
      <c r="G24" s="92">
        <v>16</v>
      </c>
      <c r="H24" s="93"/>
      <c r="I24" s="93"/>
    </row>
    <row r="26" spans="1:9">
      <c r="A26" s="26" t="s">
        <v>925</v>
      </c>
    </row>
    <row r="27" spans="1:9" ht="12.75">
      <c r="A27" s="43" t="s">
        <v>885</v>
      </c>
      <c r="B27" s="26" t="s">
        <v>909</v>
      </c>
      <c r="C27" s="26" t="s">
        <v>910</v>
      </c>
      <c r="D27" s="26" t="s">
        <v>10</v>
      </c>
      <c r="E27" s="26" t="s">
        <v>11</v>
      </c>
      <c r="F27" s="88" t="s">
        <v>8</v>
      </c>
      <c r="G27" s="26" t="s">
        <v>911</v>
      </c>
      <c r="H27" s="26"/>
      <c r="I27" s="26"/>
    </row>
    <row r="28" spans="1:9" ht="12.75">
      <c r="A28" s="89">
        <v>1</v>
      </c>
      <c r="B28" s="89">
        <v>104</v>
      </c>
      <c r="C28" s="89" t="s">
        <v>926</v>
      </c>
      <c r="D28" s="89" t="s">
        <v>144</v>
      </c>
      <c r="E28" s="90" t="s">
        <v>145</v>
      </c>
      <c r="F28" s="91">
        <v>7.6157407407407398E-3</v>
      </c>
      <c r="G28" s="92">
        <v>25</v>
      </c>
      <c r="H28" s="93"/>
      <c r="I28" s="93"/>
    </row>
    <row r="29" spans="1:9" ht="12.75">
      <c r="A29" s="89">
        <v>2</v>
      </c>
      <c r="B29" s="89">
        <v>173</v>
      </c>
      <c r="C29" s="89" t="s">
        <v>927</v>
      </c>
      <c r="D29" s="89" t="s">
        <v>70</v>
      </c>
      <c r="E29" s="90" t="s">
        <v>25</v>
      </c>
      <c r="F29" s="91">
        <v>7.7662037037037101E-3</v>
      </c>
      <c r="G29" s="92">
        <v>24</v>
      </c>
      <c r="H29" s="93"/>
      <c r="I29" s="93"/>
    </row>
    <row r="30" spans="1:9" ht="12.75">
      <c r="A30" s="89">
        <v>3</v>
      </c>
      <c r="B30" s="89">
        <v>125</v>
      </c>
      <c r="C30" s="89" t="s">
        <v>928</v>
      </c>
      <c r="D30" s="89" t="s">
        <v>38</v>
      </c>
      <c r="E30" s="90" t="s">
        <v>39</v>
      </c>
      <c r="F30" s="91">
        <v>7.8240740740740701E-3</v>
      </c>
      <c r="G30" s="92">
        <v>23</v>
      </c>
      <c r="H30" s="93"/>
      <c r="I30" s="93"/>
    </row>
    <row r="31" spans="1:9" ht="12.75">
      <c r="A31" s="89">
        <v>4</v>
      </c>
      <c r="B31" s="89">
        <v>133</v>
      </c>
      <c r="C31" s="89" t="s">
        <v>929</v>
      </c>
      <c r="D31" s="89" t="s">
        <v>38</v>
      </c>
      <c r="E31" s="90" t="s">
        <v>39</v>
      </c>
      <c r="F31" s="91">
        <v>7.9398148148148197E-3</v>
      </c>
      <c r="G31" s="92">
        <v>22</v>
      </c>
      <c r="H31" s="93"/>
      <c r="I31" s="93"/>
    </row>
    <row r="32" spans="1:9" ht="12.75">
      <c r="A32" s="89">
        <v>5</v>
      </c>
      <c r="B32" s="89">
        <v>118</v>
      </c>
      <c r="C32" s="89" t="s">
        <v>930</v>
      </c>
      <c r="D32" s="89" t="s">
        <v>38</v>
      </c>
      <c r="E32" s="90" t="s">
        <v>39</v>
      </c>
      <c r="F32" s="91">
        <v>8.2175925925925906E-3</v>
      </c>
      <c r="G32" s="92">
        <v>21</v>
      </c>
      <c r="H32" s="93"/>
      <c r="I32" s="93"/>
    </row>
    <row r="33" spans="1:9" ht="12.75">
      <c r="A33" s="89">
        <v>6</v>
      </c>
      <c r="B33" s="89">
        <v>188</v>
      </c>
      <c r="C33" s="89" t="s">
        <v>931</v>
      </c>
      <c r="D33" s="89" t="s">
        <v>50</v>
      </c>
      <c r="E33" s="90" t="s">
        <v>51</v>
      </c>
      <c r="F33" s="91">
        <v>8.2638888888888901E-3</v>
      </c>
      <c r="G33" s="92">
        <v>20</v>
      </c>
      <c r="H33" s="93"/>
      <c r="I33" s="93"/>
    </row>
    <row r="34" spans="1:9" ht="12.75">
      <c r="A34" s="89">
        <v>7</v>
      </c>
      <c r="B34" s="89">
        <v>126</v>
      </c>
      <c r="C34" s="89" t="s">
        <v>932</v>
      </c>
      <c r="D34" s="89" t="s">
        <v>38</v>
      </c>
      <c r="E34" s="90" t="s">
        <v>39</v>
      </c>
      <c r="F34" s="91">
        <v>8.4375000000000006E-3</v>
      </c>
      <c r="G34" s="92">
        <v>19</v>
      </c>
      <c r="H34" s="93"/>
      <c r="I34" s="93"/>
    </row>
    <row r="35" spans="1:9" ht="12.75">
      <c r="A35" s="89">
        <v>8</v>
      </c>
      <c r="B35" s="89">
        <v>215</v>
      </c>
      <c r="C35" s="89" t="s">
        <v>933</v>
      </c>
      <c r="D35" s="89" t="s">
        <v>24</v>
      </c>
      <c r="E35" s="90" t="s">
        <v>25</v>
      </c>
      <c r="F35" s="91">
        <v>8.9467592592592602E-3</v>
      </c>
      <c r="G35" s="92">
        <v>18</v>
      </c>
      <c r="H35" s="93"/>
      <c r="I35" s="93"/>
    </row>
    <row r="36" spans="1:9" ht="12.75">
      <c r="A36" s="89">
        <v>9</v>
      </c>
      <c r="B36" s="89">
        <v>115</v>
      </c>
      <c r="C36" s="89" t="s">
        <v>934</v>
      </c>
      <c r="D36" s="89" t="s">
        <v>38</v>
      </c>
      <c r="E36" s="90" t="s">
        <v>39</v>
      </c>
      <c r="F36" s="91">
        <v>9.1087962962963006E-3</v>
      </c>
      <c r="G36" s="92">
        <v>17</v>
      </c>
      <c r="H36" s="93"/>
      <c r="I36" s="93"/>
    </row>
    <row r="37" spans="1:9" ht="12.75">
      <c r="A37" s="89">
        <v>10</v>
      </c>
      <c r="B37" s="89">
        <v>121</v>
      </c>
      <c r="C37" s="89" t="s">
        <v>935</v>
      </c>
      <c r="D37" s="89" t="s">
        <v>38</v>
      </c>
      <c r="E37" s="90" t="s">
        <v>39</v>
      </c>
      <c r="F37" s="91">
        <v>9.4097222222222204E-3</v>
      </c>
      <c r="G37" s="92">
        <v>16</v>
      </c>
      <c r="H37" s="93"/>
      <c r="I37" s="93"/>
    </row>
    <row r="38" spans="1:9" ht="12.75">
      <c r="A38" s="89">
        <v>11</v>
      </c>
      <c r="B38" s="89">
        <v>192</v>
      </c>
      <c r="C38" s="89" t="s">
        <v>936</v>
      </c>
      <c r="D38" s="89" t="s">
        <v>33</v>
      </c>
      <c r="E38" s="90" t="s">
        <v>34</v>
      </c>
      <c r="F38" s="91">
        <v>9.46759259259259E-3</v>
      </c>
      <c r="G38" s="92">
        <v>15</v>
      </c>
      <c r="H38" s="93"/>
      <c r="I38" s="93"/>
    </row>
    <row r="39" spans="1:9" ht="12.75">
      <c r="A39" s="89">
        <v>12</v>
      </c>
      <c r="B39" s="89">
        <v>122</v>
      </c>
      <c r="C39" s="89" t="s">
        <v>937</v>
      </c>
      <c r="D39" s="89" t="s">
        <v>38</v>
      </c>
      <c r="E39" s="90" t="s">
        <v>39</v>
      </c>
      <c r="F39" s="91">
        <v>9.5138888888888894E-3</v>
      </c>
      <c r="G39" s="92">
        <v>14</v>
      </c>
      <c r="H39" s="93"/>
      <c r="I39" s="93"/>
    </row>
    <row r="40" spans="1:9" ht="12.75">
      <c r="A40" s="89">
        <v>13</v>
      </c>
      <c r="B40" s="89">
        <v>132</v>
      </c>
      <c r="C40" s="89" t="s">
        <v>938</v>
      </c>
      <c r="D40" s="89" t="s">
        <v>38</v>
      </c>
      <c r="E40" s="90" t="s">
        <v>39</v>
      </c>
      <c r="F40" s="91">
        <v>9.6180555555555602E-3</v>
      </c>
      <c r="G40" s="92">
        <v>13</v>
      </c>
      <c r="H40" s="93"/>
      <c r="I40" s="93"/>
    </row>
    <row r="42" spans="1:9">
      <c r="A42" s="26" t="s">
        <v>939</v>
      </c>
    </row>
    <row r="43" spans="1:9" ht="12.75">
      <c r="A43" s="43" t="s">
        <v>885</v>
      </c>
      <c r="B43" s="26" t="s">
        <v>909</v>
      </c>
      <c r="C43" s="26" t="s">
        <v>910</v>
      </c>
      <c r="D43" s="26" t="s">
        <v>10</v>
      </c>
      <c r="E43" s="26" t="s">
        <v>11</v>
      </c>
      <c r="F43" s="88" t="s">
        <v>8</v>
      </c>
      <c r="G43" s="26" t="s">
        <v>911</v>
      </c>
      <c r="H43" s="26"/>
      <c r="I43" s="26"/>
    </row>
    <row r="44" spans="1:9" ht="12.75">
      <c r="A44" s="89">
        <v>1</v>
      </c>
      <c r="B44" s="89">
        <v>153</v>
      </c>
      <c r="C44" s="89" t="s">
        <v>940</v>
      </c>
      <c r="D44" s="89" t="s">
        <v>50</v>
      </c>
      <c r="E44" s="90" t="s">
        <v>51</v>
      </c>
      <c r="F44" s="91">
        <v>5.1620370370370396E-3</v>
      </c>
      <c r="G44" s="92">
        <v>20</v>
      </c>
      <c r="H44" s="93"/>
      <c r="I44" s="93"/>
    </row>
    <row r="45" spans="1:9" ht="12.75">
      <c r="A45" s="89">
        <v>2</v>
      </c>
      <c r="B45" s="89">
        <v>217</v>
      </c>
      <c r="C45" s="89" t="s">
        <v>941</v>
      </c>
      <c r="D45" s="89" t="s">
        <v>50</v>
      </c>
      <c r="E45" s="90" t="s">
        <v>51</v>
      </c>
      <c r="F45" s="91">
        <v>5.4976851851851897E-3</v>
      </c>
      <c r="G45" s="92">
        <v>19</v>
      </c>
      <c r="H45" s="93"/>
      <c r="I45" s="93"/>
    </row>
    <row r="46" spans="1:9" ht="12.75">
      <c r="A46" s="89">
        <v>3</v>
      </c>
      <c r="B46" s="89">
        <v>189</v>
      </c>
      <c r="C46" s="89" t="s">
        <v>942</v>
      </c>
      <c r="D46" s="89" t="s">
        <v>144</v>
      </c>
      <c r="E46" s="90" t="s">
        <v>145</v>
      </c>
      <c r="F46" s="91">
        <v>5.8796296296296296E-3</v>
      </c>
      <c r="G46" s="92">
        <v>18</v>
      </c>
      <c r="H46" s="93"/>
      <c r="I46" s="93"/>
    </row>
    <row r="47" spans="1:9" ht="12.75">
      <c r="A47" s="89">
        <v>4</v>
      </c>
      <c r="B47" s="89">
        <v>110</v>
      </c>
      <c r="C47" s="89" t="s">
        <v>943</v>
      </c>
      <c r="D47" s="89" t="s">
        <v>65</v>
      </c>
      <c r="E47" s="90" t="s">
        <v>66</v>
      </c>
      <c r="F47" s="91">
        <v>6.5740740740740699E-3</v>
      </c>
      <c r="G47" s="92">
        <v>17</v>
      </c>
      <c r="H47" s="93"/>
      <c r="I47" s="93"/>
    </row>
    <row r="49" spans="1:9">
      <c r="A49" s="26" t="s">
        <v>944</v>
      </c>
    </row>
    <row r="50" spans="1:9" ht="12.75">
      <c r="A50" s="43" t="s">
        <v>885</v>
      </c>
      <c r="B50" s="26" t="s">
        <v>909</v>
      </c>
      <c r="C50" s="26" t="s">
        <v>910</v>
      </c>
      <c r="D50" s="26" t="s">
        <v>10</v>
      </c>
      <c r="E50" s="26" t="s">
        <v>11</v>
      </c>
      <c r="F50" s="88" t="s">
        <v>8</v>
      </c>
      <c r="G50" s="26" t="s">
        <v>911</v>
      </c>
      <c r="H50" s="26"/>
      <c r="I50" s="26"/>
    </row>
    <row r="51" spans="1:9" ht="12.75">
      <c r="A51" s="89">
        <v>1</v>
      </c>
      <c r="B51" s="89">
        <v>123</v>
      </c>
      <c r="C51" s="89" t="s">
        <v>945</v>
      </c>
      <c r="D51" s="89" t="s">
        <v>38</v>
      </c>
      <c r="E51" s="90" t="s">
        <v>39</v>
      </c>
      <c r="F51" s="91">
        <v>6.2152777777777796E-3</v>
      </c>
      <c r="G51" s="92">
        <v>20</v>
      </c>
      <c r="H51" s="93"/>
      <c r="I51" s="93"/>
    </row>
    <row r="52" spans="1:9" ht="12.75">
      <c r="A52" s="89">
        <v>2</v>
      </c>
      <c r="B52" s="89">
        <v>211</v>
      </c>
      <c r="C52" s="89" t="s">
        <v>946</v>
      </c>
      <c r="D52" s="89" t="s">
        <v>24</v>
      </c>
      <c r="E52" s="90" t="s">
        <v>25</v>
      </c>
      <c r="F52" s="91">
        <v>6.53935185185185E-3</v>
      </c>
      <c r="G52" s="92">
        <v>19</v>
      </c>
      <c r="H52" s="93"/>
      <c r="I52" s="93"/>
    </row>
    <row r="53" spans="1:9" ht="12.75">
      <c r="A53" s="89">
        <v>3</v>
      </c>
      <c r="B53" s="89">
        <v>169</v>
      </c>
      <c r="C53" s="89" t="s">
        <v>947</v>
      </c>
      <c r="D53" s="89" t="s">
        <v>70</v>
      </c>
      <c r="E53" s="90" t="s">
        <v>25</v>
      </c>
      <c r="F53" s="91">
        <v>7.1759259259259302E-3</v>
      </c>
      <c r="G53" s="92">
        <v>18</v>
      </c>
      <c r="H53" s="93"/>
      <c r="I53" s="93"/>
    </row>
    <row r="54" spans="1:9" ht="12.75">
      <c r="A54" s="89">
        <v>4</v>
      </c>
      <c r="B54" s="89">
        <v>191</v>
      </c>
      <c r="C54" s="89" t="s">
        <v>948</v>
      </c>
      <c r="D54" s="89" t="s">
        <v>33</v>
      </c>
      <c r="E54" s="90" t="s">
        <v>34</v>
      </c>
      <c r="F54" s="91">
        <v>7.3611111111111099E-3</v>
      </c>
      <c r="G54" s="92">
        <v>17</v>
      </c>
      <c r="H54" s="93"/>
      <c r="I54" s="93"/>
    </row>
    <row r="55" spans="1:9" ht="12.75">
      <c r="A55" s="89">
        <v>5</v>
      </c>
      <c r="B55" s="89">
        <v>163</v>
      </c>
      <c r="C55" s="89" t="s">
        <v>949</v>
      </c>
      <c r="D55" s="89" t="s">
        <v>70</v>
      </c>
      <c r="E55" s="90" t="s">
        <v>25</v>
      </c>
      <c r="F55" s="91">
        <v>7.4999999999999997E-3</v>
      </c>
      <c r="G55" s="92">
        <v>16</v>
      </c>
      <c r="H55" s="93"/>
      <c r="I55" s="93"/>
    </row>
    <row r="56" spans="1:9" ht="12.75">
      <c r="A56" s="89">
        <v>6</v>
      </c>
      <c r="B56" s="89">
        <v>136</v>
      </c>
      <c r="C56" s="89" t="s">
        <v>950</v>
      </c>
      <c r="D56" s="89" t="s">
        <v>38</v>
      </c>
      <c r="E56" s="90" t="s">
        <v>39</v>
      </c>
      <c r="F56" s="91">
        <v>7.5347222222222204E-3</v>
      </c>
      <c r="G56" s="92">
        <v>15</v>
      </c>
      <c r="H56" s="93"/>
      <c r="I56" s="93"/>
    </row>
    <row r="57" spans="1:9" ht="12.75">
      <c r="A57" s="89">
        <v>7</v>
      </c>
      <c r="B57" s="89">
        <v>170</v>
      </c>
      <c r="C57" s="89" t="s">
        <v>951</v>
      </c>
      <c r="D57" s="89" t="s">
        <v>70</v>
      </c>
      <c r="E57" s="90" t="s">
        <v>25</v>
      </c>
      <c r="F57" s="91">
        <v>7.5578703703703702E-3</v>
      </c>
      <c r="G57" s="92">
        <v>14</v>
      </c>
      <c r="H57" s="93"/>
      <c r="I57" s="93"/>
    </row>
    <row r="58" spans="1:9" ht="12.75">
      <c r="A58" s="89">
        <v>8</v>
      </c>
      <c r="B58" s="89">
        <v>175</v>
      </c>
      <c r="C58" s="89" t="s">
        <v>952</v>
      </c>
      <c r="D58" s="89" t="s">
        <v>325</v>
      </c>
      <c r="E58" s="90" t="s">
        <v>326</v>
      </c>
      <c r="F58" s="91">
        <v>7.7430555555555603E-3</v>
      </c>
      <c r="G58" s="92">
        <v>13</v>
      </c>
      <c r="H58" s="93"/>
      <c r="I58" s="93"/>
    </row>
    <row r="60" spans="1:9">
      <c r="A60" s="26" t="s">
        <v>953</v>
      </c>
    </row>
    <row r="61" spans="1:9" ht="12.75">
      <c r="A61" s="43" t="s">
        <v>885</v>
      </c>
      <c r="B61" s="26" t="s">
        <v>909</v>
      </c>
      <c r="C61" s="26" t="s">
        <v>910</v>
      </c>
      <c r="D61" s="26" t="s">
        <v>10</v>
      </c>
      <c r="E61" s="26" t="s">
        <v>11</v>
      </c>
      <c r="F61" s="88" t="s">
        <v>8</v>
      </c>
      <c r="G61" s="26" t="s">
        <v>911</v>
      </c>
      <c r="H61" s="26"/>
      <c r="I61" s="26"/>
    </row>
    <row r="62" spans="1:9" ht="12.75">
      <c r="A62" s="89">
        <v>1</v>
      </c>
      <c r="B62" s="89">
        <v>6</v>
      </c>
      <c r="C62" s="89" t="s">
        <v>954</v>
      </c>
      <c r="D62" s="89" t="s">
        <v>65</v>
      </c>
      <c r="E62" s="90" t="s">
        <v>66</v>
      </c>
      <c r="F62" s="91">
        <v>1.30555555555556E-2</v>
      </c>
      <c r="G62" s="92">
        <v>15</v>
      </c>
      <c r="H62" s="93"/>
      <c r="I62" s="93"/>
    </row>
    <row r="63" spans="1:9" ht="12.75">
      <c r="A63" s="89">
        <v>2</v>
      </c>
      <c r="B63" s="89">
        <v>8</v>
      </c>
      <c r="C63" s="89" t="s">
        <v>955</v>
      </c>
      <c r="D63" s="89" t="s">
        <v>38</v>
      </c>
      <c r="E63" s="90" t="s">
        <v>39</v>
      </c>
      <c r="F63" s="91">
        <v>1.3414351851851899E-2</v>
      </c>
      <c r="G63" s="92">
        <v>14</v>
      </c>
      <c r="H63" s="93"/>
      <c r="I63" s="93"/>
    </row>
    <row r="64" spans="1:9" ht="12.75">
      <c r="A64" s="89">
        <v>3</v>
      </c>
      <c r="B64" s="89">
        <v>11</v>
      </c>
      <c r="C64" s="89" t="s">
        <v>956</v>
      </c>
      <c r="D64" s="89" t="s">
        <v>38</v>
      </c>
      <c r="E64" s="90" t="s">
        <v>39</v>
      </c>
      <c r="F64" s="91">
        <v>1.3900462962963E-2</v>
      </c>
      <c r="G64" s="92">
        <v>13</v>
      </c>
      <c r="H64" s="93"/>
      <c r="I64" s="93"/>
    </row>
    <row r="65" spans="1:9" ht="12.75">
      <c r="A65" s="89">
        <v>4</v>
      </c>
      <c r="B65" s="89">
        <v>23</v>
      </c>
      <c r="C65" s="89" t="s">
        <v>957</v>
      </c>
      <c r="D65" s="89" t="s">
        <v>958</v>
      </c>
      <c r="E65" s="90" t="s">
        <v>921</v>
      </c>
      <c r="F65" s="91">
        <v>1.4016203703703701E-2</v>
      </c>
      <c r="G65" s="92">
        <v>12</v>
      </c>
      <c r="H65" s="93"/>
      <c r="I65" s="93"/>
    </row>
    <row r="67" spans="1:9">
      <c r="A67" s="26" t="s">
        <v>959</v>
      </c>
    </row>
    <row r="68" spans="1:9" ht="12.75">
      <c r="A68" s="43" t="s">
        <v>885</v>
      </c>
      <c r="B68" s="26" t="s">
        <v>909</v>
      </c>
      <c r="C68" s="26" t="s">
        <v>910</v>
      </c>
      <c r="D68" s="26" t="s">
        <v>10</v>
      </c>
      <c r="E68" s="26" t="s">
        <v>11</v>
      </c>
      <c r="F68" s="88" t="s">
        <v>8</v>
      </c>
      <c r="G68" s="26" t="s">
        <v>911</v>
      </c>
      <c r="H68" s="26"/>
      <c r="I68" s="26"/>
    </row>
    <row r="69" spans="1:9" ht="12.75">
      <c r="A69" s="89">
        <v>1</v>
      </c>
      <c r="B69" s="89">
        <v>18</v>
      </c>
      <c r="C69" s="89" t="s">
        <v>960</v>
      </c>
      <c r="D69" s="89" t="s">
        <v>70</v>
      </c>
      <c r="E69" s="90" t="s">
        <v>25</v>
      </c>
      <c r="F69" s="91">
        <v>1.50925925925926E-2</v>
      </c>
      <c r="G69" s="92">
        <v>15</v>
      </c>
      <c r="H69" s="93"/>
      <c r="I69" s="93"/>
    </row>
    <row r="70" spans="1:9" ht="12.75">
      <c r="A70" s="89">
        <v>2</v>
      </c>
      <c r="B70" s="89">
        <v>19</v>
      </c>
      <c r="C70" s="89" t="s">
        <v>961</v>
      </c>
      <c r="D70" s="89" t="s">
        <v>70</v>
      </c>
      <c r="E70" s="90" t="s">
        <v>25</v>
      </c>
      <c r="F70" s="91">
        <v>1.52777777777778E-2</v>
      </c>
      <c r="G70" s="92">
        <v>14</v>
      </c>
      <c r="H70" s="93"/>
      <c r="I70" s="93"/>
    </row>
    <row r="71" spans="1:9" ht="12.75">
      <c r="A71" s="89">
        <v>3</v>
      </c>
      <c r="B71" s="89">
        <v>24</v>
      </c>
      <c r="C71" s="89" t="s">
        <v>962</v>
      </c>
      <c r="D71" s="89" t="s">
        <v>38</v>
      </c>
      <c r="E71" s="90" t="s">
        <v>39</v>
      </c>
      <c r="F71" s="91">
        <v>1.5914351851851902E-2</v>
      </c>
      <c r="G71" s="92">
        <v>13</v>
      </c>
      <c r="H71" s="93"/>
      <c r="I71" s="93"/>
    </row>
    <row r="72" spans="1:9" ht="12.75">
      <c r="A72" s="89">
        <v>4</v>
      </c>
      <c r="B72" s="89">
        <v>7</v>
      </c>
      <c r="C72" s="89" t="s">
        <v>963</v>
      </c>
      <c r="D72" s="89" t="s">
        <v>38</v>
      </c>
      <c r="E72" s="90" t="s">
        <v>39</v>
      </c>
      <c r="F72" s="91">
        <v>1.6064814814814799E-2</v>
      </c>
      <c r="G72" s="92">
        <v>12</v>
      </c>
      <c r="H72" s="93"/>
      <c r="I72" s="93"/>
    </row>
    <row r="73" spans="1:9" ht="12.75">
      <c r="A73" s="89">
        <v>5</v>
      </c>
      <c r="B73" s="89">
        <v>1</v>
      </c>
      <c r="C73" s="89" t="s">
        <v>964</v>
      </c>
      <c r="D73" s="89" t="s">
        <v>144</v>
      </c>
      <c r="E73" s="90" t="s">
        <v>145</v>
      </c>
      <c r="F73" s="91">
        <v>2.0092592592592599E-2</v>
      </c>
      <c r="G73" s="92">
        <v>11</v>
      </c>
      <c r="H73" s="93"/>
      <c r="I73" s="93"/>
    </row>
    <row r="75" spans="1:9">
      <c r="A75" s="26" t="s">
        <v>965</v>
      </c>
    </row>
    <row r="76" spans="1:9" ht="12.75">
      <c r="A76" s="43" t="s">
        <v>885</v>
      </c>
      <c r="B76" s="26" t="s">
        <v>909</v>
      </c>
      <c r="C76" s="26" t="s">
        <v>910</v>
      </c>
      <c r="D76" s="26" t="s">
        <v>10</v>
      </c>
      <c r="E76" s="26" t="s">
        <v>11</v>
      </c>
      <c r="F76" s="88" t="s">
        <v>8</v>
      </c>
      <c r="G76" s="26" t="s">
        <v>911</v>
      </c>
      <c r="H76" s="26"/>
      <c r="I76" s="26"/>
    </row>
    <row r="77" spans="1:9" ht="12.75">
      <c r="A77" s="89">
        <v>1</v>
      </c>
      <c r="B77" s="89">
        <v>5</v>
      </c>
      <c r="C77" s="89" t="s">
        <v>966</v>
      </c>
      <c r="D77" s="89" t="s">
        <v>65</v>
      </c>
      <c r="E77" s="90" t="s">
        <v>66</v>
      </c>
      <c r="F77" s="91">
        <v>1.28587962962963E-2</v>
      </c>
      <c r="G77" s="92">
        <v>15</v>
      </c>
      <c r="H77" s="93"/>
      <c r="I77" s="93"/>
    </row>
    <row r="78" spans="1:9" ht="12.75">
      <c r="A78" s="89">
        <v>2</v>
      </c>
      <c r="B78" s="89">
        <v>16</v>
      </c>
      <c r="C78" s="89" t="s">
        <v>967</v>
      </c>
      <c r="D78" s="89" t="s">
        <v>50</v>
      </c>
      <c r="E78" s="90" t="s">
        <v>51</v>
      </c>
      <c r="F78" s="91">
        <v>1.37268518518519E-2</v>
      </c>
      <c r="G78" s="92">
        <v>14</v>
      </c>
      <c r="H78" s="93"/>
      <c r="I78" s="9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Y157"/>
  <sheetViews>
    <sheetView topLeftCell="A4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C7" sqref="C7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1" width="9.140625" style="2"/>
    <col min="22" max="23" width="0" style="2" hidden="1" customWidth="1" outlineLevel="1"/>
    <col min="24" max="24" width="9.140625" style="2" collapsed="1"/>
    <col min="25" max="16384" width="9.140625" style="2"/>
  </cols>
  <sheetData>
    <row r="1" spans="1:25" hidden="1" outlineLevel="1">
      <c r="R1" s="28" t="s">
        <v>450</v>
      </c>
      <c r="S1" s="29" t="s">
        <v>451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</row>
    <row r="2" spans="1:25" hidden="1" outlineLevel="1">
      <c r="A2" s="2" t="s">
        <v>452</v>
      </c>
      <c r="D2" s="28" t="s">
        <v>453</v>
      </c>
      <c r="E2" s="2" t="b">
        <f>SUM(E6:E6)&gt;0</f>
        <v>0</v>
      </c>
      <c r="I2" s="30" t="s">
        <v>968</v>
      </c>
      <c r="J2" s="31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1"/>
      <c r="L2" s="31"/>
      <c r="M2" s="31">
        <f>J2-(ROW(J2)-ROW(J$6))/10000</f>
        <v>4.0000000000000002E-4</v>
      </c>
      <c r="N2" s="31">
        <f>COUNT(D2:I2)</f>
        <v>0</v>
      </c>
      <c r="O2" s="31">
        <f ca="1">IF(AND(N2=1,OFFSET(C2,0,O$3)&gt;0),"Y",0)</f>
        <v>0</v>
      </c>
      <c r="P2" s="32">
        <v>0</v>
      </c>
      <c r="Q2" s="47">
        <f>1-(P2=P1)</f>
        <v>0</v>
      </c>
      <c r="R2" s="33">
        <f>M2+S2/1000+T2/10000+U2/100000+V2/1000000+W2/10000000+X2/100000000</f>
        <v>4.0000000000000002E-4</v>
      </c>
      <c r="S2" s="33"/>
      <c r="T2" s="27"/>
      <c r="U2" s="27"/>
      <c r="V2" s="27"/>
      <c r="W2" s="27"/>
      <c r="Y2" s="30" t="s">
        <v>969</v>
      </c>
    </row>
    <row r="3" spans="1:25" hidden="1" outlineLevel="1">
      <c r="D3" s="28"/>
      <c r="I3" s="30"/>
      <c r="J3" s="27"/>
      <c r="K3" s="27"/>
      <c r="L3" s="27"/>
      <c r="M3" s="34"/>
      <c r="N3" s="27" t="s">
        <v>456</v>
      </c>
      <c r="O3" s="35">
        <v>5</v>
      </c>
      <c r="P3" s="36" t="s">
        <v>970</v>
      </c>
      <c r="Q3" s="37" t="s">
        <v>458</v>
      </c>
      <c r="S3" s="29"/>
      <c r="T3" s="27"/>
      <c r="U3" s="27"/>
      <c r="V3" s="27"/>
      <c r="W3" s="27"/>
    </row>
    <row r="4" spans="1:25" s="15" customFormat="1" ht="38.25" customHeight="1" collapsed="1" thickBot="1">
      <c r="A4" s="15" t="s">
        <v>1052</v>
      </c>
      <c r="Q4" s="39">
        <f>SUM(P7:P313)</f>
        <v>0</v>
      </c>
      <c r="Y4" s="27"/>
    </row>
    <row r="5" spans="1:25" s="26" customFormat="1">
      <c r="A5" s="26" t="s">
        <v>459</v>
      </c>
      <c r="C5" s="40">
        <v>4</v>
      </c>
      <c r="J5" s="41" t="str">
        <f>"Total is best " &amp;C5&amp;" races"</f>
        <v>Total is best 4 races</v>
      </c>
      <c r="S5" s="26" t="s">
        <v>461</v>
      </c>
      <c r="Y5" s="2"/>
    </row>
    <row r="6" spans="1:25" s="26" customFormat="1" ht="27.75" customHeight="1">
      <c r="A6" s="26" t="s">
        <v>462</v>
      </c>
      <c r="B6" s="26" t="s">
        <v>464</v>
      </c>
      <c r="C6" s="43" t="s">
        <v>465</v>
      </c>
      <c r="D6" s="75" t="s">
        <v>466</v>
      </c>
      <c r="E6" s="75" t="s">
        <v>467</v>
      </c>
      <c r="F6" s="75" t="s">
        <v>468</v>
      </c>
      <c r="G6" s="75" t="s">
        <v>469</v>
      </c>
      <c r="H6" s="75" t="s">
        <v>470</v>
      </c>
      <c r="I6" s="75" t="s">
        <v>471</v>
      </c>
      <c r="J6" s="75" t="s">
        <v>472</v>
      </c>
      <c r="K6" s="98"/>
      <c r="L6" s="98" t="s">
        <v>474</v>
      </c>
      <c r="M6" s="99" t="s">
        <v>475</v>
      </c>
      <c r="N6" s="100" t="s">
        <v>476</v>
      </c>
      <c r="O6" s="98" t="s">
        <v>477</v>
      </c>
      <c r="P6" s="98"/>
      <c r="Q6" s="98"/>
      <c r="R6" s="75" t="s">
        <v>479</v>
      </c>
      <c r="S6" s="75">
        <v>1</v>
      </c>
      <c r="T6" s="75">
        <v>2</v>
      </c>
      <c r="U6" s="75">
        <v>3</v>
      </c>
      <c r="V6" s="75">
        <v>4</v>
      </c>
      <c r="W6" s="75">
        <v>5</v>
      </c>
      <c r="X6" s="75">
        <v>6</v>
      </c>
    </row>
    <row r="7" spans="1:25" ht="15">
      <c r="A7" s="26" t="s">
        <v>913</v>
      </c>
      <c r="D7" s="31"/>
      <c r="E7" s="31"/>
      <c r="F7" s="101"/>
      <c r="G7" s="31"/>
      <c r="H7" s="31"/>
      <c r="I7" s="31"/>
      <c r="J7" s="31"/>
      <c r="K7" s="31"/>
      <c r="L7" s="31"/>
      <c r="M7" s="31"/>
      <c r="N7" s="31"/>
      <c r="O7" s="31"/>
      <c r="P7" s="75" t="str">
        <f>A7</f>
        <v>U11B</v>
      </c>
      <c r="Q7" s="31"/>
      <c r="R7" s="31"/>
      <c r="S7" s="31"/>
      <c r="T7" s="31"/>
      <c r="U7" s="31"/>
      <c r="V7" s="31"/>
      <c r="W7" s="31"/>
      <c r="X7" s="31"/>
    </row>
    <row r="8" spans="1:25" ht="15">
      <c r="A8" s="1">
        <v>1</v>
      </c>
      <c r="B8" s="1" t="s">
        <v>914</v>
      </c>
      <c r="C8" s="1" t="s">
        <v>39</v>
      </c>
      <c r="D8" s="33">
        <v>25</v>
      </c>
      <c r="E8" s="31">
        <v>25</v>
      </c>
      <c r="F8" s="101">
        <v>24</v>
      </c>
      <c r="G8" s="31">
        <v>23</v>
      </c>
      <c r="H8" s="31">
        <v>25</v>
      </c>
      <c r="I8" s="31"/>
      <c r="J8" s="31">
        <f>IFERROR(LARGE(D8:I8,1),0)+IF($C$5&gt;=2,IFERROR(LARGE(D8:I8,2),0),0)+IF($C$5&gt;=3,IFERROR(LARGE(D8:I8,3),0),0)+IF($C$5&gt;=4,IFERROR(LARGE(D8:I8,4),0),0)+IF($C$5&gt;=5,IFERROR(LARGE(D8:I8,5),0),0)+IF($C$5&gt;=6,IFERROR(LARGE(D8:I8,6),0),0)</f>
        <v>99</v>
      </c>
      <c r="K8" s="31"/>
      <c r="L8" s="31" t="s">
        <v>971</v>
      </c>
      <c r="M8" s="31">
        <f>J8-(ROW(J8)-ROW(J$6))/10000</f>
        <v>98.999799999999993</v>
      </c>
      <c r="N8" s="31">
        <f>COUNT(D8:I8)</f>
        <v>5</v>
      </c>
      <c r="O8" s="31">
        <f ca="1">IF(AND(N8=1,OFFSET(C8,0,O$3)&gt;0),"Y",0)</f>
        <v>0</v>
      </c>
      <c r="P8" s="32" t="s">
        <v>913</v>
      </c>
      <c r="Q8" s="47">
        <f>1-(P8=P7)</f>
        <v>0</v>
      </c>
      <c r="R8" s="33">
        <f>M8+S8/1000+T8/10000+U8/100000+V8/1000000+W8/10000000+X8/100000000</f>
        <v>99.027565499999994</v>
      </c>
      <c r="S8" s="33">
        <v>25</v>
      </c>
      <c r="T8" s="31">
        <v>25</v>
      </c>
      <c r="U8" s="101">
        <v>24</v>
      </c>
      <c r="V8" s="31">
        <v>23</v>
      </c>
      <c r="W8" s="31">
        <v>25</v>
      </c>
      <c r="X8" s="31"/>
    </row>
    <row r="9" spans="1:25" ht="15">
      <c r="A9" s="1">
        <v>2</v>
      </c>
      <c r="B9" s="1" t="s">
        <v>915</v>
      </c>
      <c r="C9" s="1" t="s">
        <v>66</v>
      </c>
      <c r="D9" s="33">
        <v>23</v>
      </c>
      <c r="E9" s="31">
        <v>24</v>
      </c>
      <c r="F9" s="101">
        <v>25</v>
      </c>
      <c r="G9" s="31">
        <v>25</v>
      </c>
      <c r="H9" s="31">
        <v>24</v>
      </c>
      <c r="I9" s="31"/>
      <c r="J9" s="31">
        <f>IFERROR(LARGE(D9:I9,1),0)+IF($C$5&gt;=2,IFERROR(LARGE(D9:I9,2),0),0)+IF($C$5&gt;=3,IFERROR(LARGE(D9:I9,3),0),0)+IF($C$5&gt;=4,IFERROR(LARGE(D9:I9,4),0),0)+IF($C$5&gt;=5,IFERROR(LARGE(D9:I9,5),0),0)+IF($C$5&gt;=6,IFERROR(LARGE(D9:I9,6),0),0)</f>
        <v>98</v>
      </c>
      <c r="K9" s="31"/>
      <c r="L9" s="31" t="s">
        <v>972</v>
      </c>
      <c r="M9" s="31">
        <f>J9-(ROW(J9)-ROW(J$6))/10000</f>
        <v>97.999700000000004</v>
      </c>
      <c r="N9" s="31">
        <f>COUNT(D9:I9)</f>
        <v>5</v>
      </c>
      <c r="O9" s="31">
        <f ca="1">IF(AND(N9=1,OFFSET(C9,0,O$3)&gt;0),"Y",0)</f>
        <v>0</v>
      </c>
      <c r="P9" s="32" t="s">
        <v>913</v>
      </c>
      <c r="Q9" s="47">
        <f>1-(P9=P8)</f>
        <v>0</v>
      </c>
      <c r="R9" s="33">
        <f>M9+S9/1000+T9/10000+U9/100000+V9/1000000+W9/10000000+X9/100000000</f>
        <v>98.0273574</v>
      </c>
      <c r="S9" s="101">
        <v>25</v>
      </c>
      <c r="T9" s="31">
        <v>24</v>
      </c>
      <c r="U9" s="33">
        <v>23</v>
      </c>
      <c r="V9" s="31">
        <v>25</v>
      </c>
      <c r="W9" s="31">
        <v>24</v>
      </c>
      <c r="X9" s="31"/>
    </row>
    <row r="10" spans="1:25" ht="15">
      <c r="A10" s="1">
        <v>3</v>
      </c>
      <c r="B10" s="1" t="s">
        <v>916</v>
      </c>
      <c r="C10" s="1" t="s">
        <v>25</v>
      </c>
      <c r="D10" s="33">
        <v>24</v>
      </c>
      <c r="E10" s="31">
        <v>23</v>
      </c>
      <c r="F10" s="101">
        <v>23</v>
      </c>
      <c r="G10" s="31">
        <v>21</v>
      </c>
      <c r="H10" s="31">
        <v>23</v>
      </c>
      <c r="I10" s="31"/>
      <c r="J10" s="31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93</v>
      </c>
      <c r="K10" s="31"/>
      <c r="L10" s="31" t="s">
        <v>973</v>
      </c>
      <c r="M10" s="31">
        <f>J10-(ROW(J10)-ROW(J$6))/10000</f>
        <v>92.999600000000001</v>
      </c>
      <c r="N10" s="31">
        <f>COUNT(D10:I10)</f>
        <v>5</v>
      </c>
      <c r="O10" s="31">
        <f ca="1">IF(AND(N10=1,OFFSET(C10,0,O$3)&gt;0),"Y",0)</f>
        <v>0</v>
      </c>
      <c r="P10" s="32" t="s">
        <v>913</v>
      </c>
      <c r="Q10" s="47">
        <f>1-(P10=P9)</f>
        <v>0</v>
      </c>
      <c r="R10" s="33">
        <f>M10+S10/1000+T10/10000+U10/100000+V10/1000000+W10/10000000+X10/100000000</f>
        <v>93.026153300000018</v>
      </c>
      <c r="S10" s="33">
        <v>24</v>
      </c>
      <c r="T10" s="31">
        <v>23</v>
      </c>
      <c r="U10" s="101">
        <v>23</v>
      </c>
      <c r="V10" s="31">
        <v>21</v>
      </c>
      <c r="W10" s="31">
        <v>23</v>
      </c>
      <c r="X10" s="31"/>
    </row>
    <row r="11" spans="1:25" ht="15">
      <c r="A11" s="1">
        <v>4</v>
      </c>
      <c r="B11" s="1" t="s">
        <v>917</v>
      </c>
      <c r="C11" s="1" t="s">
        <v>51</v>
      </c>
      <c r="D11" s="33">
        <v>19</v>
      </c>
      <c r="E11" s="31">
        <v>22</v>
      </c>
      <c r="F11" s="101">
        <v>22</v>
      </c>
      <c r="G11" s="31">
        <v>24</v>
      </c>
      <c r="H11" s="31">
        <v>22</v>
      </c>
      <c r="I11" s="31"/>
      <c r="J11" s="31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90</v>
      </c>
      <c r="K11" s="31"/>
      <c r="L11" s="31"/>
      <c r="M11" s="31">
        <f>J11-(ROW(J11)-ROW(J$6))/10000</f>
        <v>89.999499999999998</v>
      </c>
      <c r="N11" s="31">
        <f>COUNT(D11:I11)</f>
        <v>5</v>
      </c>
      <c r="O11" s="31">
        <f ca="1">IF(AND(N11=1,OFFSET(C11,0,O$3)&gt;0),"Y",0)</f>
        <v>0</v>
      </c>
      <c r="P11" s="32" t="s">
        <v>913</v>
      </c>
      <c r="Q11" s="47">
        <f>1-(P11=P10)</f>
        <v>0</v>
      </c>
      <c r="R11" s="33">
        <f>M11+S11/1000+T11/10000+U11/100000+V11/1000000+W11/10000000+X11/100000000</f>
        <v>90.023916200000002</v>
      </c>
      <c r="S11" s="31">
        <v>22</v>
      </c>
      <c r="T11" s="101">
        <v>22</v>
      </c>
      <c r="U11" s="33">
        <v>19</v>
      </c>
      <c r="V11" s="31">
        <v>24</v>
      </c>
      <c r="W11" s="31">
        <v>22</v>
      </c>
      <c r="X11" s="31"/>
    </row>
    <row r="12" spans="1:25" ht="15">
      <c r="A12" s="1">
        <v>5</v>
      </c>
      <c r="B12" s="1" t="s">
        <v>922</v>
      </c>
      <c r="C12" s="1" t="s">
        <v>51</v>
      </c>
      <c r="D12" s="33">
        <v>21</v>
      </c>
      <c r="E12" s="31">
        <v>21</v>
      </c>
      <c r="F12" s="101">
        <v>21</v>
      </c>
      <c r="G12" s="31">
        <v>22</v>
      </c>
      <c r="H12" s="31">
        <v>18</v>
      </c>
      <c r="I12" s="31"/>
      <c r="J12" s="31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85</v>
      </c>
      <c r="K12" s="31"/>
      <c r="L12" s="31"/>
      <c r="M12" s="31">
        <f>J12-(ROW(J12)-ROW(J$6))/10000</f>
        <v>84.999399999999994</v>
      </c>
      <c r="N12" s="31">
        <f>COUNT(D12:I12)</f>
        <v>5</v>
      </c>
      <c r="O12" s="31">
        <f ca="1">IF(AND(N12=1,OFFSET(C12,0,O$3)&gt;0),"Y",0)</f>
        <v>0</v>
      </c>
      <c r="P12" s="32" t="s">
        <v>913</v>
      </c>
      <c r="Q12" s="47">
        <f>1-(P12=P11)</f>
        <v>0</v>
      </c>
      <c r="R12" s="33">
        <f>M12+S12/1000+T12/10000+U12/100000+V12/1000000+W12/10000000+X12/100000000</f>
        <v>85.022733799999997</v>
      </c>
      <c r="S12" s="33">
        <v>21</v>
      </c>
      <c r="T12" s="31">
        <v>21</v>
      </c>
      <c r="U12" s="101">
        <v>21</v>
      </c>
      <c r="V12" s="31">
        <v>22</v>
      </c>
      <c r="W12" s="31">
        <v>18</v>
      </c>
      <c r="X12" s="31"/>
    </row>
    <row r="13" spans="1:25" ht="15">
      <c r="A13" s="1">
        <v>6</v>
      </c>
      <c r="B13" s="1" t="s">
        <v>974</v>
      </c>
      <c r="C13" s="1" t="s">
        <v>25</v>
      </c>
      <c r="D13" s="33">
        <v>20</v>
      </c>
      <c r="E13" s="31">
        <v>20</v>
      </c>
      <c r="F13" s="101">
        <v>20</v>
      </c>
      <c r="G13" s="31">
        <v>20</v>
      </c>
      <c r="H13" s="31"/>
      <c r="I13" s="31"/>
      <c r="J13" s="31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80</v>
      </c>
      <c r="K13" s="31"/>
      <c r="L13" s="31"/>
      <c r="M13" s="31">
        <f>J13-(ROW(J13)-ROW(J$6))/10000</f>
        <v>79.999300000000005</v>
      </c>
      <c r="N13" s="31">
        <f>COUNT(D13:I13)</f>
        <v>4</v>
      </c>
      <c r="O13" s="31">
        <f ca="1">IF(AND(N13=1,OFFSET(C13,0,O$3)&gt;0),"Y",0)</f>
        <v>0</v>
      </c>
      <c r="P13" s="32" t="s">
        <v>913</v>
      </c>
      <c r="Q13" s="47">
        <f>1-(P13=P12)</f>
        <v>0</v>
      </c>
      <c r="R13" s="33">
        <f>M13+S13/1000+T13/10000+U13/100000+V13/1000000+W13/10000000+X13/100000000</f>
        <v>80.02152000000001</v>
      </c>
      <c r="S13" s="33">
        <v>20</v>
      </c>
      <c r="T13" s="31">
        <v>20</v>
      </c>
      <c r="U13" s="101">
        <v>20</v>
      </c>
      <c r="V13" s="31">
        <v>20</v>
      </c>
      <c r="W13" s="31"/>
      <c r="X13" s="31"/>
    </row>
    <row r="14" spans="1:25" ht="15">
      <c r="A14" s="1">
        <v>7</v>
      </c>
      <c r="B14" s="1" t="s">
        <v>975</v>
      </c>
      <c r="C14" s="1" t="s">
        <v>25</v>
      </c>
      <c r="D14" s="33">
        <v>17</v>
      </c>
      <c r="E14" s="31">
        <v>17</v>
      </c>
      <c r="F14" s="101">
        <v>18</v>
      </c>
      <c r="G14" s="31">
        <v>19</v>
      </c>
      <c r="H14" s="31"/>
      <c r="I14" s="31"/>
      <c r="J14" s="31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71</v>
      </c>
      <c r="K14" s="31"/>
      <c r="L14" s="31"/>
      <c r="M14" s="31">
        <f>J14-(ROW(J14)-ROW(J$6))/10000</f>
        <v>70.999200000000002</v>
      </c>
      <c r="N14" s="31">
        <f>COUNT(D14:I14)</f>
        <v>4</v>
      </c>
      <c r="O14" s="31">
        <f ca="1">IF(AND(N14=1,OFFSET(C14,0,O$3)&gt;0),"Y",0)</f>
        <v>0</v>
      </c>
      <c r="P14" s="32" t="s">
        <v>913</v>
      </c>
      <c r="Q14" s="47">
        <f>1-(P14=P13)</f>
        <v>0</v>
      </c>
      <c r="R14" s="33">
        <f>M14+S14/1000+T14/10000+U14/100000+V14/1000000+W14/10000000+X14/100000000</f>
        <v>71.019088999999994</v>
      </c>
      <c r="S14" s="101">
        <v>18</v>
      </c>
      <c r="T14" s="33">
        <v>17</v>
      </c>
      <c r="U14" s="31">
        <v>17</v>
      </c>
      <c r="V14" s="31">
        <v>19</v>
      </c>
      <c r="W14" s="31"/>
      <c r="X14" s="31"/>
    </row>
    <row r="15" spans="1:25" ht="15">
      <c r="A15" s="1">
        <v>8</v>
      </c>
      <c r="B15" s="1" t="s">
        <v>919</v>
      </c>
      <c r="C15" s="1" t="s">
        <v>39</v>
      </c>
      <c r="D15" s="33">
        <v>16</v>
      </c>
      <c r="E15" s="31">
        <v>18</v>
      </c>
      <c r="F15" s="101">
        <v>16</v>
      </c>
      <c r="G15" s="31">
        <v>17</v>
      </c>
      <c r="H15" s="31">
        <v>20</v>
      </c>
      <c r="I15" s="31"/>
      <c r="J15" s="31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71</v>
      </c>
      <c r="K15" s="31"/>
      <c r="L15" s="31"/>
      <c r="M15" s="31">
        <f>J15-(ROW(J15)-ROW(J$6))/10000</f>
        <v>70.999099999999999</v>
      </c>
      <c r="N15" s="31">
        <f>COUNT(D15:I15)</f>
        <v>5</v>
      </c>
      <c r="O15" s="31">
        <f ca="1">IF(AND(N15=1,OFFSET(C15,0,O$3)&gt;0),"Y",0)</f>
        <v>0</v>
      </c>
      <c r="P15" s="32" t="s">
        <v>913</v>
      </c>
      <c r="Q15" s="47">
        <f>1-(P15=P14)</f>
        <v>0</v>
      </c>
      <c r="R15" s="33">
        <f>M15+S15/1000+T15/10000+U15/100000+V15/1000000+W15/10000000+X15/100000000</f>
        <v>71.018878999999984</v>
      </c>
      <c r="S15" s="31">
        <v>18</v>
      </c>
      <c r="T15" s="33">
        <v>16</v>
      </c>
      <c r="U15" s="101">
        <v>16</v>
      </c>
      <c r="V15" s="31">
        <v>17</v>
      </c>
      <c r="W15" s="31">
        <v>20</v>
      </c>
      <c r="X15" s="31"/>
    </row>
    <row r="16" spans="1:25" ht="15">
      <c r="A16" s="1">
        <v>9</v>
      </c>
      <c r="B16" s="1" t="s">
        <v>924</v>
      </c>
      <c r="C16" s="1" t="s">
        <v>39</v>
      </c>
      <c r="D16" s="33">
        <v>13</v>
      </c>
      <c r="E16" s="31">
        <v>14</v>
      </c>
      <c r="F16" s="101"/>
      <c r="G16" s="31">
        <v>18</v>
      </c>
      <c r="H16" s="31">
        <v>16</v>
      </c>
      <c r="I16" s="31"/>
      <c r="J16" s="31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61</v>
      </c>
      <c r="K16" s="31"/>
      <c r="L16" s="31"/>
      <c r="M16" s="31">
        <f>J16-(ROW(J16)-ROW(J$6))/10000</f>
        <v>60.999000000000002</v>
      </c>
      <c r="N16" s="31">
        <f>COUNT(D16:I16)</f>
        <v>4</v>
      </c>
      <c r="O16" s="31">
        <f ca="1">IF(AND(N16=1,OFFSET(C16,0,O$3)&gt;0),"Y",0)</f>
        <v>0</v>
      </c>
      <c r="P16" s="32" t="s">
        <v>913</v>
      </c>
      <c r="Q16" s="47">
        <f>1-(P16=P15)</f>
        <v>0</v>
      </c>
      <c r="R16" s="33">
        <f>M16+S16/1000+T16/10000+U16/100000+V16/1000000+W16/10000000+X16/100000000</f>
        <v>61.0143196</v>
      </c>
      <c r="S16" s="31">
        <v>14</v>
      </c>
      <c r="T16" s="33">
        <v>13</v>
      </c>
      <c r="U16" s="101"/>
      <c r="V16" s="31">
        <v>18</v>
      </c>
      <c r="W16" s="31">
        <v>16</v>
      </c>
      <c r="X16" s="31"/>
    </row>
    <row r="17" spans="1:24" ht="15">
      <c r="A17" s="1">
        <v>10</v>
      </c>
      <c r="B17" s="1" t="s">
        <v>923</v>
      </c>
      <c r="C17" s="1" t="s">
        <v>34</v>
      </c>
      <c r="D17" s="33"/>
      <c r="E17" s="31">
        <v>13</v>
      </c>
      <c r="F17" s="101">
        <v>14</v>
      </c>
      <c r="G17" s="31"/>
      <c r="H17" s="31">
        <v>17</v>
      </c>
      <c r="I17" s="31"/>
      <c r="J17" s="31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44</v>
      </c>
      <c r="K17" s="31"/>
      <c r="L17" s="31"/>
      <c r="M17" s="31">
        <f>J17-(ROW(J17)-ROW(J$6))/10000</f>
        <v>43.998899999999999</v>
      </c>
      <c r="N17" s="31">
        <f>COUNT(D17:I17)</f>
        <v>3</v>
      </c>
      <c r="O17" s="31">
        <f ca="1">IF(AND(N17=1,OFFSET(C17,0,O$3)&gt;0),"Y",0)</f>
        <v>0</v>
      </c>
      <c r="P17" s="32" t="s">
        <v>913</v>
      </c>
      <c r="Q17" s="47">
        <f>1-(P17=P16)</f>
        <v>0</v>
      </c>
      <c r="R17" s="33">
        <f>M17+S17/1000+T17/10000+U17/100000+V17/1000000+W17/10000000+X17/100000000</f>
        <v>44.014201700000001</v>
      </c>
      <c r="S17" s="101">
        <v>14</v>
      </c>
      <c r="T17" s="31">
        <v>13</v>
      </c>
      <c r="U17" s="33"/>
      <c r="V17" s="31"/>
      <c r="W17" s="31">
        <v>17</v>
      </c>
      <c r="X17" s="31"/>
    </row>
    <row r="18" spans="1:24" ht="15">
      <c r="A18" s="1">
        <v>11</v>
      </c>
      <c r="B18" s="1" t="s">
        <v>976</v>
      </c>
      <c r="C18" s="1" t="s">
        <v>66</v>
      </c>
      <c r="D18" s="33">
        <v>14</v>
      </c>
      <c r="E18" s="31">
        <v>19</v>
      </c>
      <c r="F18" s="101"/>
      <c r="G18" s="31"/>
      <c r="H18" s="31"/>
      <c r="I18" s="31"/>
      <c r="J18" s="31">
        <f>IFERROR(LARGE(D18:I18,1),0)+IF($C$5&gt;=2,IFERROR(LARGE(D18:I18,2),0),0)+IF($C$5&gt;=3,IFERROR(LARGE(D18:I18,3),0),0)+IF($C$5&gt;=4,IFERROR(LARGE(D18:I18,4),0),0)+IF($C$5&gt;=5,IFERROR(LARGE(D18:I18,5),0),0)+IF($C$5&gt;=6,IFERROR(LARGE(D18:I18,6),0),0)</f>
        <v>33</v>
      </c>
      <c r="K18" s="31"/>
      <c r="L18" s="31"/>
      <c r="M18" s="31">
        <f>J18-(ROW(J18)-ROW(J$6))/10000</f>
        <v>32.998800000000003</v>
      </c>
      <c r="N18" s="31">
        <f>COUNT(D18:I18)</f>
        <v>2</v>
      </c>
      <c r="O18" s="31">
        <f ca="1">IF(AND(N18=1,OFFSET(C18,0,O$3)&gt;0),"Y",0)</f>
        <v>0</v>
      </c>
      <c r="P18" s="32" t="s">
        <v>913</v>
      </c>
      <c r="Q18" s="47">
        <f>1-(P18=P17)</f>
        <v>0</v>
      </c>
      <c r="R18" s="33">
        <f>M18+S18/1000+T18/10000+U18/100000+V18/1000000+W18/10000000+X18/100000000</f>
        <v>33.019199999999998</v>
      </c>
      <c r="S18" s="31">
        <v>19</v>
      </c>
      <c r="T18" s="33">
        <v>14</v>
      </c>
      <c r="U18" s="101"/>
      <c r="V18" s="31"/>
      <c r="W18" s="31"/>
      <c r="X18" s="31"/>
    </row>
    <row r="19" spans="1:24" ht="15">
      <c r="A19" s="1">
        <v>12</v>
      </c>
      <c r="B19" s="1" t="s">
        <v>977</v>
      </c>
      <c r="C19" s="1" t="s">
        <v>39</v>
      </c>
      <c r="D19" s="33">
        <v>15</v>
      </c>
      <c r="E19" s="31">
        <v>15</v>
      </c>
      <c r="F19" s="101"/>
      <c r="G19" s="31"/>
      <c r="H19" s="31"/>
      <c r="I19" s="31"/>
      <c r="J19" s="31">
        <f>IFERROR(LARGE(D19:I19,1),0)+IF($C$5&gt;=2,IFERROR(LARGE(D19:I19,2),0),0)+IF($C$5&gt;=3,IFERROR(LARGE(D19:I19,3),0),0)+IF($C$5&gt;=4,IFERROR(LARGE(D19:I19,4),0),0)+IF($C$5&gt;=5,IFERROR(LARGE(D19:I19,5),0),0)+IF($C$5&gt;=6,IFERROR(LARGE(D19:I19,6),0),0)</f>
        <v>30</v>
      </c>
      <c r="K19" s="31"/>
      <c r="L19" s="31"/>
      <c r="M19" s="31">
        <f>J19-(ROW(J19)-ROW(J$6))/10000</f>
        <v>29.998699999999999</v>
      </c>
      <c r="N19" s="31">
        <f>COUNT(D19:I19)</f>
        <v>2</v>
      </c>
      <c r="O19" s="31">
        <f ca="1">IF(AND(N19=1,OFFSET(C19,0,O$3)&gt;0),"Y",0)</f>
        <v>0</v>
      </c>
      <c r="P19" s="32" t="s">
        <v>913</v>
      </c>
      <c r="Q19" s="47">
        <f>1-(P19=P18)</f>
        <v>0</v>
      </c>
      <c r="R19" s="33">
        <f>M19+S19/1000+T19/10000+U19/100000+V19/1000000+W19/10000000+X19/100000000</f>
        <v>30.0152</v>
      </c>
      <c r="S19" s="33">
        <v>15</v>
      </c>
      <c r="T19" s="31">
        <v>15</v>
      </c>
      <c r="U19" s="101"/>
      <c r="V19" s="31"/>
      <c r="W19" s="31"/>
      <c r="X19" s="31"/>
    </row>
    <row r="20" spans="1:24" ht="15">
      <c r="A20" s="1">
        <v>13</v>
      </c>
      <c r="B20" s="1" t="s">
        <v>978</v>
      </c>
      <c r="C20" s="1" t="s">
        <v>39</v>
      </c>
      <c r="D20" s="33">
        <v>22</v>
      </c>
      <c r="E20" s="31"/>
      <c r="F20" s="101"/>
      <c r="G20" s="31"/>
      <c r="H20" s="31"/>
      <c r="I20" s="31"/>
      <c r="J20" s="31">
        <f>IFERROR(LARGE(D20:I20,1),0)+IF($C$5&gt;=2,IFERROR(LARGE(D20:I20,2),0),0)+IF($C$5&gt;=3,IFERROR(LARGE(D20:I20,3),0),0)+IF($C$5&gt;=4,IFERROR(LARGE(D20:I20,4),0),0)+IF($C$5&gt;=5,IFERROR(LARGE(D20:I20,5),0),0)+IF($C$5&gt;=6,IFERROR(LARGE(D20:I20,6),0),0)</f>
        <v>22</v>
      </c>
      <c r="K20" s="31"/>
      <c r="L20" s="31"/>
      <c r="M20" s="31">
        <f>J20-(ROW(J20)-ROW(J$6))/10000</f>
        <v>21.9986</v>
      </c>
      <c r="N20" s="31">
        <f>COUNT(D20:I20)</f>
        <v>1</v>
      </c>
      <c r="O20" s="31">
        <f ca="1">IF(AND(N20=1,OFFSET(C20,0,O$3)&gt;0),"Y",0)</f>
        <v>0</v>
      </c>
      <c r="P20" s="32" t="s">
        <v>913</v>
      </c>
      <c r="Q20" s="47">
        <f>1-(P20=P19)</f>
        <v>0</v>
      </c>
      <c r="R20" s="33">
        <f>M20+S20/1000+T20/10000+U20/100000+V20/1000000+W20/10000000+X20/100000000</f>
        <v>22.020599999999998</v>
      </c>
      <c r="S20" s="33">
        <v>22</v>
      </c>
      <c r="T20" s="31"/>
      <c r="U20" s="101"/>
      <c r="V20" s="31"/>
      <c r="W20" s="31"/>
      <c r="X20" s="31"/>
    </row>
    <row r="21" spans="1:24" ht="15">
      <c r="A21" s="1">
        <v>14</v>
      </c>
      <c r="B21" s="1" t="s">
        <v>918</v>
      </c>
      <c r="C21" s="1" t="s">
        <v>39</v>
      </c>
      <c r="D21" s="33"/>
      <c r="E21" s="31"/>
      <c r="F21" s="101"/>
      <c r="G21" s="31"/>
      <c r="H21" s="31">
        <v>21</v>
      </c>
      <c r="I21" s="31"/>
      <c r="J21" s="31">
        <f>IFERROR(LARGE(D21:I21,1),0)+IF($C$5&gt;=2,IFERROR(LARGE(D21:I21,2),0),0)+IF($C$5&gt;=3,IFERROR(LARGE(D21:I21,3),0),0)+IF($C$5&gt;=4,IFERROR(LARGE(D21:I21,4),0),0)+IF($C$5&gt;=5,IFERROR(LARGE(D21:I21,5),0),0)+IF($C$5&gt;=6,IFERROR(LARGE(D21:I21,6),0),0)</f>
        <v>21</v>
      </c>
      <c r="K21" s="31"/>
      <c r="L21" s="31"/>
      <c r="M21" s="31">
        <f>J21-(ROW(J21)-ROW(J$6))/10000</f>
        <v>20.9985</v>
      </c>
      <c r="N21" s="31">
        <f>COUNT(D21:I21)</f>
        <v>1</v>
      </c>
      <c r="O21" s="31" t="str">
        <f ca="1">IF(AND(N21=1,OFFSET(C21,0,O$3)&gt;0),"Y",0)</f>
        <v>Y</v>
      </c>
      <c r="P21" s="32" t="s">
        <v>913</v>
      </c>
      <c r="Q21" s="47">
        <f>1-(P21=P20)</f>
        <v>0</v>
      </c>
      <c r="R21" s="33">
        <f>M21+S21/1000+T21/10000+U21/100000+V21/1000000+W21/10000000+X21/100000000</f>
        <v>20.9985021</v>
      </c>
      <c r="S21" s="33"/>
      <c r="T21" s="31"/>
      <c r="U21" s="101"/>
      <c r="V21" s="31"/>
      <c r="W21" s="31">
        <v>21</v>
      </c>
      <c r="X21" s="31"/>
    </row>
    <row r="22" spans="1:24" ht="15">
      <c r="A22" s="1">
        <v>15</v>
      </c>
      <c r="B22" s="1" t="s">
        <v>979</v>
      </c>
      <c r="C22" s="1" t="s">
        <v>921</v>
      </c>
      <c r="D22" s="33"/>
      <c r="E22" s="31"/>
      <c r="F22" s="101">
        <v>19</v>
      </c>
      <c r="G22" s="31"/>
      <c r="H22" s="31"/>
      <c r="I22" s="31"/>
      <c r="J22" s="31">
        <f>IFERROR(LARGE(D22:I22,1),0)+IF($C$5&gt;=2,IFERROR(LARGE(D22:I22,2),0),0)+IF($C$5&gt;=3,IFERROR(LARGE(D22:I22,3),0),0)+IF($C$5&gt;=4,IFERROR(LARGE(D22:I22,4),0),0)+IF($C$5&gt;=5,IFERROR(LARGE(D22:I22,5),0),0)+IF($C$5&gt;=6,IFERROR(LARGE(D22:I22,6),0),0)</f>
        <v>19</v>
      </c>
      <c r="K22" s="31"/>
      <c r="L22" s="31"/>
      <c r="M22" s="31">
        <f>J22-(ROW(J22)-ROW(J$6))/10000</f>
        <v>18.9984</v>
      </c>
      <c r="N22" s="31">
        <f>COUNT(D22:I22)</f>
        <v>1</v>
      </c>
      <c r="O22" s="31">
        <f ca="1">IF(AND(N22=1,OFFSET(C22,0,O$3)&gt;0),"Y",0)</f>
        <v>0</v>
      </c>
      <c r="P22" s="32" t="s">
        <v>913</v>
      </c>
      <c r="Q22" s="47">
        <f>1-(P22=P21)</f>
        <v>0</v>
      </c>
      <c r="R22" s="33">
        <f>M22+S22/1000+T22/10000+U22/100000+V22/1000000+W22/10000000+X22/100000000</f>
        <v>19.017399999999999</v>
      </c>
      <c r="S22" s="101">
        <v>19</v>
      </c>
      <c r="T22" s="33"/>
      <c r="U22" s="31"/>
      <c r="V22" s="31"/>
      <c r="W22" s="31"/>
      <c r="X22" s="31"/>
    </row>
    <row r="23" spans="1:24" ht="15">
      <c r="A23" s="1">
        <v>16</v>
      </c>
      <c r="B23" s="1" t="s">
        <v>920</v>
      </c>
      <c r="C23" s="1" t="s">
        <v>921</v>
      </c>
      <c r="D23" s="33"/>
      <c r="E23" s="31"/>
      <c r="F23" s="101"/>
      <c r="G23" s="31"/>
      <c r="H23" s="31">
        <v>19</v>
      </c>
      <c r="I23" s="31"/>
      <c r="J23" s="31">
        <f>IFERROR(LARGE(D23:I23,1),0)+IF($C$5&gt;=2,IFERROR(LARGE(D23:I23,2),0),0)+IF($C$5&gt;=3,IFERROR(LARGE(D23:I23,3),0),0)+IF($C$5&gt;=4,IFERROR(LARGE(D23:I23,4),0),0)+IF($C$5&gt;=5,IFERROR(LARGE(D23:I23,5),0),0)+IF($C$5&gt;=6,IFERROR(LARGE(D23:I23,6),0),0)</f>
        <v>19</v>
      </c>
      <c r="K23" s="31"/>
      <c r="L23" s="31"/>
      <c r="M23" s="31">
        <f>J23-(ROW(J23)-ROW(J$6))/10000</f>
        <v>18.9983</v>
      </c>
      <c r="N23" s="31">
        <f>COUNT(D23:I23)</f>
        <v>1</v>
      </c>
      <c r="O23" s="31" t="str">
        <f ca="1">IF(AND(N23=1,OFFSET(C23,0,O$3)&gt;0),"Y",0)</f>
        <v>Y</v>
      </c>
      <c r="P23" s="32" t="s">
        <v>913</v>
      </c>
      <c r="Q23" s="47">
        <f>1-(P23=P22)</f>
        <v>0</v>
      </c>
      <c r="R23" s="33">
        <f>M23+S23/1000+T23/10000+U23/100000+V23/1000000+W23/10000000+X23/100000000</f>
        <v>18.998301900000001</v>
      </c>
      <c r="S23" s="33"/>
      <c r="T23" s="31"/>
      <c r="U23" s="101"/>
      <c r="V23" s="31"/>
      <c r="W23" s="31">
        <v>19</v>
      </c>
      <c r="X23" s="31"/>
    </row>
    <row r="24" spans="1:24" ht="15">
      <c r="A24" s="1">
        <v>17</v>
      </c>
      <c r="B24" s="1" t="s">
        <v>980</v>
      </c>
      <c r="C24" s="1" t="s">
        <v>326</v>
      </c>
      <c r="D24" s="33">
        <v>18</v>
      </c>
      <c r="E24" s="31"/>
      <c r="F24" s="101"/>
      <c r="G24" s="31"/>
      <c r="H24" s="31"/>
      <c r="I24" s="31"/>
      <c r="J24" s="31">
        <f>IFERROR(LARGE(D24:I24,1),0)+IF($C$5&gt;=2,IFERROR(LARGE(D24:I24,2),0),0)+IF($C$5&gt;=3,IFERROR(LARGE(D24:I24,3),0),0)+IF($C$5&gt;=4,IFERROR(LARGE(D24:I24,4),0),0)+IF($C$5&gt;=5,IFERROR(LARGE(D24:I24,5),0),0)+IF($C$5&gt;=6,IFERROR(LARGE(D24:I24,6),0),0)</f>
        <v>18</v>
      </c>
      <c r="K24" s="31"/>
      <c r="L24" s="31"/>
      <c r="M24" s="31">
        <f>J24-(ROW(J24)-ROW(J$6))/10000</f>
        <v>17.998200000000001</v>
      </c>
      <c r="N24" s="31">
        <f>COUNT(D24:I24)</f>
        <v>1</v>
      </c>
      <c r="O24" s="31">
        <f ca="1">IF(AND(N24=1,OFFSET(C24,0,O$3)&gt;0),"Y",0)</f>
        <v>0</v>
      </c>
      <c r="P24" s="32" t="s">
        <v>913</v>
      </c>
      <c r="Q24" s="47">
        <f>1-(P24=P23)</f>
        <v>0</v>
      </c>
      <c r="R24" s="33">
        <f>M24+S24/1000+T24/10000+U24/100000+V24/1000000+W24/10000000+X24/100000000</f>
        <v>18.016200000000001</v>
      </c>
      <c r="S24" s="33">
        <v>18</v>
      </c>
      <c r="T24" s="31"/>
      <c r="U24" s="101"/>
      <c r="V24" s="31"/>
      <c r="W24" s="31"/>
      <c r="X24" s="31"/>
    </row>
    <row r="25" spans="1:24" ht="15">
      <c r="A25" s="1">
        <v>18</v>
      </c>
      <c r="B25" s="1" t="s">
        <v>981</v>
      </c>
      <c r="C25" s="1" t="s">
        <v>66</v>
      </c>
      <c r="D25" s="33"/>
      <c r="E25" s="31"/>
      <c r="F25" s="101">
        <v>17</v>
      </c>
      <c r="G25" s="31"/>
      <c r="H25" s="31"/>
      <c r="I25" s="31"/>
      <c r="J25" s="31">
        <f>IFERROR(LARGE(D25:I25,1),0)+IF($C$5&gt;=2,IFERROR(LARGE(D25:I25,2),0),0)+IF($C$5&gt;=3,IFERROR(LARGE(D25:I25,3),0),0)+IF($C$5&gt;=4,IFERROR(LARGE(D25:I25,4),0),0)+IF($C$5&gt;=5,IFERROR(LARGE(D25:I25,5),0),0)+IF($C$5&gt;=6,IFERROR(LARGE(D25:I25,6),0),0)</f>
        <v>17</v>
      </c>
      <c r="K25" s="31"/>
      <c r="L25" s="31"/>
      <c r="M25" s="31">
        <f>J25-(ROW(J25)-ROW(J$6))/10000</f>
        <v>16.998100000000001</v>
      </c>
      <c r="N25" s="31">
        <f>COUNT(D25:I25)</f>
        <v>1</v>
      </c>
      <c r="O25" s="31">
        <f ca="1">IF(AND(N25=1,OFFSET(C25,0,O$3)&gt;0),"Y",0)</f>
        <v>0</v>
      </c>
      <c r="P25" s="32" t="s">
        <v>913</v>
      </c>
      <c r="Q25" s="47">
        <f>1-(P25=P24)</f>
        <v>0</v>
      </c>
      <c r="R25" s="33">
        <f>M25+S25/1000+T25/10000+U25/100000+V25/1000000+W25/10000000+X25/100000000</f>
        <v>17.0151</v>
      </c>
      <c r="S25" s="101">
        <v>17</v>
      </c>
      <c r="T25" s="33"/>
      <c r="U25" s="31"/>
      <c r="V25" s="31"/>
      <c r="W25" s="31"/>
      <c r="X25" s="31"/>
    </row>
    <row r="26" spans="1:24" ht="15">
      <c r="A26" s="1">
        <v>19</v>
      </c>
      <c r="B26" s="1" t="s">
        <v>982</v>
      </c>
      <c r="C26" s="1" t="s">
        <v>25</v>
      </c>
      <c r="D26" s="33"/>
      <c r="E26" s="31">
        <v>16</v>
      </c>
      <c r="F26" s="101"/>
      <c r="G26" s="31"/>
      <c r="H26" s="31"/>
      <c r="I26" s="31"/>
      <c r="J26" s="31">
        <f>IFERROR(LARGE(D26:I26,1),0)+IF($C$5&gt;=2,IFERROR(LARGE(D26:I26,2),0),0)+IF($C$5&gt;=3,IFERROR(LARGE(D26:I26,3),0),0)+IF($C$5&gt;=4,IFERROR(LARGE(D26:I26,4),0),0)+IF($C$5&gt;=5,IFERROR(LARGE(D26:I26,5),0),0)+IF($C$5&gt;=6,IFERROR(LARGE(D26:I26,6),0),0)</f>
        <v>16</v>
      </c>
      <c r="K26" s="31"/>
      <c r="L26" s="31"/>
      <c r="M26" s="31">
        <f>J26-(ROW(J26)-ROW(J$6))/10000</f>
        <v>15.997999999999999</v>
      </c>
      <c r="N26" s="31">
        <f>COUNT(D26:I26)</f>
        <v>1</v>
      </c>
      <c r="O26" s="31">
        <f ca="1">IF(AND(N26=1,OFFSET(C26,0,O$3)&gt;0),"Y",0)</f>
        <v>0</v>
      </c>
      <c r="P26" s="32" t="s">
        <v>913</v>
      </c>
      <c r="Q26" s="47">
        <f>1-(P26=P25)</f>
        <v>0</v>
      </c>
      <c r="R26" s="33">
        <f>M26+S26/1000+T26/10000+U26/100000+V26/1000000+W26/10000000+X26/100000000</f>
        <v>16.013999999999999</v>
      </c>
      <c r="S26" s="31">
        <v>16</v>
      </c>
      <c r="T26" s="33"/>
      <c r="U26" s="101"/>
      <c r="V26" s="31"/>
      <c r="W26" s="31"/>
      <c r="X26" s="31"/>
    </row>
    <row r="27" spans="1:24" ht="15">
      <c r="A27" s="1">
        <v>20</v>
      </c>
      <c r="B27" s="1" t="s">
        <v>983</v>
      </c>
      <c r="C27" s="1" t="s">
        <v>145</v>
      </c>
      <c r="D27" s="33"/>
      <c r="E27" s="31"/>
      <c r="F27" s="101">
        <v>15</v>
      </c>
      <c r="G27" s="31"/>
      <c r="H27" s="31"/>
      <c r="I27" s="31"/>
      <c r="J27" s="31">
        <f>IFERROR(LARGE(D27:I27,1),0)+IF($C$5&gt;=2,IFERROR(LARGE(D27:I27,2),0),0)+IF($C$5&gt;=3,IFERROR(LARGE(D27:I27,3),0),0)+IF($C$5&gt;=4,IFERROR(LARGE(D27:I27,4),0),0)+IF($C$5&gt;=5,IFERROR(LARGE(D27:I27,5),0),0)+IF($C$5&gt;=6,IFERROR(LARGE(D27:I27,6),0),0)</f>
        <v>15</v>
      </c>
      <c r="K27" s="31"/>
      <c r="L27" s="31"/>
      <c r="M27" s="31">
        <f>J27-(ROW(J27)-ROW(J$6))/10000</f>
        <v>14.9979</v>
      </c>
      <c r="N27" s="31">
        <f>COUNT(D27:I27)</f>
        <v>1</v>
      </c>
      <c r="O27" s="31">
        <f ca="1">IF(AND(N27=1,OFFSET(C27,0,O$3)&gt;0),"Y",0)</f>
        <v>0</v>
      </c>
      <c r="P27" s="32" t="s">
        <v>913</v>
      </c>
      <c r="Q27" s="47">
        <f>1-(P27=P26)</f>
        <v>0</v>
      </c>
      <c r="R27" s="33">
        <f>M27+S27/1000+T27/10000+U27/100000+V27/1000000+W27/10000000+X27/100000000</f>
        <v>15.0129</v>
      </c>
      <c r="S27" s="101">
        <v>15</v>
      </c>
      <c r="T27" s="33"/>
      <c r="U27" s="31"/>
      <c r="V27" s="31"/>
      <c r="W27" s="31"/>
      <c r="X27" s="31"/>
    </row>
    <row r="28" spans="1:24" ht="3" customHeight="1">
      <c r="C28" s="102"/>
      <c r="D28" s="103"/>
      <c r="E28" s="104"/>
      <c r="F28" s="104"/>
      <c r="G28" s="31"/>
      <c r="H28" s="105"/>
      <c r="I28" s="31"/>
      <c r="J28" s="31"/>
      <c r="K28" s="31"/>
      <c r="L28" s="31"/>
      <c r="M28" s="31"/>
      <c r="N28" s="31"/>
      <c r="O28" s="31"/>
      <c r="P28" s="31"/>
      <c r="Q28" s="31"/>
      <c r="R28" s="33"/>
      <c r="S28" s="31"/>
      <c r="T28" s="31"/>
      <c r="U28" s="31"/>
      <c r="V28" s="31"/>
      <c r="W28" s="31"/>
      <c r="X28" s="31"/>
    </row>
    <row r="29" spans="1:24" ht="15">
      <c r="C29" s="102"/>
      <c r="D29" s="103"/>
      <c r="E29" s="104"/>
      <c r="F29" s="104"/>
      <c r="G29" s="31"/>
      <c r="H29" s="105"/>
      <c r="I29" s="31"/>
      <c r="J29" s="31"/>
      <c r="K29" s="31"/>
      <c r="L29" s="31"/>
      <c r="M29" s="31"/>
      <c r="N29" s="31"/>
      <c r="O29" s="31"/>
      <c r="P29" s="31"/>
      <c r="Q29" s="31"/>
      <c r="R29" s="33"/>
      <c r="S29" s="31"/>
      <c r="T29" s="31"/>
      <c r="U29" s="31"/>
      <c r="V29" s="31"/>
      <c r="W29" s="31"/>
      <c r="X29" s="31"/>
    </row>
    <row r="30" spans="1:24" ht="15">
      <c r="A30" s="26" t="s">
        <v>925</v>
      </c>
      <c r="C30" s="102"/>
      <c r="D30" s="103"/>
      <c r="E30" s="104"/>
      <c r="F30" s="104"/>
      <c r="G30" s="31"/>
      <c r="H30" s="31"/>
      <c r="I30" s="31"/>
      <c r="J30" s="31"/>
      <c r="K30" s="31"/>
      <c r="L30" s="31"/>
      <c r="M30" s="31"/>
      <c r="N30" s="31"/>
      <c r="O30" s="31"/>
      <c r="P30" s="75" t="str">
        <f>A30</f>
        <v>U11G</v>
      </c>
      <c r="Q30" s="31"/>
      <c r="R30" s="33"/>
      <c r="S30" s="31"/>
      <c r="T30" s="31"/>
      <c r="U30" s="31"/>
      <c r="V30" s="31"/>
      <c r="W30" s="31"/>
      <c r="X30" s="31"/>
    </row>
    <row r="31" spans="1:24">
      <c r="A31" s="1">
        <v>1</v>
      </c>
      <c r="B31" s="1" t="s">
        <v>931</v>
      </c>
      <c r="C31" s="89" t="s">
        <v>51</v>
      </c>
      <c r="D31" s="106"/>
      <c r="E31" s="104">
        <v>24</v>
      </c>
      <c r="F31" s="104">
        <v>24</v>
      </c>
      <c r="G31" s="31">
        <v>24</v>
      </c>
      <c r="H31" s="31">
        <v>20</v>
      </c>
      <c r="I31" s="31"/>
      <c r="J31" s="31">
        <f>IFERROR(LARGE(D31:I31,1),0)+IF($C$5&gt;=2,IFERROR(LARGE(D31:I31,2),0),0)+IF($C$5&gt;=3,IFERROR(LARGE(D31:I31,3),0),0)+IF($C$5&gt;=4,IFERROR(LARGE(D31:I31,4),0),0)+IF($C$5&gt;=5,IFERROR(LARGE(D31:I31,5),0),0)+IF($C$5&gt;=6,IFERROR(LARGE(D31:I31,6),0),0)</f>
        <v>92</v>
      </c>
      <c r="K31" s="31"/>
      <c r="L31" s="31" t="s">
        <v>984</v>
      </c>
      <c r="M31" s="31">
        <f>J31-(ROW(J31)-ROW(J$6))/10000</f>
        <v>91.997500000000002</v>
      </c>
      <c r="N31" s="31">
        <f>COUNT(D31:I31)</f>
        <v>4</v>
      </c>
      <c r="O31" s="31">
        <f ca="1">IF(AND(N31=1,OFFSET(C31,0,O$3)&gt;0),"Y",0)</f>
        <v>0</v>
      </c>
      <c r="P31" s="32" t="s">
        <v>925</v>
      </c>
      <c r="Q31" s="47">
        <f>1-(P31=P30)</f>
        <v>0</v>
      </c>
      <c r="R31" s="33">
        <f>M31+S31/1000+T31/10000+U31/100000+V31/1000000+W31/10000000+X31/100000000</f>
        <v>92.023925999999989</v>
      </c>
      <c r="S31" s="104">
        <v>24</v>
      </c>
      <c r="T31" s="104">
        <v>24</v>
      </c>
      <c r="U31" s="106"/>
      <c r="V31" s="31">
        <v>24</v>
      </c>
      <c r="W31" s="31">
        <v>20</v>
      </c>
      <c r="X31" s="31"/>
    </row>
    <row r="32" spans="1:24">
      <c r="A32" s="1">
        <v>2</v>
      </c>
      <c r="B32" s="1" t="s">
        <v>928</v>
      </c>
      <c r="C32" s="89" t="s">
        <v>39</v>
      </c>
      <c r="D32" s="106">
        <v>22</v>
      </c>
      <c r="E32" s="104">
        <v>20</v>
      </c>
      <c r="F32" s="104">
        <v>21</v>
      </c>
      <c r="G32" s="31">
        <v>22</v>
      </c>
      <c r="H32" s="31">
        <v>23</v>
      </c>
      <c r="I32" s="31"/>
      <c r="J32" s="31">
        <f>IFERROR(LARGE(D32:I32,1),0)+IF($C$5&gt;=2,IFERROR(LARGE(D32:I32,2),0),0)+IF($C$5&gt;=3,IFERROR(LARGE(D32:I32,3),0),0)+IF($C$5&gt;=4,IFERROR(LARGE(D32:I32,4),0),0)+IF($C$5&gt;=5,IFERROR(LARGE(D32:I32,5),0),0)+IF($C$5&gt;=6,IFERROR(LARGE(D32:I32,6),0),0)</f>
        <v>88</v>
      </c>
      <c r="K32" s="31"/>
      <c r="L32" s="31" t="s">
        <v>985</v>
      </c>
      <c r="M32" s="31">
        <f>J32-(ROW(J32)-ROW(J$6))/10000</f>
        <v>87.997399999999999</v>
      </c>
      <c r="N32" s="31">
        <f>COUNT(D32:I32)</f>
        <v>5</v>
      </c>
      <c r="O32" s="31">
        <f ca="1">IF(AND(N32=1,OFFSET(C32,0,O$3)&gt;0),"Y",0)</f>
        <v>0</v>
      </c>
      <c r="P32" s="32" t="s">
        <v>925</v>
      </c>
      <c r="Q32" s="47">
        <f>1-(P32=P31)</f>
        <v>0</v>
      </c>
      <c r="R32" s="33">
        <f>M32+S32/1000+T32/10000+U32/100000+V32/1000000+W32/10000000+X32/100000000</f>
        <v>88.021724300000017</v>
      </c>
      <c r="S32" s="106">
        <v>22</v>
      </c>
      <c r="T32" s="104">
        <v>21</v>
      </c>
      <c r="U32" s="104">
        <v>20</v>
      </c>
      <c r="V32" s="31">
        <v>22</v>
      </c>
      <c r="W32" s="31">
        <v>23</v>
      </c>
      <c r="X32" s="31"/>
    </row>
    <row r="33" spans="1:24">
      <c r="A33" s="1">
        <v>3</v>
      </c>
      <c r="B33" s="1" t="s">
        <v>927</v>
      </c>
      <c r="C33" s="89" t="s">
        <v>25</v>
      </c>
      <c r="D33" s="106">
        <v>15</v>
      </c>
      <c r="E33" s="104">
        <v>14</v>
      </c>
      <c r="F33" s="104">
        <v>23</v>
      </c>
      <c r="G33" s="31">
        <v>21</v>
      </c>
      <c r="H33" s="31">
        <v>24</v>
      </c>
      <c r="I33" s="31"/>
      <c r="J33" s="31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83</v>
      </c>
      <c r="K33" s="31"/>
      <c r="L33" s="31" t="s">
        <v>986</v>
      </c>
      <c r="M33" s="31">
        <f>J33-(ROW(J33)-ROW(J$6))/10000</f>
        <v>82.997299999999996</v>
      </c>
      <c r="N33" s="31">
        <f>COUNT(D33:I33)</f>
        <v>5</v>
      </c>
      <c r="O33" s="31">
        <f ca="1">IF(AND(N33=1,OFFSET(C33,0,O$3)&gt;0),"Y",0)</f>
        <v>0</v>
      </c>
      <c r="P33" s="32" t="s">
        <v>925</v>
      </c>
      <c r="Q33" s="47">
        <f>1-(P33=P32)</f>
        <v>0</v>
      </c>
      <c r="R33" s="33">
        <f>M33+S33/1000+T33/10000+U33/100000+V33/1000000+W33/10000000+X33/100000000</f>
        <v>83.02196339999999</v>
      </c>
      <c r="S33" s="104">
        <v>23</v>
      </c>
      <c r="T33" s="106">
        <v>15</v>
      </c>
      <c r="U33" s="104">
        <v>14</v>
      </c>
      <c r="V33" s="31">
        <v>21</v>
      </c>
      <c r="W33" s="31">
        <v>24</v>
      </c>
      <c r="X33" s="31"/>
    </row>
    <row r="34" spans="1:24">
      <c r="A34" s="1">
        <v>4</v>
      </c>
      <c r="B34" s="1" t="s">
        <v>932</v>
      </c>
      <c r="C34" s="89" t="s">
        <v>39</v>
      </c>
      <c r="D34" s="106">
        <v>20</v>
      </c>
      <c r="E34" s="104">
        <v>17</v>
      </c>
      <c r="F34" s="104">
        <v>22</v>
      </c>
      <c r="G34" s="31">
        <v>18</v>
      </c>
      <c r="H34" s="31">
        <v>19</v>
      </c>
      <c r="I34" s="31"/>
      <c r="J34" s="31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79</v>
      </c>
      <c r="K34" s="31"/>
      <c r="L34" s="31"/>
      <c r="M34" s="31">
        <f>J34-(ROW(J34)-ROW(J$6))/10000</f>
        <v>78.997200000000007</v>
      </c>
      <c r="N34" s="31">
        <f>COUNT(D34:I34)</f>
        <v>5</v>
      </c>
      <c r="O34" s="31">
        <f ca="1">IF(AND(N34=1,OFFSET(C34,0,O$3)&gt;0),"Y",0)</f>
        <v>0</v>
      </c>
      <c r="P34" s="32" t="s">
        <v>925</v>
      </c>
      <c r="Q34" s="47">
        <f>1-(P34=P33)</f>
        <v>0</v>
      </c>
      <c r="R34" s="33">
        <f>M34+S34/1000+T34/10000+U34/100000+V34/1000000+W34/10000000+X34/100000000</f>
        <v>79.021389900000003</v>
      </c>
      <c r="S34" s="104">
        <v>22</v>
      </c>
      <c r="T34" s="106">
        <v>20</v>
      </c>
      <c r="U34" s="104">
        <v>17</v>
      </c>
      <c r="V34" s="31">
        <v>18</v>
      </c>
      <c r="W34" s="31">
        <v>19</v>
      </c>
      <c r="X34" s="31"/>
    </row>
    <row r="35" spans="1:24">
      <c r="A35" s="1">
        <v>5</v>
      </c>
      <c r="B35" s="1" t="s">
        <v>929</v>
      </c>
      <c r="C35" s="89" t="s">
        <v>39</v>
      </c>
      <c r="D35" s="106">
        <v>21</v>
      </c>
      <c r="E35" s="104">
        <v>19</v>
      </c>
      <c r="F35" s="104">
        <v>17</v>
      </c>
      <c r="G35" s="31">
        <v>15</v>
      </c>
      <c r="H35" s="31">
        <v>22</v>
      </c>
      <c r="I35" s="31"/>
      <c r="J35" s="31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79</v>
      </c>
      <c r="K35" s="31"/>
      <c r="L35" s="31"/>
      <c r="M35" s="31">
        <f>J35-(ROW(J35)-ROW(J$6))/10000</f>
        <v>78.997100000000003</v>
      </c>
      <c r="N35" s="31">
        <f>COUNT(D35:I35)</f>
        <v>5</v>
      </c>
      <c r="O35" s="31">
        <f ca="1">IF(AND(N35=1,OFFSET(C35,0,O$3)&gt;0),"Y",0)</f>
        <v>0</v>
      </c>
      <c r="P35" s="32" t="s">
        <v>925</v>
      </c>
      <c r="Q35" s="47">
        <f>1-(P35=P34)</f>
        <v>0</v>
      </c>
      <c r="R35" s="33">
        <f>M35+S35/1000+T35/10000+U35/100000+V35/1000000+W35/10000000+X35/100000000</f>
        <v>79.020187200000009</v>
      </c>
      <c r="S35" s="106">
        <v>21</v>
      </c>
      <c r="T35" s="104">
        <v>19</v>
      </c>
      <c r="U35" s="104">
        <v>17</v>
      </c>
      <c r="V35" s="31">
        <v>15</v>
      </c>
      <c r="W35" s="31">
        <v>22</v>
      </c>
      <c r="X35" s="31"/>
    </row>
    <row r="36" spans="1:24">
      <c r="A36" s="1">
        <v>6</v>
      </c>
      <c r="B36" s="1" t="s">
        <v>987</v>
      </c>
      <c r="C36" s="89" t="s">
        <v>145</v>
      </c>
      <c r="D36" s="106">
        <v>25</v>
      </c>
      <c r="E36" s="104"/>
      <c r="F36" s="104">
        <v>25</v>
      </c>
      <c r="G36" s="31">
        <v>25</v>
      </c>
      <c r="H36" s="31"/>
      <c r="I36" s="31"/>
      <c r="J36" s="31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75</v>
      </c>
      <c r="K36" s="31"/>
      <c r="L36" s="31"/>
      <c r="M36" s="31">
        <f>J36-(ROW(J36)-ROW(J$6))/10000</f>
        <v>74.997</v>
      </c>
      <c r="N36" s="31">
        <f>COUNT(D36:I36)</f>
        <v>3</v>
      </c>
      <c r="O36" s="31">
        <f ca="1">IF(AND(N36=1,OFFSET(C36,0,O$3)&gt;0),"Y",0)</f>
        <v>0</v>
      </c>
      <c r="P36" s="32" t="s">
        <v>925</v>
      </c>
      <c r="Q36" s="47">
        <f>1-(P36=P35)</f>
        <v>0</v>
      </c>
      <c r="R36" s="33">
        <f>M36+S36/1000+T36/10000+U36/100000+V36/1000000+W36/10000000+X36/100000000</f>
        <v>75.024524999999997</v>
      </c>
      <c r="S36" s="106">
        <v>25</v>
      </c>
      <c r="T36" s="104">
        <v>25</v>
      </c>
      <c r="U36" s="104"/>
      <c r="V36" s="31">
        <v>25</v>
      </c>
      <c r="W36" s="31"/>
      <c r="X36" s="31"/>
    </row>
    <row r="37" spans="1:24">
      <c r="A37" s="1">
        <v>7</v>
      </c>
      <c r="B37" s="1" t="s">
        <v>926</v>
      </c>
      <c r="C37" s="89" t="s">
        <v>145</v>
      </c>
      <c r="D37" s="106">
        <v>23</v>
      </c>
      <c r="E37" s="104">
        <v>25</v>
      </c>
      <c r="F37" s="104"/>
      <c r="G37" s="31"/>
      <c r="H37" s="31">
        <v>25</v>
      </c>
      <c r="I37" s="31"/>
      <c r="J37" s="31">
        <f>IFERROR(LARGE(D37:I37,1),0)+IF($C$5&gt;=2,IFERROR(LARGE(D37:I37,2),0),0)+IF($C$5&gt;=3,IFERROR(LARGE(D37:I37,3),0),0)+IF($C$5&gt;=4,IFERROR(LARGE(D37:I37,4),0),0)+IF($C$5&gt;=5,IFERROR(LARGE(D37:I37,5),0),0)+IF($C$5&gt;=6,IFERROR(LARGE(D37:I37,6),0),0)</f>
        <v>73</v>
      </c>
      <c r="K37" s="31"/>
      <c r="L37" s="31"/>
      <c r="M37" s="31">
        <f>J37-(ROW(J37)-ROW(J$6))/10000</f>
        <v>72.996899999999997</v>
      </c>
      <c r="N37" s="31">
        <f>COUNT(D37:I37)</f>
        <v>3</v>
      </c>
      <c r="O37" s="31">
        <f ca="1">IF(AND(N37=1,OFFSET(C37,0,O$3)&gt;0),"Y",0)</f>
        <v>0</v>
      </c>
      <c r="P37" s="32" t="s">
        <v>925</v>
      </c>
      <c r="Q37" s="47">
        <f>1-(P37=P36)</f>
        <v>0</v>
      </c>
      <c r="R37" s="33">
        <f>M37+S37/1000+T37/10000+U37/100000+V37/1000000+W37/10000000+X37/100000000</f>
        <v>73.024202500000001</v>
      </c>
      <c r="S37" s="104">
        <v>25</v>
      </c>
      <c r="T37" s="106">
        <v>23</v>
      </c>
      <c r="U37" s="104"/>
      <c r="V37" s="31"/>
      <c r="W37" s="31">
        <v>25</v>
      </c>
      <c r="X37" s="31"/>
    </row>
    <row r="38" spans="1:24">
      <c r="A38" s="1">
        <v>8</v>
      </c>
      <c r="B38" s="1" t="s">
        <v>934</v>
      </c>
      <c r="C38" s="89" t="s">
        <v>39</v>
      </c>
      <c r="D38" s="106">
        <v>18</v>
      </c>
      <c r="E38" s="104">
        <v>16</v>
      </c>
      <c r="F38" s="104">
        <v>19</v>
      </c>
      <c r="G38" s="31">
        <v>16</v>
      </c>
      <c r="H38" s="31">
        <v>17</v>
      </c>
      <c r="I38" s="31"/>
      <c r="J38" s="31">
        <f>IFERROR(LARGE(D38:I38,1),0)+IF($C$5&gt;=2,IFERROR(LARGE(D38:I38,2),0),0)+IF($C$5&gt;=3,IFERROR(LARGE(D38:I38,3),0),0)+IF($C$5&gt;=4,IFERROR(LARGE(D38:I38,4),0),0)+IF($C$5&gt;=5,IFERROR(LARGE(D38:I38,5),0),0)+IF($C$5&gt;=6,IFERROR(LARGE(D38:I38,6),0),0)</f>
        <v>70</v>
      </c>
      <c r="K38" s="31"/>
      <c r="L38" s="31"/>
      <c r="M38" s="31">
        <f>J38-(ROW(J38)-ROW(J$6))/10000</f>
        <v>69.996799999999993</v>
      </c>
      <c r="N38" s="31">
        <f>COUNT(D38:I38)</f>
        <v>5</v>
      </c>
      <c r="O38" s="31">
        <f ca="1">IF(AND(N38=1,OFFSET(C38,0,O$3)&gt;0),"Y",0)</f>
        <v>0</v>
      </c>
      <c r="P38" s="32" t="s">
        <v>925</v>
      </c>
      <c r="Q38" s="47">
        <f>1-(P38=P37)</f>
        <v>0</v>
      </c>
      <c r="R38" s="33">
        <f>M38+S38/1000+T38/10000+U38/100000+V38/1000000+W38/10000000+X38/100000000</f>
        <v>70.017777699999996</v>
      </c>
      <c r="S38" s="104">
        <v>19</v>
      </c>
      <c r="T38" s="106">
        <v>18</v>
      </c>
      <c r="U38" s="104">
        <v>16</v>
      </c>
      <c r="V38" s="31">
        <v>16</v>
      </c>
      <c r="W38" s="31">
        <v>17</v>
      </c>
      <c r="X38" s="31"/>
    </row>
    <row r="39" spans="1:24">
      <c r="A39" s="1">
        <v>9</v>
      </c>
      <c r="B39" s="1" t="s">
        <v>930</v>
      </c>
      <c r="C39" s="89" t="s">
        <v>39</v>
      </c>
      <c r="D39" s="106">
        <v>13</v>
      </c>
      <c r="E39" s="104">
        <v>7</v>
      </c>
      <c r="F39" s="104">
        <v>15</v>
      </c>
      <c r="G39" s="31">
        <v>17</v>
      </c>
      <c r="H39" s="31">
        <v>21</v>
      </c>
      <c r="I39" s="31"/>
      <c r="J39" s="31">
        <f>IFERROR(LARGE(D39:I39,1),0)+IF($C$5&gt;=2,IFERROR(LARGE(D39:I39,2),0),0)+IF($C$5&gt;=3,IFERROR(LARGE(D39:I39,3),0),0)+IF($C$5&gt;=4,IFERROR(LARGE(D39:I39,4),0),0)+IF($C$5&gt;=5,IFERROR(LARGE(D39:I39,5),0),0)+IF($C$5&gt;=6,IFERROR(LARGE(D39:I39,6),0),0)</f>
        <v>66</v>
      </c>
      <c r="K39" s="31"/>
      <c r="L39" s="31"/>
      <c r="M39" s="31">
        <f>J39-(ROW(J39)-ROW(J$6))/10000</f>
        <v>65.996700000000004</v>
      </c>
      <c r="N39" s="31">
        <f>COUNT(D39:I39)</f>
        <v>5</v>
      </c>
      <c r="O39" s="31">
        <f ca="1">IF(AND(N39=1,OFFSET(C39,0,O$3)&gt;0),"Y",0)</f>
        <v>0</v>
      </c>
      <c r="P39" s="32" t="s">
        <v>925</v>
      </c>
      <c r="Q39" s="47">
        <f>1-(P39=P38)</f>
        <v>0</v>
      </c>
      <c r="R39" s="33">
        <f>M39+S39/1000+T39/10000+U39/100000+V39/1000000+W39/10000000+X39/100000000</f>
        <v>66.013089100000002</v>
      </c>
      <c r="S39" s="104">
        <v>15</v>
      </c>
      <c r="T39" s="106">
        <v>13</v>
      </c>
      <c r="U39" s="104">
        <v>7</v>
      </c>
      <c r="V39" s="31">
        <v>17</v>
      </c>
      <c r="W39" s="31">
        <v>21</v>
      </c>
      <c r="X39" s="31"/>
    </row>
    <row r="40" spans="1:24">
      <c r="A40" s="1">
        <v>10</v>
      </c>
      <c r="B40" s="1" t="s">
        <v>935</v>
      </c>
      <c r="C40" s="89" t="s">
        <v>39</v>
      </c>
      <c r="D40" s="106">
        <v>14</v>
      </c>
      <c r="E40" s="104">
        <v>9</v>
      </c>
      <c r="F40" s="104"/>
      <c r="G40" s="31">
        <v>14</v>
      </c>
      <c r="H40" s="31">
        <v>16</v>
      </c>
      <c r="I40" s="31"/>
      <c r="J40" s="31">
        <f>IFERROR(LARGE(D40:I40,1),0)+IF($C$5&gt;=2,IFERROR(LARGE(D40:I40,2),0),0)+IF($C$5&gt;=3,IFERROR(LARGE(D40:I40,3),0),0)+IF($C$5&gt;=4,IFERROR(LARGE(D40:I40,4),0),0)+IF($C$5&gt;=5,IFERROR(LARGE(D40:I40,5),0),0)+IF($C$5&gt;=6,IFERROR(LARGE(D40:I40,6),0),0)</f>
        <v>53</v>
      </c>
      <c r="K40" s="31"/>
      <c r="L40" s="31"/>
      <c r="M40" s="31">
        <f>J40-(ROW(J40)-ROW(J$6))/10000</f>
        <v>52.996600000000001</v>
      </c>
      <c r="N40" s="31">
        <f>COUNT(D40:I40)</f>
        <v>4</v>
      </c>
      <c r="O40" s="31">
        <f ca="1">IF(AND(N40=1,OFFSET(C40,0,O$3)&gt;0),"Y",0)</f>
        <v>0</v>
      </c>
      <c r="P40" s="32" t="s">
        <v>925</v>
      </c>
      <c r="Q40" s="47">
        <f>1-(P40=P39)</f>
        <v>0</v>
      </c>
      <c r="R40" s="33">
        <f>M40+S40/1000+T40/10000+U40/100000+V40/1000000+W40/10000000+X40/100000000</f>
        <v>53.011515600000003</v>
      </c>
      <c r="S40" s="106">
        <v>14</v>
      </c>
      <c r="T40" s="104">
        <v>9</v>
      </c>
      <c r="U40" s="104"/>
      <c r="V40" s="31">
        <v>14</v>
      </c>
      <c r="W40" s="31">
        <v>16</v>
      </c>
      <c r="X40" s="31"/>
    </row>
    <row r="41" spans="1:24">
      <c r="A41" s="1">
        <v>11</v>
      </c>
      <c r="B41" s="1" t="s">
        <v>937</v>
      </c>
      <c r="C41" s="89" t="s">
        <v>39</v>
      </c>
      <c r="D41" s="106">
        <v>12</v>
      </c>
      <c r="E41" s="104">
        <v>6</v>
      </c>
      <c r="F41" s="104">
        <v>14</v>
      </c>
      <c r="G41" s="31">
        <v>12</v>
      </c>
      <c r="H41" s="31">
        <v>14</v>
      </c>
      <c r="I41" s="31"/>
      <c r="J41" s="31">
        <f>IFERROR(LARGE(D41:I41,1),0)+IF($C$5&gt;=2,IFERROR(LARGE(D41:I41,2),0),0)+IF($C$5&gt;=3,IFERROR(LARGE(D41:I41,3),0),0)+IF($C$5&gt;=4,IFERROR(LARGE(D41:I41,4),0),0)+IF($C$5&gt;=5,IFERROR(LARGE(D41:I41,5),0),0)+IF($C$5&gt;=6,IFERROR(LARGE(D41:I41,6),0),0)</f>
        <v>52</v>
      </c>
      <c r="K41" s="31"/>
      <c r="L41" s="31"/>
      <c r="M41" s="31">
        <f>J41-(ROW(J41)-ROW(J$6))/10000</f>
        <v>51.996499999999997</v>
      </c>
      <c r="N41" s="31">
        <f>COUNT(D41:I41)</f>
        <v>5</v>
      </c>
      <c r="O41" s="31">
        <f ca="1">IF(AND(N41=1,OFFSET(C41,0,O$3)&gt;0),"Y",0)</f>
        <v>0</v>
      </c>
      <c r="P41" s="32" t="s">
        <v>925</v>
      </c>
      <c r="Q41" s="47">
        <f>1-(P41=P40)</f>
        <v>0</v>
      </c>
      <c r="R41" s="33">
        <f>M41+S41/1000+T41/10000+U41/100000+V41/1000000+W41/10000000+X41/100000000</f>
        <v>52.011773399999996</v>
      </c>
      <c r="S41" s="104">
        <v>14</v>
      </c>
      <c r="T41" s="106">
        <v>12</v>
      </c>
      <c r="U41" s="104">
        <v>6</v>
      </c>
      <c r="V41" s="31">
        <v>12</v>
      </c>
      <c r="W41" s="31">
        <v>14</v>
      </c>
      <c r="X41" s="31"/>
    </row>
    <row r="42" spans="1:24">
      <c r="A42" s="1">
        <v>12</v>
      </c>
      <c r="B42" s="1" t="s">
        <v>988</v>
      </c>
      <c r="C42" s="89" t="s">
        <v>51</v>
      </c>
      <c r="D42" s="106"/>
      <c r="E42" s="104">
        <v>23</v>
      </c>
      <c r="F42" s="104"/>
      <c r="G42" s="31">
        <v>23</v>
      </c>
      <c r="H42" s="31"/>
      <c r="I42" s="31"/>
      <c r="J42" s="31">
        <f>IFERROR(LARGE(D42:I42,1),0)+IF($C$5&gt;=2,IFERROR(LARGE(D42:I42,2),0),0)+IF($C$5&gt;=3,IFERROR(LARGE(D42:I42,3),0),0)+IF($C$5&gt;=4,IFERROR(LARGE(D42:I42,4),0),0)+IF($C$5&gt;=5,IFERROR(LARGE(D42:I42,5),0),0)+IF($C$5&gt;=6,IFERROR(LARGE(D42:I42,6),0),0)</f>
        <v>46</v>
      </c>
      <c r="K42" s="31"/>
      <c r="L42" s="31"/>
      <c r="M42" s="31">
        <f>J42-(ROW(J42)-ROW(J$6))/10000</f>
        <v>45.996400000000001</v>
      </c>
      <c r="N42" s="31">
        <f>COUNT(D42:I42)</f>
        <v>2</v>
      </c>
      <c r="O42" s="31">
        <f ca="1">IF(AND(N42=1,OFFSET(C42,0,O$3)&gt;0),"Y",0)</f>
        <v>0</v>
      </c>
      <c r="P42" s="32" t="s">
        <v>925</v>
      </c>
      <c r="Q42" s="47">
        <f>1-(P42=P41)</f>
        <v>0</v>
      </c>
      <c r="R42" s="33">
        <f>M42+S42/1000+T42/10000+U42/100000+V42/1000000+W42/10000000+X42/100000000</f>
        <v>46.019423000000003</v>
      </c>
      <c r="S42" s="104">
        <v>23</v>
      </c>
      <c r="T42" s="106"/>
      <c r="U42" s="104"/>
      <c r="V42" s="31">
        <v>23</v>
      </c>
      <c r="W42" s="31"/>
      <c r="X42" s="31"/>
    </row>
    <row r="43" spans="1:24">
      <c r="A43" s="1">
        <v>13</v>
      </c>
      <c r="B43" s="1" t="s">
        <v>989</v>
      </c>
      <c r="C43" s="89" t="s">
        <v>25</v>
      </c>
      <c r="D43" s="106"/>
      <c r="E43" s="104">
        <v>22</v>
      </c>
      <c r="F43" s="104"/>
      <c r="G43" s="31">
        <v>20</v>
      </c>
      <c r="H43" s="31"/>
      <c r="I43" s="31"/>
      <c r="J43" s="31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42</v>
      </c>
      <c r="K43" s="31"/>
      <c r="L43" s="31"/>
      <c r="M43" s="31">
        <f>J43-(ROW(J43)-ROW(J$6))/10000</f>
        <v>41.996299999999998</v>
      </c>
      <c r="N43" s="31">
        <f>COUNT(D43:I43)</f>
        <v>2</v>
      </c>
      <c r="O43" s="31">
        <f ca="1">IF(AND(N43=1,OFFSET(C43,0,O$3)&gt;0),"Y",0)</f>
        <v>0</v>
      </c>
      <c r="P43" s="32" t="s">
        <v>925</v>
      </c>
      <c r="Q43" s="47">
        <f>1-(P43=P42)</f>
        <v>0</v>
      </c>
      <c r="R43" s="33">
        <f>M43+S43/1000+T43/10000+U43/100000+V43/1000000+W43/10000000+X43/100000000</f>
        <v>42.018319999999996</v>
      </c>
      <c r="S43" s="104">
        <v>22</v>
      </c>
      <c r="T43" s="106"/>
      <c r="U43" s="104"/>
      <c r="V43" s="31">
        <v>20</v>
      </c>
      <c r="W43" s="31"/>
      <c r="X43" s="31"/>
    </row>
    <row r="44" spans="1:24">
      <c r="A44" s="1">
        <v>14</v>
      </c>
      <c r="B44" s="1" t="s">
        <v>990</v>
      </c>
      <c r="C44" s="89" t="s">
        <v>326</v>
      </c>
      <c r="D44" s="106">
        <v>17</v>
      </c>
      <c r="E44" s="104"/>
      <c r="F44" s="104">
        <v>18</v>
      </c>
      <c r="G44" s="31"/>
      <c r="H44" s="31"/>
      <c r="I44" s="31"/>
      <c r="J44" s="31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35</v>
      </c>
      <c r="K44" s="31"/>
      <c r="L44" s="31"/>
      <c r="M44" s="31">
        <f>J44-(ROW(J44)-ROW(J$6))/10000</f>
        <v>34.996200000000002</v>
      </c>
      <c r="N44" s="31">
        <f>COUNT(D44:I44)</f>
        <v>2</v>
      </c>
      <c r="O44" s="31">
        <f ca="1">IF(AND(N44=1,OFFSET(C44,0,O$3)&gt;0),"Y",0)</f>
        <v>0</v>
      </c>
      <c r="P44" s="32" t="s">
        <v>925</v>
      </c>
      <c r="Q44" s="47">
        <f>1-(P44=P43)</f>
        <v>0</v>
      </c>
      <c r="R44" s="33">
        <f>M44+S44/1000+T44/10000+U44/100000+V44/1000000+W44/10000000+X44/100000000</f>
        <v>35.015900000000002</v>
      </c>
      <c r="S44" s="104">
        <v>18</v>
      </c>
      <c r="T44" s="106">
        <v>17</v>
      </c>
      <c r="U44" s="104"/>
      <c r="V44" s="31"/>
      <c r="W44" s="31"/>
      <c r="X44" s="31"/>
    </row>
    <row r="45" spans="1:24">
      <c r="A45" s="1">
        <v>15</v>
      </c>
      <c r="B45" s="1" t="s">
        <v>991</v>
      </c>
      <c r="C45" s="89" t="s">
        <v>39</v>
      </c>
      <c r="D45" s="106">
        <v>19</v>
      </c>
      <c r="E45" s="104">
        <v>15</v>
      </c>
      <c r="F45" s="104"/>
      <c r="G45" s="31"/>
      <c r="H45" s="31"/>
      <c r="I45" s="31"/>
      <c r="J45" s="31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34</v>
      </c>
      <c r="K45" s="31"/>
      <c r="L45" s="31"/>
      <c r="M45" s="31">
        <f>J45-(ROW(J45)-ROW(J$6))/10000</f>
        <v>33.996099999999998</v>
      </c>
      <c r="N45" s="31">
        <f>COUNT(D45:I45)</f>
        <v>2</v>
      </c>
      <c r="O45" s="31">
        <f ca="1">IF(AND(N45=1,OFFSET(C45,0,O$3)&gt;0),"Y",0)</f>
        <v>0</v>
      </c>
      <c r="P45" s="32" t="s">
        <v>925</v>
      </c>
      <c r="Q45" s="47">
        <f>1-(P45=P44)</f>
        <v>0</v>
      </c>
      <c r="R45" s="33">
        <f>M45+S45/1000+T45/10000+U45/100000+V45/1000000+W45/10000000+X45/100000000</f>
        <v>34.016599999999997</v>
      </c>
      <c r="S45" s="106">
        <v>19</v>
      </c>
      <c r="T45" s="104">
        <v>15</v>
      </c>
      <c r="U45" s="104"/>
      <c r="V45" s="31"/>
      <c r="W45" s="31"/>
      <c r="X45" s="31"/>
    </row>
    <row r="46" spans="1:24">
      <c r="A46" s="1">
        <v>16</v>
      </c>
      <c r="B46" s="1" t="s">
        <v>992</v>
      </c>
      <c r="C46" s="89" t="s">
        <v>39</v>
      </c>
      <c r="D46" s="106"/>
      <c r="E46" s="104">
        <v>18</v>
      </c>
      <c r="F46" s="104"/>
      <c r="G46" s="31">
        <v>13</v>
      </c>
      <c r="H46" s="31"/>
      <c r="I46" s="31"/>
      <c r="J46" s="31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31</v>
      </c>
      <c r="K46" s="31"/>
      <c r="L46" s="31"/>
      <c r="M46" s="31">
        <f>J46-(ROW(J46)-ROW(J$6))/10000</f>
        <v>30.995999999999999</v>
      </c>
      <c r="N46" s="31">
        <f>COUNT(D46:I46)</f>
        <v>2</v>
      </c>
      <c r="O46" s="31">
        <f ca="1">IF(AND(N46=1,OFFSET(C46,0,O$3)&gt;0),"Y",0)</f>
        <v>0</v>
      </c>
      <c r="P46" s="32" t="s">
        <v>925</v>
      </c>
      <c r="Q46" s="47">
        <f>1-(P46=P45)</f>
        <v>0</v>
      </c>
      <c r="R46" s="33">
        <f>M46+S46/1000+T46/10000+U46/100000+V46/1000000+W46/10000000+X46/100000000</f>
        <v>31.014012999999998</v>
      </c>
      <c r="S46" s="104">
        <v>18</v>
      </c>
      <c r="T46" s="106"/>
      <c r="U46" s="104"/>
      <c r="V46" s="31">
        <v>13</v>
      </c>
      <c r="W46" s="31"/>
      <c r="X46" s="31"/>
    </row>
    <row r="47" spans="1:24">
      <c r="A47" s="1">
        <v>17</v>
      </c>
      <c r="B47" s="1" t="s">
        <v>938</v>
      </c>
      <c r="C47" s="89" t="s">
        <v>39</v>
      </c>
      <c r="D47" s="106"/>
      <c r="E47" s="104">
        <v>12</v>
      </c>
      <c r="F47" s="104"/>
      <c r="G47" s="31"/>
      <c r="H47" s="31">
        <v>13</v>
      </c>
      <c r="I47" s="31"/>
      <c r="J47" s="31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25</v>
      </c>
      <c r="K47" s="31"/>
      <c r="L47" s="31"/>
      <c r="M47" s="31">
        <f>J47-(ROW(J47)-ROW(J$6))/10000</f>
        <v>24.995899999999999</v>
      </c>
      <c r="N47" s="31">
        <f>COUNT(D47:I47)</f>
        <v>2</v>
      </c>
      <c r="O47" s="31">
        <f ca="1">IF(AND(N47=1,OFFSET(C47,0,O$3)&gt;0),"Y",0)</f>
        <v>0</v>
      </c>
      <c r="P47" s="32" t="s">
        <v>925</v>
      </c>
      <c r="Q47" s="47">
        <f>1-(P47=P46)</f>
        <v>0</v>
      </c>
      <c r="R47" s="33">
        <f>M47+S47/1000+T47/10000+U47/100000+V47/1000000+W47/10000000+X47/100000000</f>
        <v>25.0079013</v>
      </c>
      <c r="S47" s="104">
        <v>12</v>
      </c>
      <c r="T47" s="106"/>
      <c r="U47" s="104"/>
      <c r="V47" s="31"/>
      <c r="W47" s="31">
        <v>13</v>
      </c>
      <c r="X47" s="31"/>
    </row>
    <row r="48" spans="1:24">
      <c r="A48" s="1">
        <v>18</v>
      </c>
      <c r="B48" s="1" t="s">
        <v>993</v>
      </c>
      <c r="C48" s="89" t="s">
        <v>921</v>
      </c>
      <c r="D48" s="106">
        <v>24</v>
      </c>
      <c r="E48" s="104"/>
      <c r="F48" s="104"/>
      <c r="G48" s="31"/>
      <c r="H48" s="31"/>
      <c r="I48" s="31"/>
      <c r="J48" s="31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24</v>
      </c>
      <c r="K48" s="31"/>
      <c r="L48" s="31"/>
      <c r="M48" s="31">
        <f>J48-(ROW(J48)-ROW(J$6))/10000</f>
        <v>23.995799999999999</v>
      </c>
      <c r="N48" s="31">
        <f>COUNT(D48:I48)</f>
        <v>1</v>
      </c>
      <c r="O48" s="31">
        <f ca="1">IF(AND(N48=1,OFFSET(C48,0,O$3)&gt;0),"Y",0)</f>
        <v>0</v>
      </c>
      <c r="P48" s="32" t="s">
        <v>925</v>
      </c>
      <c r="Q48" s="47">
        <f>1-(P48=P47)</f>
        <v>0</v>
      </c>
      <c r="R48" s="33">
        <f>M48+S48/1000+T48/10000+U48/100000+V48/1000000+W48/10000000+X48/100000000</f>
        <v>24.0198</v>
      </c>
      <c r="S48" s="106">
        <v>24</v>
      </c>
      <c r="T48" s="104"/>
      <c r="U48" s="104"/>
      <c r="V48" s="31"/>
      <c r="W48" s="31"/>
      <c r="X48" s="31"/>
    </row>
    <row r="49" spans="1:24">
      <c r="A49" s="1">
        <v>19</v>
      </c>
      <c r="B49" s="1" t="s">
        <v>936</v>
      </c>
      <c r="C49" s="89" t="s">
        <v>34</v>
      </c>
      <c r="D49" s="106"/>
      <c r="E49" s="104">
        <v>8</v>
      </c>
      <c r="F49" s="104"/>
      <c r="G49" s="31"/>
      <c r="H49" s="31">
        <v>15</v>
      </c>
      <c r="I49" s="31"/>
      <c r="J49" s="31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23</v>
      </c>
      <c r="K49" s="31"/>
      <c r="L49" s="31"/>
      <c r="M49" s="31">
        <f>J49-(ROW(J49)-ROW(J$6))/10000</f>
        <v>22.995699999999999</v>
      </c>
      <c r="N49" s="31">
        <f>COUNT(D49:I49)</f>
        <v>2</v>
      </c>
      <c r="O49" s="31">
        <f ca="1">IF(AND(N49=1,OFFSET(C49,0,O$3)&gt;0),"Y",0)</f>
        <v>0</v>
      </c>
      <c r="P49" s="32" t="s">
        <v>925</v>
      </c>
      <c r="Q49" s="47">
        <f>1-(P49=P48)</f>
        <v>0</v>
      </c>
      <c r="R49" s="33">
        <f>M49+S49/1000+T49/10000+U49/100000+V49/1000000+W49/10000000+X49/100000000</f>
        <v>23.003701499999998</v>
      </c>
      <c r="S49" s="104">
        <v>8</v>
      </c>
      <c r="T49" s="106"/>
      <c r="U49" s="104"/>
      <c r="V49" s="31"/>
      <c r="W49" s="31">
        <v>15</v>
      </c>
      <c r="X49" s="31"/>
    </row>
    <row r="50" spans="1:24">
      <c r="A50" s="1">
        <v>20</v>
      </c>
      <c r="B50" s="1" t="s">
        <v>994</v>
      </c>
      <c r="C50" s="89" t="s">
        <v>39</v>
      </c>
      <c r="D50" s="106"/>
      <c r="E50" s="104">
        <v>21</v>
      </c>
      <c r="F50" s="104"/>
      <c r="G50" s="31"/>
      <c r="H50" s="31"/>
      <c r="I50" s="31"/>
      <c r="J50" s="31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21</v>
      </c>
      <c r="K50" s="31"/>
      <c r="L50" s="31"/>
      <c r="M50" s="31">
        <f>J50-(ROW(J50)-ROW(J$6))/10000</f>
        <v>20.9956</v>
      </c>
      <c r="N50" s="31">
        <f>COUNT(D50:I50)</f>
        <v>1</v>
      </c>
      <c r="O50" s="31">
        <f ca="1">IF(AND(N50=1,OFFSET(C50,0,O$3)&gt;0),"Y",0)</f>
        <v>0</v>
      </c>
      <c r="P50" s="32" t="s">
        <v>925</v>
      </c>
      <c r="Q50" s="47">
        <f>1-(P50=P49)</f>
        <v>0</v>
      </c>
      <c r="R50" s="33">
        <f>M50+S50/1000+T50/10000+U50/100000+V50/1000000+W50/10000000+X50/100000000</f>
        <v>21.0166</v>
      </c>
      <c r="S50" s="104">
        <v>21</v>
      </c>
      <c r="T50" s="106"/>
      <c r="U50" s="104"/>
      <c r="V50" s="31"/>
      <c r="W50" s="31"/>
      <c r="X50" s="31"/>
    </row>
    <row r="51" spans="1:24">
      <c r="A51" s="1">
        <v>21</v>
      </c>
      <c r="B51" s="1" t="s">
        <v>995</v>
      </c>
      <c r="C51" s="89" t="s">
        <v>921</v>
      </c>
      <c r="D51" s="106"/>
      <c r="E51" s="104"/>
      <c r="F51" s="104">
        <v>20</v>
      </c>
      <c r="G51" s="31"/>
      <c r="H51" s="31"/>
      <c r="I51" s="31"/>
      <c r="J51" s="31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20</v>
      </c>
      <c r="K51" s="31"/>
      <c r="L51" s="31"/>
      <c r="M51" s="31">
        <f>J51-(ROW(J51)-ROW(J$6))/10000</f>
        <v>19.9955</v>
      </c>
      <c r="N51" s="31">
        <f>COUNT(D51:I51)</f>
        <v>1</v>
      </c>
      <c r="O51" s="31">
        <f ca="1">IF(AND(N51=1,OFFSET(C51,0,O$3)&gt;0),"Y",0)</f>
        <v>0</v>
      </c>
      <c r="P51" s="32" t="s">
        <v>925</v>
      </c>
      <c r="Q51" s="47">
        <f>1-(P51=P50)</f>
        <v>0</v>
      </c>
      <c r="R51" s="33">
        <f>M51+S51/1000+T51/10000+U51/100000+V51/1000000+W51/10000000+X51/100000000</f>
        <v>20.015499999999999</v>
      </c>
      <c r="S51" s="104">
        <v>20</v>
      </c>
      <c r="T51" s="106"/>
      <c r="U51" s="104"/>
      <c r="V51" s="31"/>
      <c r="W51" s="31"/>
      <c r="X51" s="31"/>
    </row>
    <row r="52" spans="1:24">
      <c r="A52" s="1">
        <v>22</v>
      </c>
      <c r="B52" s="1" t="s">
        <v>996</v>
      </c>
      <c r="C52" s="89" t="s">
        <v>326</v>
      </c>
      <c r="D52" s="106"/>
      <c r="E52" s="104"/>
      <c r="F52" s="104"/>
      <c r="G52" s="31">
        <v>19</v>
      </c>
      <c r="H52" s="31"/>
      <c r="I52" s="31"/>
      <c r="J52" s="31">
        <f>IFERROR(LARGE(D52:I52,1),0)+IF($C$5&gt;=2,IFERROR(LARGE(D52:I52,2),0),0)+IF($C$5&gt;=3,IFERROR(LARGE(D52:I52,3),0),0)+IF($C$5&gt;=4,IFERROR(LARGE(D52:I52,4),0),0)+IF($C$5&gt;=5,IFERROR(LARGE(D52:I52,5),0),0)+IF($C$5&gt;=6,IFERROR(LARGE(D52:I52,6),0),0)</f>
        <v>19</v>
      </c>
      <c r="K52" s="31"/>
      <c r="L52" s="31"/>
      <c r="M52" s="31">
        <f>J52-(ROW(J52)-ROW(J$6))/10000</f>
        <v>18.9954</v>
      </c>
      <c r="N52" s="31">
        <f>COUNT(D52:I52)</f>
        <v>1</v>
      </c>
      <c r="O52" s="31">
        <f ca="1">IF(AND(N52=1,OFFSET(C52,0,O$3)&gt;0),"Y",0)</f>
        <v>0</v>
      </c>
      <c r="P52" s="32" t="s">
        <v>925</v>
      </c>
      <c r="Q52" s="47">
        <f>1-(P52=P51)</f>
        <v>0</v>
      </c>
      <c r="R52" s="33">
        <f>M52+S52/1000+T52/10000+U52/100000+V52/1000000+W52/10000000+X52/100000000</f>
        <v>18.995419000000002</v>
      </c>
      <c r="S52" s="106"/>
      <c r="T52" s="104"/>
      <c r="U52" s="104"/>
      <c r="V52" s="31">
        <v>19</v>
      </c>
      <c r="W52" s="31"/>
      <c r="X52" s="31"/>
    </row>
    <row r="53" spans="1:24">
      <c r="A53" s="1">
        <v>23</v>
      </c>
      <c r="B53" s="1" t="s">
        <v>933</v>
      </c>
      <c r="C53" s="89" t="s">
        <v>25</v>
      </c>
      <c r="D53" s="106"/>
      <c r="E53" s="104"/>
      <c r="F53" s="104"/>
      <c r="G53" s="31"/>
      <c r="H53" s="31">
        <v>18</v>
      </c>
      <c r="I53" s="31"/>
      <c r="J53" s="31">
        <f>IFERROR(LARGE(D53:I53,1),0)+IF($C$5&gt;=2,IFERROR(LARGE(D53:I53,2),0),0)+IF($C$5&gt;=3,IFERROR(LARGE(D53:I53,3),0),0)+IF($C$5&gt;=4,IFERROR(LARGE(D53:I53,4),0),0)+IF($C$5&gt;=5,IFERROR(LARGE(D53:I53,5),0),0)+IF($C$5&gt;=6,IFERROR(LARGE(D53:I53,6),0),0)</f>
        <v>18</v>
      </c>
      <c r="K53" s="31"/>
      <c r="L53" s="31"/>
      <c r="M53" s="31">
        <f>J53-(ROW(J53)-ROW(J$6))/10000</f>
        <v>17.9953</v>
      </c>
      <c r="N53" s="31">
        <f>COUNT(D53:I53)</f>
        <v>1</v>
      </c>
      <c r="O53" s="31" t="str">
        <f ca="1">IF(AND(N53=1,OFFSET(C53,0,O$3)&gt;0),"Y",0)</f>
        <v>Y</v>
      </c>
      <c r="P53" s="32" t="s">
        <v>925</v>
      </c>
      <c r="Q53" s="47">
        <f>1-(P53=P52)</f>
        <v>0</v>
      </c>
      <c r="R53" s="33">
        <f>M53+S53/1000+T53/10000+U53/100000+V53/1000000+W53/10000000+X53/100000000</f>
        <v>17.9953018</v>
      </c>
      <c r="S53" s="106"/>
      <c r="T53" s="104"/>
      <c r="U53" s="104"/>
      <c r="V53" s="31"/>
      <c r="W53" s="31">
        <v>18</v>
      </c>
      <c r="X53" s="31"/>
    </row>
    <row r="54" spans="1:24">
      <c r="A54" s="1">
        <v>24</v>
      </c>
      <c r="B54" s="1" t="s">
        <v>997</v>
      </c>
      <c r="C54" s="89" t="s">
        <v>39</v>
      </c>
      <c r="D54" s="106">
        <v>16</v>
      </c>
      <c r="E54" s="104"/>
      <c r="F54" s="104"/>
      <c r="G54" s="31"/>
      <c r="H54" s="31"/>
      <c r="I54" s="31"/>
      <c r="J54" s="31">
        <f>IFERROR(LARGE(D54:I54,1),0)+IF($C$5&gt;=2,IFERROR(LARGE(D54:I54,2),0),0)+IF($C$5&gt;=3,IFERROR(LARGE(D54:I54,3),0),0)+IF($C$5&gt;=4,IFERROR(LARGE(D54:I54,4),0),0)+IF($C$5&gt;=5,IFERROR(LARGE(D54:I54,5),0),0)+IF($C$5&gt;=6,IFERROR(LARGE(D54:I54,6),0),0)</f>
        <v>16</v>
      </c>
      <c r="K54" s="31"/>
      <c r="L54" s="31"/>
      <c r="M54" s="31">
        <f>J54-(ROW(J54)-ROW(J$6))/10000</f>
        <v>15.995200000000001</v>
      </c>
      <c r="N54" s="31">
        <f>COUNT(D54:I54)</f>
        <v>1</v>
      </c>
      <c r="O54" s="31">
        <f ca="1">IF(AND(N54=1,OFFSET(C54,0,O$3)&gt;0),"Y",0)</f>
        <v>0</v>
      </c>
      <c r="P54" s="32" t="s">
        <v>925</v>
      </c>
      <c r="Q54" s="47">
        <f>1-(P54=P53)</f>
        <v>0</v>
      </c>
      <c r="R54" s="33">
        <f>M54+S54/1000+T54/10000+U54/100000+V54/1000000+W54/10000000+X54/100000000</f>
        <v>16.011199999999999</v>
      </c>
      <c r="S54" s="106">
        <v>16</v>
      </c>
      <c r="T54" s="104"/>
      <c r="U54" s="104"/>
      <c r="V54" s="31"/>
      <c r="W54" s="31"/>
      <c r="X54" s="31"/>
    </row>
    <row r="55" spans="1:24">
      <c r="A55" s="1">
        <v>25</v>
      </c>
      <c r="B55" s="1" t="s">
        <v>998</v>
      </c>
      <c r="C55" s="89" t="s">
        <v>42</v>
      </c>
      <c r="D55" s="106"/>
      <c r="E55" s="104"/>
      <c r="F55" s="104">
        <v>16</v>
      </c>
      <c r="G55" s="31"/>
      <c r="H55" s="31"/>
      <c r="I55" s="31"/>
      <c r="J55" s="31">
        <f>IFERROR(LARGE(D55:I55,1),0)+IF($C$5&gt;=2,IFERROR(LARGE(D55:I55,2),0),0)+IF($C$5&gt;=3,IFERROR(LARGE(D55:I55,3),0),0)+IF($C$5&gt;=4,IFERROR(LARGE(D55:I55,4),0),0)+IF($C$5&gt;=5,IFERROR(LARGE(D55:I55,5),0),0)+IF($C$5&gt;=6,IFERROR(LARGE(D55:I55,6),0),0)</f>
        <v>16</v>
      </c>
      <c r="K55" s="31"/>
      <c r="L55" s="31"/>
      <c r="M55" s="31">
        <f>J55-(ROW(J55)-ROW(J$6))/10000</f>
        <v>15.995100000000001</v>
      </c>
      <c r="N55" s="31">
        <f>COUNT(D55:I55)</f>
        <v>1</v>
      </c>
      <c r="O55" s="31">
        <f ca="1">IF(AND(N55=1,OFFSET(C55,0,O$3)&gt;0),"Y",0)</f>
        <v>0</v>
      </c>
      <c r="P55" s="32" t="s">
        <v>925</v>
      </c>
      <c r="Q55" s="47">
        <f>1-(P55=P54)</f>
        <v>0</v>
      </c>
      <c r="R55" s="33">
        <f>M55+S55/1000+T55/10000+U55/100000+V55/1000000+W55/10000000+X55/100000000</f>
        <v>16.011099999999999</v>
      </c>
      <c r="S55" s="104">
        <v>16</v>
      </c>
      <c r="T55" s="106"/>
      <c r="U55" s="104"/>
      <c r="V55" s="31"/>
      <c r="W55" s="31"/>
      <c r="X55" s="31"/>
    </row>
    <row r="56" spans="1:24">
      <c r="A56" s="1">
        <v>26</v>
      </c>
      <c r="B56" s="1" t="s">
        <v>999</v>
      </c>
      <c r="C56" s="89" t="s">
        <v>326</v>
      </c>
      <c r="D56" s="106"/>
      <c r="E56" s="104">
        <v>13</v>
      </c>
      <c r="F56" s="104"/>
      <c r="G56" s="31"/>
      <c r="H56" s="31"/>
      <c r="I56" s="31"/>
      <c r="J56" s="31">
        <f>IFERROR(LARGE(D56:I56,1),0)+IF($C$5&gt;=2,IFERROR(LARGE(D56:I56,2),0),0)+IF($C$5&gt;=3,IFERROR(LARGE(D56:I56,3),0),0)+IF($C$5&gt;=4,IFERROR(LARGE(D56:I56,4),0),0)+IF($C$5&gt;=5,IFERROR(LARGE(D56:I56,5),0),0)+IF($C$5&gt;=6,IFERROR(LARGE(D56:I56,6),0),0)</f>
        <v>13</v>
      </c>
      <c r="K56" s="31"/>
      <c r="L56" s="31"/>
      <c r="M56" s="31">
        <f>J56-(ROW(J56)-ROW(J$6))/10000</f>
        <v>12.994999999999999</v>
      </c>
      <c r="N56" s="31">
        <f>COUNT(D56:I56)</f>
        <v>1</v>
      </c>
      <c r="O56" s="31">
        <f ca="1">IF(AND(N56=1,OFFSET(C56,0,O$3)&gt;0),"Y",0)</f>
        <v>0</v>
      </c>
      <c r="P56" s="32" t="s">
        <v>925</v>
      </c>
      <c r="Q56" s="47">
        <f>1-(P56=P55)</f>
        <v>0</v>
      </c>
      <c r="R56" s="33">
        <f>M56+S56/1000+T56/10000+U56/100000+V56/1000000+W56/10000000+X56/100000000</f>
        <v>13.007999999999999</v>
      </c>
      <c r="S56" s="104">
        <v>13</v>
      </c>
      <c r="T56" s="106"/>
      <c r="U56" s="104"/>
      <c r="V56" s="31"/>
      <c r="W56" s="31"/>
      <c r="X56" s="31"/>
    </row>
    <row r="57" spans="1:24">
      <c r="A57" s="1">
        <v>27</v>
      </c>
      <c r="B57" s="1" t="s">
        <v>1000</v>
      </c>
      <c r="C57" s="89" t="s">
        <v>921</v>
      </c>
      <c r="D57" s="106"/>
      <c r="E57" s="104"/>
      <c r="F57" s="104">
        <v>13</v>
      </c>
      <c r="G57" s="31"/>
      <c r="H57" s="31"/>
      <c r="I57" s="31"/>
      <c r="J57" s="31">
        <f>IFERROR(LARGE(D57:I57,1),0)+IF($C$5&gt;=2,IFERROR(LARGE(D57:I57,2),0),0)+IF($C$5&gt;=3,IFERROR(LARGE(D57:I57,3),0),0)+IF($C$5&gt;=4,IFERROR(LARGE(D57:I57,4),0),0)+IF($C$5&gt;=5,IFERROR(LARGE(D57:I57,5),0),0)+IF($C$5&gt;=6,IFERROR(LARGE(D57:I57,6),0),0)</f>
        <v>13</v>
      </c>
      <c r="K57" s="31"/>
      <c r="L57" s="31"/>
      <c r="M57" s="31">
        <f>J57-(ROW(J57)-ROW(J$6))/10000</f>
        <v>12.994899999999999</v>
      </c>
      <c r="N57" s="31">
        <f>COUNT(D57:I57)</f>
        <v>1</v>
      </c>
      <c r="O57" s="31">
        <f ca="1">IF(AND(N57=1,OFFSET(C57,0,O$3)&gt;0),"Y",0)</f>
        <v>0</v>
      </c>
      <c r="P57" s="32" t="s">
        <v>925</v>
      </c>
      <c r="Q57" s="47">
        <f>1-(P57=P56)</f>
        <v>0</v>
      </c>
      <c r="R57" s="33">
        <f>M57+S57/1000+T57/10000+U57/100000+V57/1000000+W57/10000000+X57/100000000</f>
        <v>13.007899999999999</v>
      </c>
      <c r="S57" s="104">
        <v>13</v>
      </c>
      <c r="T57" s="106"/>
      <c r="U57" s="104"/>
      <c r="V57" s="31"/>
      <c r="W57" s="31"/>
      <c r="X57" s="31"/>
    </row>
    <row r="58" spans="1:24">
      <c r="A58" s="1">
        <v>28</v>
      </c>
      <c r="B58" s="1" t="s">
        <v>1001</v>
      </c>
      <c r="C58" s="89" t="s">
        <v>326</v>
      </c>
      <c r="D58" s="106"/>
      <c r="E58" s="104">
        <v>11</v>
      </c>
      <c r="F58" s="104"/>
      <c r="G58" s="31"/>
      <c r="H58" s="31"/>
      <c r="I58" s="31"/>
      <c r="J58" s="31">
        <f>IFERROR(LARGE(D58:I58,1),0)+IF($C$5&gt;=2,IFERROR(LARGE(D58:I58,2),0),0)+IF($C$5&gt;=3,IFERROR(LARGE(D58:I58,3),0),0)+IF($C$5&gt;=4,IFERROR(LARGE(D58:I58,4),0),0)+IF($C$5&gt;=5,IFERROR(LARGE(D58:I58,5),0),0)+IF($C$5&gt;=6,IFERROR(LARGE(D58:I58,6),0),0)</f>
        <v>11</v>
      </c>
      <c r="K58" s="31"/>
      <c r="L58" s="31"/>
      <c r="M58" s="31">
        <f>J58-(ROW(J58)-ROW(J$6))/10000</f>
        <v>10.9948</v>
      </c>
      <c r="N58" s="31">
        <f>COUNT(D58:I58)</f>
        <v>1</v>
      </c>
      <c r="O58" s="31">
        <f ca="1">IF(AND(N58=1,OFFSET(C58,0,O$3)&gt;0),"Y",0)</f>
        <v>0</v>
      </c>
      <c r="P58" s="32" t="s">
        <v>925</v>
      </c>
      <c r="Q58" s="47">
        <f>1-(P58=P57)</f>
        <v>0</v>
      </c>
      <c r="R58" s="33">
        <f>M58+S58/1000+T58/10000+U58/100000+V58/1000000+W58/10000000+X58/100000000</f>
        <v>11.005799999999999</v>
      </c>
      <c r="S58" s="104">
        <v>11</v>
      </c>
      <c r="T58" s="106"/>
      <c r="U58" s="104"/>
      <c r="V58" s="31"/>
      <c r="W58" s="31"/>
      <c r="X58" s="31"/>
    </row>
    <row r="59" spans="1:24">
      <c r="A59" s="1">
        <v>29</v>
      </c>
      <c r="B59" s="1" t="s">
        <v>1002</v>
      </c>
      <c r="C59" s="89" t="s">
        <v>921</v>
      </c>
      <c r="D59" s="106">
        <v>11</v>
      </c>
      <c r="E59" s="104"/>
      <c r="F59" s="104"/>
      <c r="G59" s="31"/>
      <c r="H59" s="31"/>
      <c r="I59" s="31"/>
      <c r="J59" s="31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11</v>
      </c>
      <c r="K59" s="31"/>
      <c r="L59" s="31"/>
      <c r="M59" s="31">
        <f>J59-(ROW(J59)-ROW(J$6))/10000</f>
        <v>10.9947</v>
      </c>
      <c r="N59" s="31">
        <f>COUNT(D59:I59)</f>
        <v>1</v>
      </c>
      <c r="O59" s="31">
        <f ca="1">IF(AND(N59=1,OFFSET(C59,0,O$3)&gt;0),"Y",0)</f>
        <v>0</v>
      </c>
      <c r="P59" s="32" t="s">
        <v>925</v>
      </c>
      <c r="Q59" s="47">
        <f>1-(P59=P58)</f>
        <v>0</v>
      </c>
      <c r="R59" s="33">
        <f>M59+S59/1000+T59/10000+U59/100000+V59/1000000+W59/10000000+X59/100000000</f>
        <v>11.005699999999999</v>
      </c>
      <c r="S59" s="106">
        <v>11</v>
      </c>
      <c r="T59" s="104"/>
      <c r="U59" s="104"/>
      <c r="V59" s="31"/>
      <c r="W59" s="31"/>
      <c r="X59" s="31"/>
    </row>
    <row r="60" spans="1:24">
      <c r="A60" s="1">
        <v>30</v>
      </c>
      <c r="B60" s="1" t="s">
        <v>1003</v>
      </c>
      <c r="C60" s="89" t="s">
        <v>326</v>
      </c>
      <c r="D60" s="106"/>
      <c r="E60" s="104">
        <v>10</v>
      </c>
      <c r="F60" s="104"/>
      <c r="G60" s="31"/>
      <c r="H60" s="31"/>
      <c r="I60" s="31"/>
      <c r="J60" s="31">
        <f>IFERROR(LARGE(D60:I60,1),0)+IF($C$5&gt;=2,IFERROR(LARGE(D60:I60,2),0),0)+IF($C$5&gt;=3,IFERROR(LARGE(D60:I60,3),0),0)+IF($C$5&gt;=4,IFERROR(LARGE(D60:I60,4),0),0)+IF($C$5&gt;=5,IFERROR(LARGE(D60:I60,5),0),0)+IF($C$5&gt;=6,IFERROR(LARGE(D60:I60,6),0),0)</f>
        <v>10</v>
      </c>
      <c r="K60" s="31"/>
      <c r="L60" s="31"/>
      <c r="M60" s="31">
        <f>J60-(ROW(J60)-ROW(J$6))/10000</f>
        <v>9.9946000000000002</v>
      </c>
      <c r="N60" s="31">
        <f>COUNT(D60:I60)</f>
        <v>1</v>
      </c>
      <c r="O60" s="31">
        <f ca="1">IF(AND(N60=1,OFFSET(C60,0,O$3)&gt;0),"Y",0)</f>
        <v>0</v>
      </c>
      <c r="P60" s="32" t="s">
        <v>925</v>
      </c>
      <c r="Q60" s="47">
        <f>1-(P60=P59)</f>
        <v>0</v>
      </c>
      <c r="R60" s="33">
        <f>M60+S60/1000+T60/10000+U60/100000+V60/1000000+W60/10000000+X60/100000000</f>
        <v>10.0046</v>
      </c>
      <c r="S60" s="104">
        <v>10</v>
      </c>
      <c r="T60" s="106"/>
      <c r="U60" s="104"/>
      <c r="V60" s="31"/>
      <c r="W60" s="31"/>
      <c r="X60" s="31"/>
    </row>
    <row r="61" spans="1:24">
      <c r="A61" s="1">
        <v>31</v>
      </c>
      <c r="B61" s="1" t="s">
        <v>1004</v>
      </c>
      <c r="C61" s="89" t="s">
        <v>116</v>
      </c>
      <c r="D61" s="106">
        <v>10</v>
      </c>
      <c r="E61" s="104"/>
      <c r="F61" s="104"/>
      <c r="G61" s="31"/>
      <c r="H61" s="31"/>
      <c r="I61" s="31"/>
      <c r="J61" s="31">
        <f>IFERROR(LARGE(D61:I61,1),0)+IF($C$5&gt;=2,IFERROR(LARGE(D61:I61,2),0),0)+IF($C$5&gt;=3,IFERROR(LARGE(D61:I61,3),0),0)+IF($C$5&gt;=4,IFERROR(LARGE(D61:I61,4),0),0)+IF($C$5&gt;=5,IFERROR(LARGE(D61:I61,5),0),0)+IF($C$5&gt;=6,IFERROR(LARGE(D61:I61,6),0),0)</f>
        <v>10</v>
      </c>
      <c r="K61" s="31"/>
      <c r="L61" s="31"/>
      <c r="M61" s="31">
        <f>J61-(ROW(J61)-ROW(J$6))/10000</f>
        <v>9.9945000000000004</v>
      </c>
      <c r="N61" s="31">
        <f>COUNT(D61:I61)</f>
        <v>1</v>
      </c>
      <c r="O61" s="31">
        <f ca="1">IF(AND(N61=1,OFFSET(C61,0,O$3)&gt;0),"Y",0)</f>
        <v>0</v>
      </c>
      <c r="P61" s="32" t="s">
        <v>925</v>
      </c>
      <c r="Q61" s="47">
        <f>1-(P61=P60)</f>
        <v>0</v>
      </c>
      <c r="R61" s="33">
        <f>M61+S61/1000+T61/10000+U61/100000+V61/1000000+W61/10000000+X61/100000000</f>
        <v>10.0045</v>
      </c>
      <c r="S61" s="106">
        <v>10</v>
      </c>
      <c r="T61" s="104"/>
      <c r="U61" s="104"/>
      <c r="V61" s="31"/>
      <c r="W61" s="31"/>
      <c r="X61" s="31"/>
    </row>
    <row r="62" spans="1:24">
      <c r="A62" s="1">
        <v>32</v>
      </c>
      <c r="B62" s="1" t="s">
        <v>1005</v>
      </c>
      <c r="C62" s="89" t="s">
        <v>25</v>
      </c>
      <c r="D62" s="106"/>
      <c r="E62" s="104">
        <v>5</v>
      </c>
      <c r="F62" s="104"/>
      <c r="G62" s="31"/>
      <c r="H62" s="31"/>
      <c r="I62" s="31"/>
      <c r="J62" s="31">
        <f>IFERROR(LARGE(D62:I62,1),0)+IF($C$5&gt;=2,IFERROR(LARGE(D62:I62,2),0),0)+IF($C$5&gt;=3,IFERROR(LARGE(D62:I62,3),0),0)+IF($C$5&gt;=4,IFERROR(LARGE(D62:I62,4),0),0)+IF($C$5&gt;=5,IFERROR(LARGE(D62:I62,5),0),0)+IF($C$5&gt;=6,IFERROR(LARGE(D62:I62,6),0),0)</f>
        <v>5</v>
      </c>
      <c r="K62" s="31"/>
      <c r="L62" s="31"/>
      <c r="M62" s="31">
        <f>J62-(ROW(J62)-ROW(J$6))/10000</f>
        <v>4.9943999999999997</v>
      </c>
      <c r="N62" s="31">
        <f>COUNT(D62:I62)</f>
        <v>1</v>
      </c>
      <c r="O62" s="31">
        <f ca="1">IF(AND(N62=1,OFFSET(C62,0,O$3)&gt;0),"Y",0)</f>
        <v>0</v>
      </c>
      <c r="P62" s="32" t="s">
        <v>925</v>
      </c>
      <c r="Q62" s="47">
        <f>1-(P62=P61)</f>
        <v>0</v>
      </c>
      <c r="R62" s="33">
        <f>M62+S62/1000+T62/10000+U62/100000+V62/1000000+W62/10000000+X62/100000000</f>
        <v>4.9993999999999996</v>
      </c>
      <c r="S62" s="104">
        <v>5</v>
      </c>
      <c r="T62" s="106"/>
      <c r="U62" s="104"/>
      <c r="V62" s="31"/>
      <c r="W62" s="31"/>
      <c r="X62" s="31"/>
    </row>
    <row r="63" spans="1:24">
      <c r="A63" s="1">
        <v>33</v>
      </c>
      <c r="B63" s="1" t="s">
        <v>1006</v>
      </c>
      <c r="C63" s="89" t="s">
        <v>39</v>
      </c>
      <c r="D63" s="106"/>
      <c r="E63" s="104">
        <v>4</v>
      </c>
      <c r="F63" s="104"/>
      <c r="G63" s="31"/>
      <c r="H63" s="31"/>
      <c r="I63" s="31"/>
      <c r="J63" s="31">
        <f>IFERROR(LARGE(D63:I63,1),0)+IF($C$5&gt;=2,IFERROR(LARGE(D63:I63,2),0),0)+IF($C$5&gt;=3,IFERROR(LARGE(D63:I63,3),0),0)+IF($C$5&gt;=4,IFERROR(LARGE(D63:I63,4),0),0)+IF($C$5&gt;=5,IFERROR(LARGE(D63:I63,5),0),0)+IF($C$5&gt;=6,IFERROR(LARGE(D63:I63,6),0),0)</f>
        <v>4</v>
      </c>
      <c r="K63" s="31"/>
      <c r="L63" s="31"/>
      <c r="M63" s="31">
        <f>J63-(ROW(J63)-ROW(J$6))/10000</f>
        <v>3.9943</v>
      </c>
      <c r="N63" s="31">
        <f>COUNT(D63:I63)</f>
        <v>1</v>
      </c>
      <c r="O63" s="31">
        <f ca="1">IF(AND(N63=1,OFFSET(C63,0,O$3)&gt;0),"Y",0)</f>
        <v>0</v>
      </c>
      <c r="P63" s="32" t="s">
        <v>925</v>
      </c>
      <c r="Q63" s="47">
        <f>1-(P63=P62)</f>
        <v>0</v>
      </c>
      <c r="R63" s="33">
        <f>M63+S63/1000+T63/10000+U63/100000+V63/1000000+W63/10000000+X63/100000000</f>
        <v>3.9983</v>
      </c>
      <c r="S63" s="104">
        <v>4</v>
      </c>
      <c r="T63" s="106"/>
      <c r="U63" s="104"/>
      <c r="V63" s="31"/>
      <c r="W63" s="31"/>
      <c r="X63" s="31"/>
    </row>
    <row r="64" spans="1:24" ht="3" customHeight="1">
      <c r="A64" s="89"/>
      <c r="B64" s="89"/>
      <c r="C64" s="89"/>
      <c r="D64" s="106"/>
      <c r="E64" s="106"/>
      <c r="F64" s="104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3"/>
      <c r="S64" s="31"/>
      <c r="T64" s="31"/>
      <c r="U64" s="31"/>
      <c r="V64" s="31"/>
      <c r="W64" s="31"/>
      <c r="X64" s="31"/>
    </row>
    <row r="65" spans="1:24" ht="15">
      <c r="C65" s="102"/>
      <c r="D65" s="103"/>
      <c r="E65" s="104"/>
      <c r="F65" s="104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3"/>
      <c r="S65" s="31"/>
      <c r="T65" s="31"/>
      <c r="U65" s="31"/>
      <c r="V65" s="31"/>
      <c r="W65" s="31"/>
      <c r="X65" s="31"/>
    </row>
    <row r="66" spans="1:24" ht="15">
      <c r="A66" s="26" t="s">
        <v>939</v>
      </c>
      <c r="C66" s="102"/>
      <c r="D66" s="103"/>
      <c r="E66" s="104"/>
      <c r="F66" s="104"/>
      <c r="G66" s="31"/>
      <c r="H66" s="31"/>
      <c r="I66" s="31"/>
      <c r="J66" s="31"/>
      <c r="K66" s="31"/>
      <c r="L66" s="31"/>
      <c r="M66" s="31"/>
      <c r="N66" s="31"/>
      <c r="O66" s="31"/>
      <c r="P66" s="75" t="str">
        <f>A66</f>
        <v>U13B</v>
      </c>
      <c r="Q66" s="31"/>
      <c r="R66" s="33"/>
      <c r="S66" s="31"/>
      <c r="T66" s="31"/>
      <c r="U66" s="31"/>
      <c r="V66" s="31"/>
      <c r="W66" s="31"/>
      <c r="X66" s="31"/>
    </row>
    <row r="67" spans="1:24">
      <c r="A67" s="1">
        <v>1</v>
      </c>
      <c r="B67" s="1" t="s">
        <v>940</v>
      </c>
      <c r="C67" s="89" t="s">
        <v>51</v>
      </c>
      <c r="D67" s="106">
        <v>19</v>
      </c>
      <c r="E67" s="104">
        <v>20</v>
      </c>
      <c r="F67" s="104">
        <v>19</v>
      </c>
      <c r="G67" s="31">
        <v>20</v>
      </c>
      <c r="H67" s="31">
        <v>20</v>
      </c>
      <c r="I67" s="31"/>
      <c r="J67" s="31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79</v>
      </c>
      <c r="K67" s="31"/>
      <c r="L67" s="31" t="s">
        <v>1007</v>
      </c>
      <c r="M67" s="31">
        <f>J67-(ROW(J67)-ROW(J$6))/10000</f>
        <v>78.993899999999996</v>
      </c>
      <c r="N67" s="31">
        <f>COUNT(D67:I67)</f>
        <v>5</v>
      </c>
      <c r="O67" s="31">
        <f ca="1">IF(AND(N67=1,OFFSET(C67,0,O$3)&gt;0),"Y",0)</f>
        <v>0</v>
      </c>
      <c r="P67" s="32" t="s">
        <v>939</v>
      </c>
      <c r="Q67" s="47">
        <f>1-(P67=P66)</f>
        <v>0</v>
      </c>
      <c r="R67" s="33">
        <f>M67+S67/1000+T67/10000+U67/100000+V67/1000000+W67/10000000+X67/100000000</f>
        <v>79.016012000000003</v>
      </c>
      <c r="S67" s="104">
        <v>20</v>
      </c>
      <c r="T67" s="106">
        <v>19</v>
      </c>
      <c r="U67" s="104">
        <v>19</v>
      </c>
      <c r="V67" s="31">
        <v>20</v>
      </c>
      <c r="W67" s="31">
        <v>20</v>
      </c>
      <c r="X67" s="31"/>
    </row>
    <row r="68" spans="1:24">
      <c r="A68" s="1">
        <v>2</v>
      </c>
      <c r="B68" s="1" t="s">
        <v>942</v>
      </c>
      <c r="C68" s="89" t="s">
        <v>145</v>
      </c>
      <c r="D68" s="106">
        <v>18</v>
      </c>
      <c r="E68" s="104">
        <v>19</v>
      </c>
      <c r="F68" s="104">
        <v>18</v>
      </c>
      <c r="G68" s="31">
        <v>17</v>
      </c>
      <c r="H68" s="31">
        <v>18</v>
      </c>
      <c r="I68" s="31"/>
      <c r="J68" s="31">
        <f>IFERROR(LARGE(D68:I68,1),0)+IF($C$5&gt;=2,IFERROR(LARGE(D68:I68,2),0),0)+IF($C$5&gt;=3,IFERROR(LARGE(D68:I68,3),0),0)+IF($C$5&gt;=4,IFERROR(LARGE(D68:I68,4),0),0)+IF($C$5&gt;=5,IFERROR(LARGE(D68:I68,5),0),0)+IF($C$5&gt;=6,IFERROR(LARGE(D68:I68,6),0),0)</f>
        <v>73</v>
      </c>
      <c r="K68" s="31"/>
      <c r="L68" s="31" t="s">
        <v>1008</v>
      </c>
      <c r="M68" s="31">
        <f>J68-(ROW(J68)-ROW(J$6))/10000</f>
        <v>72.993799999999993</v>
      </c>
      <c r="N68" s="31">
        <f>COUNT(D68:I68)</f>
        <v>5</v>
      </c>
      <c r="O68" s="31">
        <f ca="1">IF(AND(N68=1,OFFSET(C68,0,O$3)&gt;0),"Y",0)</f>
        <v>0</v>
      </c>
      <c r="P68" s="32" t="s">
        <v>939</v>
      </c>
      <c r="Q68" s="47">
        <f>1-(P68=P67)</f>
        <v>0</v>
      </c>
      <c r="R68" s="33">
        <f>M68+S68/1000+T68/10000+U68/100000+V68/1000000+W68/10000000+X68/100000000</f>
        <v>73.014798800000008</v>
      </c>
      <c r="S68" s="104">
        <v>19</v>
      </c>
      <c r="T68" s="106">
        <v>18</v>
      </c>
      <c r="U68" s="104">
        <v>18</v>
      </c>
      <c r="V68" s="31">
        <v>17</v>
      </c>
      <c r="W68" s="31">
        <v>18</v>
      </c>
      <c r="X68" s="31"/>
    </row>
    <row r="69" spans="1:24">
      <c r="A69" s="1">
        <v>3</v>
      </c>
      <c r="B69" s="1" t="s">
        <v>943</v>
      </c>
      <c r="C69" s="89" t="s">
        <v>66</v>
      </c>
      <c r="D69" s="106">
        <v>17</v>
      </c>
      <c r="E69" s="104">
        <v>18</v>
      </c>
      <c r="F69" s="104">
        <v>17</v>
      </c>
      <c r="G69" s="31">
        <v>16</v>
      </c>
      <c r="H69" s="31">
        <v>17</v>
      </c>
      <c r="I69" s="31"/>
      <c r="J69" s="31">
        <f>IFERROR(LARGE(D69:I69,1),0)+IF($C$5&gt;=2,IFERROR(LARGE(D69:I69,2),0),0)+IF($C$5&gt;=3,IFERROR(LARGE(D69:I69,3),0),0)+IF($C$5&gt;=4,IFERROR(LARGE(D69:I69,4),0),0)+IF($C$5&gt;=5,IFERROR(LARGE(D69:I69,5),0),0)+IF($C$5&gt;=6,IFERROR(LARGE(D69:I69,6),0),0)</f>
        <v>69</v>
      </c>
      <c r="K69" s="31"/>
      <c r="L69" s="31" t="s">
        <v>1009</v>
      </c>
      <c r="M69" s="31">
        <f>J69-(ROW(J69)-ROW(J$6))/10000</f>
        <v>68.993700000000004</v>
      </c>
      <c r="N69" s="31">
        <f>COUNT(D69:I69)</f>
        <v>5</v>
      </c>
      <c r="O69" s="31">
        <f ca="1">IF(AND(N69=1,OFFSET(C69,0,O$3)&gt;0),"Y",0)</f>
        <v>0</v>
      </c>
      <c r="P69" s="32" t="s">
        <v>939</v>
      </c>
      <c r="Q69" s="47">
        <f>1-(P69=P68)</f>
        <v>0</v>
      </c>
      <c r="R69" s="33">
        <f>M69+S69/1000+T69/10000+U69/100000+V69/1000000+W69/10000000+X69/100000000</f>
        <v>69.013587700000002</v>
      </c>
      <c r="S69" s="104">
        <v>18</v>
      </c>
      <c r="T69" s="106">
        <v>17</v>
      </c>
      <c r="U69" s="104">
        <v>17</v>
      </c>
      <c r="V69" s="31">
        <v>16</v>
      </c>
      <c r="W69" s="31">
        <v>17</v>
      </c>
      <c r="X69" s="31"/>
    </row>
    <row r="70" spans="1:24">
      <c r="A70" s="1">
        <v>4</v>
      </c>
      <c r="B70" s="1" t="s">
        <v>1010</v>
      </c>
      <c r="C70" s="89" t="s">
        <v>51</v>
      </c>
      <c r="D70" s="106">
        <v>20</v>
      </c>
      <c r="E70" s="104"/>
      <c r="F70" s="104">
        <v>20</v>
      </c>
      <c r="G70" s="31"/>
      <c r="H70" s="31"/>
      <c r="I70" s="31"/>
      <c r="J70" s="31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40</v>
      </c>
      <c r="K70" s="31"/>
      <c r="L70" s="31"/>
      <c r="M70" s="31">
        <f>J70-(ROW(J70)-ROW(J$6))/10000</f>
        <v>39.993600000000001</v>
      </c>
      <c r="N70" s="31">
        <f>COUNT(D70:I70)</f>
        <v>2</v>
      </c>
      <c r="O70" s="31">
        <f ca="1">IF(AND(N70=1,OFFSET(C70,0,O$3)&gt;0),"Y",0)</f>
        <v>0</v>
      </c>
      <c r="P70" s="32" t="s">
        <v>939</v>
      </c>
      <c r="Q70" s="47">
        <f>1-(P70=P69)</f>
        <v>0</v>
      </c>
      <c r="R70" s="33">
        <f>M70+S70/1000+T70/10000+U70/100000+V70/1000000+W70/10000000+X70/100000000</f>
        <v>40.015600000000006</v>
      </c>
      <c r="S70" s="106">
        <v>20</v>
      </c>
      <c r="T70" s="104">
        <v>20</v>
      </c>
      <c r="U70" s="104"/>
      <c r="V70" s="31"/>
      <c r="W70" s="31"/>
      <c r="X70" s="31"/>
    </row>
    <row r="71" spans="1:24">
      <c r="A71" s="1">
        <v>5</v>
      </c>
      <c r="B71" s="1" t="s">
        <v>941</v>
      </c>
      <c r="C71" s="89" t="s">
        <v>51</v>
      </c>
      <c r="D71" s="106"/>
      <c r="E71" s="104"/>
      <c r="F71" s="104"/>
      <c r="G71" s="31">
        <v>19</v>
      </c>
      <c r="H71" s="31">
        <v>19</v>
      </c>
      <c r="I71" s="31"/>
      <c r="J71" s="31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38</v>
      </c>
      <c r="K71" s="31"/>
      <c r="L71" s="31"/>
      <c r="M71" s="31">
        <f>J71-(ROW(J71)-ROW(J$6))/10000</f>
        <v>37.993499999999997</v>
      </c>
      <c r="N71" s="31">
        <f>COUNT(D71:I71)</f>
        <v>2</v>
      </c>
      <c r="O71" s="31">
        <f ca="1">IF(AND(N71=1,OFFSET(C71,0,O$3)&gt;0),"Y",0)</f>
        <v>0</v>
      </c>
      <c r="P71" s="32" t="s">
        <v>939</v>
      </c>
      <c r="Q71" s="47">
        <f>1-(P71=P70)</f>
        <v>0</v>
      </c>
      <c r="R71" s="33">
        <f>M71+S71/1000+T71/10000+U71/100000+V71/1000000+W71/10000000+X71/100000000</f>
        <v>37.9935209</v>
      </c>
      <c r="S71" s="106"/>
      <c r="T71" s="104"/>
      <c r="U71" s="104"/>
      <c r="V71" s="31">
        <v>19</v>
      </c>
      <c r="W71" s="31">
        <v>19</v>
      </c>
      <c r="X71" s="31"/>
    </row>
    <row r="72" spans="1:24">
      <c r="A72" s="1">
        <v>6</v>
      </c>
      <c r="B72" s="1" t="s">
        <v>1011</v>
      </c>
      <c r="C72" s="89" t="s">
        <v>34</v>
      </c>
      <c r="D72" s="106">
        <v>16</v>
      </c>
      <c r="E72" s="104"/>
      <c r="F72" s="104"/>
      <c r="G72" s="31">
        <v>15</v>
      </c>
      <c r="H72" s="31"/>
      <c r="I72" s="31"/>
      <c r="J72" s="31">
        <f>IFERROR(LARGE(D72:I72,1),0)+IF($C$5&gt;=2,IFERROR(LARGE(D72:I72,2),0),0)+IF($C$5&gt;=3,IFERROR(LARGE(D72:I72,3),0),0)+IF($C$5&gt;=4,IFERROR(LARGE(D72:I72,4),0),0)+IF($C$5&gt;=5,IFERROR(LARGE(D72:I72,5),0),0)+IF($C$5&gt;=6,IFERROR(LARGE(D72:I72,6),0),0)</f>
        <v>31</v>
      </c>
      <c r="K72" s="31"/>
      <c r="L72" s="31"/>
      <c r="M72" s="31">
        <f>J72-(ROW(J72)-ROW(J$6))/10000</f>
        <v>30.993400000000001</v>
      </c>
      <c r="N72" s="31">
        <f>COUNT(D72:I72)</f>
        <v>2</v>
      </c>
      <c r="O72" s="31">
        <f ca="1">IF(AND(N72=1,OFFSET(C72,0,O$3)&gt;0),"Y",0)</f>
        <v>0</v>
      </c>
      <c r="P72" s="32" t="s">
        <v>939</v>
      </c>
      <c r="Q72" s="47">
        <f>1-(P72=P71)</f>
        <v>0</v>
      </c>
      <c r="R72" s="33">
        <f>M72+S72/1000+T72/10000+U72/100000+V72/1000000+W72/10000000+X72/100000000</f>
        <v>31.009415000000001</v>
      </c>
      <c r="S72" s="106">
        <v>16</v>
      </c>
      <c r="T72" s="104"/>
      <c r="U72" s="104"/>
      <c r="V72" s="31">
        <v>15</v>
      </c>
      <c r="W72" s="31"/>
      <c r="X72" s="31"/>
    </row>
    <row r="73" spans="1:24">
      <c r="A73" s="1">
        <v>7</v>
      </c>
      <c r="B73" s="1" t="s">
        <v>1012</v>
      </c>
      <c r="C73" s="89" t="s">
        <v>51</v>
      </c>
      <c r="D73" s="106"/>
      <c r="E73" s="104"/>
      <c r="F73" s="104"/>
      <c r="G73" s="31">
        <v>18</v>
      </c>
      <c r="H73" s="31"/>
      <c r="I73" s="31"/>
      <c r="J73" s="31">
        <f>IFERROR(LARGE(D73:I73,1),0)+IF($C$5&gt;=2,IFERROR(LARGE(D73:I73,2),0),0)+IF($C$5&gt;=3,IFERROR(LARGE(D73:I73,3),0),0)+IF($C$5&gt;=4,IFERROR(LARGE(D73:I73,4),0),0)+IF($C$5&gt;=5,IFERROR(LARGE(D73:I73,5),0),0)+IF($C$5&gt;=6,IFERROR(LARGE(D73:I73,6),0),0)</f>
        <v>18</v>
      </c>
      <c r="K73" s="31"/>
      <c r="L73" s="31"/>
      <c r="M73" s="31">
        <f>J73-(ROW(J73)-ROW(J$6))/10000</f>
        <v>17.993300000000001</v>
      </c>
      <c r="N73" s="31">
        <f>COUNT(D73:I73)</f>
        <v>1</v>
      </c>
      <c r="O73" s="31">
        <f ca="1">IF(AND(N73=1,OFFSET(C73,0,O$3)&gt;0),"Y",0)</f>
        <v>0</v>
      </c>
      <c r="P73" s="32" t="s">
        <v>939</v>
      </c>
      <c r="Q73" s="47">
        <f>1-(P73=P72)</f>
        <v>0</v>
      </c>
      <c r="R73" s="33">
        <f>M73+S73/1000+T73/10000+U73/100000+V73/1000000+W73/10000000+X73/100000000</f>
        <v>17.993318000000002</v>
      </c>
      <c r="S73" s="106"/>
      <c r="T73" s="104"/>
      <c r="U73" s="104"/>
      <c r="V73" s="31">
        <v>18</v>
      </c>
      <c r="W73" s="31"/>
      <c r="X73" s="31"/>
    </row>
    <row r="74" spans="1:24">
      <c r="A74" s="1">
        <v>8</v>
      </c>
      <c r="B74" s="1" t="s">
        <v>1013</v>
      </c>
      <c r="C74" s="89" t="s">
        <v>66</v>
      </c>
      <c r="D74" s="106"/>
      <c r="E74" s="104">
        <v>17</v>
      </c>
      <c r="F74" s="104"/>
      <c r="G74" s="31"/>
      <c r="H74" s="31"/>
      <c r="I74" s="31"/>
      <c r="J74" s="31">
        <f>IFERROR(LARGE(D74:I74,1),0)+IF($C$5&gt;=2,IFERROR(LARGE(D74:I74,2),0),0)+IF($C$5&gt;=3,IFERROR(LARGE(D74:I74,3),0),0)+IF($C$5&gt;=4,IFERROR(LARGE(D74:I74,4),0),0)+IF($C$5&gt;=5,IFERROR(LARGE(D74:I74,5),0),0)+IF($C$5&gt;=6,IFERROR(LARGE(D74:I74,6),0),0)</f>
        <v>17</v>
      </c>
      <c r="K74" s="31"/>
      <c r="L74" s="31"/>
      <c r="M74" s="31">
        <f>J74-(ROW(J74)-ROW(J$6))/10000</f>
        <v>16.993200000000002</v>
      </c>
      <c r="N74" s="31">
        <f>COUNT(D74:I74)</f>
        <v>1</v>
      </c>
      <c r="O74" s="31">
        <f ca="1">IF(AND(N74=1,OFFSET(C74,0,O$3)&gt;0),"Y",0)</f>
        <v>0</v>
      </c>
      <c r="P74" s="32" t="s">
        <v>939</v>
      </c>
      <c r="Q74" s="47">
        <f>1-(P74=P73)</f>
        <v>0</v>
      </c>
      <c r="R74" s="33">
        <f>M74+S74/1000+T74/10000+U74/100000+V74/1000000+W74/10000000+X74/100000000</f>
        <v>17.010200000000001</v>
      </c>
      <c r="S74" s="104">
        <v>17</v>
      </c>
      <c r="T74" s="106"/>
      <c r="U74" s="104"/>
      <c r="V74" s="31"/>
      <c r="W74" s="31"/>
      <c r="X74" s="31"/>
    </row>
    <row r="75" spans="1:24">
      <c r="A75" s="1">
        <v>9</v>
      </c>
      <c r="B75" s="1" t="s">
        <v>1014</v>
      </c>
      <c r="C75" s="89" t="s">
        <v>66</v>
      </c>
      <c r="D75" s="106"/>
      <c r="E75" s="104">
        <v>16</v>
      </c>
      <c r="F75" s="104"/>
      <c r="G75" s="31"/>
      <c r="H75" s="31"/>
      <c r="I75" s="31"/>
      <c r="J75" s="31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16</v>
      </c>
      <c r="K75" s="31"/>
      <c r="L75" s="31"/>
      <c r="M75" s="31">
        <f>J75-(ROW(J75)-ROW(J$6))/10000</f>
        <v>15.9931</v>
      </c>
      <c r="N75" s="31">
        <f>COUNT(D75:I75)</f>
        <v>1</v>
      </c>
      <c r="O75" s="31">
        <f ca="1">IF(AND(N75=1,OFFSET(C75,0,O$3)&gt;0),"Y",0)</f>
        <v>0</v>
      </c>
      <c r="P75" s="32" t="s">
        <v>939</v>
      </c>
      <c r="Q75" s="47">
        <f>1-(P75=P74)</f>
        <v>0</v>
      </c>
      <c r="R75" s="33">
        <f>M75+S75/1000+T75/10000+U75/100000+V75/1000000+W75/10000000+X75/100000000</f>
        <v>16.0091</v>
      </c>
      <c r="S75" s="104">
        <v>16</v>
      </c>
      <c r="T75" s="106"/>
      <c r="U75" s="104"/>
      <c r="V75" s="31"/>
      <c r="W75" s="31"/>
      <c r="X75" s="31"/>
    </row>
    <row r="76" spans="1:24">
      <c r="A76" s="1">
        <v>10</v>
      </c>
      <c r="B76" s="1" t="s">
        <v>1015</v>
      </c>
      <c r="C76" s="89" t="s">
        <v>39</v>
      </c>
      <c r="D76" s="106"/>
      <c r="E76" s="104">
        <v>15</v>
      </c>
      <c r="F76" s="104"/>
      <c r="G76" s="31"/>
      <c r="H76" s="31"/>
      <c r="I76" s="31"/>
      <c r="J76" s="31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15</v>
      </c>
      <c r="K76" s="31"/>
      <c r="L76" s="31"/>
      <c r="M76" s="31">
        <f>J76-(ROW(J76)-ROW(J$6))/10000</f>
        <v>14.993</v>
      </c>
      <c r="N76" s="31">
        <f>COUNT(D76:I76)</f>
        <v>1</v>
      </c>
      <c r="O76" s="31">
        <f ca="1">IF(AND(N76=1,OFFSET(C76,0,O$3)&gt;0),"Y",0)</f>
        <v>0</v>
      </c>
      <c r="P76" s="32" t="s">
        <v>939</v>
      </c>
      <c r="Q76" s="47">
        <f>1-(P76=P75)</f>
        <v>0</v>
      </c>
      <c r="R76" s="33">
        <f>M76+S76/1000+T76/10000+U76/100000+V76/1000000+W76/10000000+X76/100000000</f>
        <v>15.008000000000001</v>
      </c>
      <c r="S76" s="104">
        <v>15</v>
      </c>
      <c r="T76" s="106"/>
      <c r="U76" s="104"/>
      <c r="V76" s="31"/>
      <c r="W76" s="31"/>
      <c r="X76" s="31"/>
    </row>
    <row r="77" spans="1:24" ht="3" customHeight="1">
      <c r="A77" s="89"/>
      <c r="B77" s="89"/>
      <c r="C77" s="89"/>
      <c r="D77" s="106"/>
      <c r="E77" s="106"/>
      <c r="F77" s="104"/>
      <c r="G77" s="31"/>
      <c r="H77" s="105"/>
      <c r="I77" s="31"/>
      <c r="J77" s="31"/>
      <c r="K77" s="31"/>
      <c r="L77" s="31"/>
      <c r="M77" s="31"/>
      <c r="N77" s="31"/>
      <c r="O77" s="31"/>
      <c r="P77" s="31"/>
      <c r="Q77" s="31"/>
      <c r="R77" s="33"/>
      <c r="S77" s="31"/>
      <c r="T77" s="31"/>
      <c r="U77" s="31"/>
      <c r="V77" s="31"/>
      <c r="W77" s="31"/>
      <c r="X77" s="31"/>
    </row>
    <row r="78" spans="1:24" ht="15">
      <c r="C78" s="102"/>
      <c r="D78" s="103"/>
      <c r="E78" s="104"/>
      <c r="F78" s="104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3"/>
      <c r="S78" s="31"/>
      <c r="T78" s="31"/>
      <c r="U78" s="31"/>
      <c r="V78" s="31"/>
      <c r="W78" s="31"/>
      <c r="X78" s="31"/>
    </row>
    <row r="79" spans="1:24" ht="15">
      <c r="A79" s="26" t="s">
        <v>944</v>
      </c>
      <c r="C79" s="102"/>
      <c r="D79" s="103"/>
      <c r="E79" s="104"/>
      <c r="F79" s="104"/>
      <c r="G79" s="31"/>
      <c r="H79" s="31"/>
      <c r="I79" s="31"/>
      <c r="J79" s="31"/>
      <c r="K79" s="31"/>
      <c r="L79" s="31"/>
      <c r="M79" s="31"/>
      <c r="N79" s="31"/>
      <c r="O79" s="31"/>
      <c r="P79" s="75" t="str">
        <f>A79</f>
        <v>U13G</v>
      </c>
      <c r="Q79" s="31"/>
      <c r="R79" s="33"/>
      <c r="S79" s="31"/>
      <c r="T79" s="31"/>
      <c r="U79" s="31"/>
      <c r="V79" s="31"/>
      <c r="W79" s="31"/>
      <c r="X79" s="31"/>
    </row>
    <row r="80" spans="1:24">
      <c r="A80" s="1">
        <v>1</v>
      </c>
      <c r="B80" s="1" t="s">
        <v>1016</v>
      </c>
      <c r="C80" s="89" t="s">
        <v>51</v>
      </c>
      <c r="D80" s="106">
        <v>20</v>
      </c>
      <c r="E80" s="104">
        <v>20</v>
      </c>
      <c r="F80" s="104">
        <v>20</v>
      </c>
      <c r="G80" s="31">
        <v>20</v>
      </c>
      <c r="H80" s="31"/>
      <c r="I80" s="31"/>
      <c r="J80" s="31">
        <f>IFERROR(LARGE(D80:I80,1),0)+IF($C$5&gt;=2,IFERROR(LARGE(D80:I80,2),0),0)+IF($C$5&gt;=3,IFERROR(LARGE(D80:I80,3),0),0)+IF($C$5&gt;=4,IFERROR(LARGE(D80:I80,4),0),0)+IF($C$5&gt;=5,IFERROR(LARGE(D80:I80,5),0),0)+IF($C$5&gt;=6,IFERROR(LARGE(D80:I80,6),0),0)</f>
        <v>80</v>
      </c>
      <c r="K80" s="31"/>
      <c r="L80" s="31" t="s">
        <v>1017</v>
      </c>
      <c r="M80" s="31">
        <f>J80-(ROW(J80)-ROW(J$6))/10000</f>
        <v>79.992599999999996</v>
      </c>
      <c r="N80" s="31">
        <f>COUNT(D80:I80)</f>
        <v>4</v>
      </c>
      <c r="O80" s="31">
        <f ca="1">IF(AND(N80=1,OFFSET(C80,0,O$3)&gt;0),"Y",0)</f>
        <v>0</v>
      </c>
      <c r="P80" s="32" t="s">
        <v>944</v>
      </c>
      <c r="Q80" s="47">
        <f>1-(P80=P79)</f>
        <v>0</v>
      </c>
      <c r="R80" s="33">
        <f>M80+S80/1000+T80/10000+U80/100000+V80/1000000+W80/10000000+X80/100000000</f>
        <v>80.01482</v>
      </c>
      <c r="S80" s="106">
        <v>20</v>
      </c>
      <c r="T80" s="104">
        <v>20</v>
      </c>
      <c r="U80" s="104">
        <v>20</v>
      </c>
      <c r="V80" s="31">
        <v>20</v>
      </c>
      <c r="W80" s="31"/>
      <c r="X80" s="31"/>
    </row>
    <row r="81" spans="1:24">
      <c r="A81" s="1">
        <v>2</v>
      </c>
      <c r="B81" s="1" t="s">
        <v>947</v>
      </c>
      <c r="C81" s="89" t="s">
        <v>25</v>
      </c>
      <c r="D81" s="106">
        <v>16</v>
      </c>
      <c r="E81" s="104">
        <v>19</v>
      </c>
      <c r="F81" s="104">
        <v>19</v>
      </c>
      <c r="G81" s="31">
        <v>17</v>
      </c>
      <c r="H81" s="31">
        <v>18</v>
      </c>
      <c r="I81" s="31"/>
      <c r="J81" s="31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73</v>
      </c>
      <c r="K81" s="31"/>
      <c r="L81" s="31" t="s">
        <v>1018</v>
      </c>
      <c r="M81" s="31">
        <f>J81-(ROW(J81)-ROW(J$6))/10000</f>
        <v>72.992500000000007</v>
      </c>
      <c r="N81" s="31">
        <f>COUNT(D81:I81)</f>
        <v>5</v>
      </c>
      <c r="O81" s="31">
        <f ca="1">IF(AND(N81=1,OFFSET(C81,0,O$3)&gt;0),"Y",0)</f>
        <v>0</v>
      </c>
      <c r="P81" s="32" t="s">
        <v>944</v>
      </c>
      <c r="Q81" s="47">
        <f>1-(P81=P80)</f>
        <v>0</v>
      </c>
      <c r="R81" s="33">
        <f>M81+S81/1000+T81/10000+U81/100000+V81/1000000+W81/10000000+X81/100000000</f>
        <v>73.013578800000019</v>
      </c>
      <c r="S81" s="104">
        <v>19</v>
      </c>
      <c r="T81" s="104">
        <v>19</v>
      </c>
      <c r="U81" s="106">
        <v>16</v>
      </c>
      <c r="V81" s="31">
        <v>17</v>
      </c>
      <c r="W81" s="31">
        <v>18</v>
      </c>
      <c r="X81" s="31"/>
    </row>
    <row r="82" spans="1:24">
      <c r="A82" s="1">
        <v>3</v>
      </c>
      <c r="B82" s="1" t="s">
        <v>950</v>
      </c>
      <c r="C82" s="89" t="s">
        <v>39</v>
      </c>
      <c r="D82" s="106">
        <v>18</v>
      </c>
      <c r="E82" s="104">
        <v>18</v>
      </c>
      <c r="F82" s="104"/>
      <c r="G82" s="31">
        <v>16</v>
      </c>
      <c r="H82" s="31">
        <v>15</v>
      </c>
      <c r="I82" s="31"/>
      <c r="J82" s="31">
        <f>IFERROR(LARGE(D82:I82,1),0)+IF($C$5&gt;=2,IFERROR(LARGE(D82:I82,2),0),0)+IF($C$5&gt;=3,IFERROR(LARGE(D82:I82,3),0),0)+IF($C$5&gt;=4,IFERROR(LARGE(D82:I82,4),0),0)+IF($C$5&gt;=5,IFERROR(LARGE(D82:I82,5),0),0)+IF($C$5&gt;=6,IFERROR(LARGE(D82:I82,6),0),0)</f>
        <v>67</v>
      </c>
      <c r="K82" s="31"/>
      <c r="L82" s="31" t="s">
        <v>1019</v>
      </c>
      <c r="M82" s="31">
        <f>J82-(ROW(J82)-ROW(J$6))/10000</f>
        <v>66.992400000000004</v>
      </c>
      <c r="N82" s="31">
        <f>COUNT(D82:I82)</f>
        <v>4</v>
      </c>
      <c r="O82" s="31">
        <f ca="1">IF(AND(N82=1,OFFSET(C82,0,O$3)&gt;0),"Y",0)</f>
        <v>0</v>
      </c>
      <c r="P82" s="32" t="s">
        <v>944</v>
      </c>
      <c r="Q82" s="47">
        <f>1-(P82=P81)</f>
        <v>0</v>
      </c>
      <c r="R82" s="33">
        <f>M82+S82/1000+T82/10000+U82/100000+V82/1000000+W82/10000000+X82/100000000</f>
        <v>67.012217500000006</v>
      </c>
      <c r="S82" s="106">
        <v>18</v>
      </c>
      <c r="T82" s="104">
        <v>18</v>
      </c>
      <c r="U82" s="104"/>
      <c r="V82" s="31">
        <v>16</v>
      </c>
      <c r="W82" s="31">
        <v>15</v>
      </c>
      <c r="X82" s="31"/>
    </row>
    <row r="83" spans="1:24">
      <c r="A83" s="1">
        <v>4</v>
      </c>
      <c r="B83" s="1" t="s">
        <v>952</v>
      </c>
      <c r="C83" s="89" t="s">
        <v>326</v>
      </c>
      <c r="D83" s="106">
        <v>13</v>
      </c>
      <c r="E83" s="104">
        <v>15</v>
      </c>
      <c r="F83" s="104">
        <v>16</v>
      </c>
      <c r="G83" s="31">
        <v>14</v>
      </c>
      <c r="H83" s="31">
        <v>13</v>
      </c>
      <c r="I83" s="31"/>
      <c r="J83" s="31">
        <f>IFERROR(LARGE(D83:I83,1),0)+IF($C$5&gt;=2,IFERROR(LARGE(D83:I83,2),0),0)+IF($C$5&gt;=3,IFERROR(LARGE(D83:I83,3),0),0)+IF($C$5&gt;=4,IFERROR(LARGE(D83:I83,4),0),0)+IF($C$5&gt;=5,IFERROR(LARGE(D83:I83,5),0),0)+IF($C$5&gt;=6,IFERROR(LARGE(D83:I83,6),0),0)</f>
        <v>58</v>
      </c>
      <c r="K83" s="31"/>
      <c r="L83" s="31"/>
      <c r="M83" s="31">
        <f>J83-(ROW(J83)-ROW(J$6))/10000</f>
        <v>57.9923</v>
      </c>
      <c r="N83" s="31">
        <f>COUNT(D83:I83)</f>
        <v>5</v>
      </c>
      <c r="O83" s="31">
        <f ca="1">IF(AND(N83=1,OFFSET(C83,0,O$3)&gt;0),"Y",0)</f>
        <v>0</v>
      </c>
      <c r="P83" s="32" t="s">
        <v>944</v>
      </c>
      <c r="Q83" s="47">
        <f>1-(P83=P82)</f>
        <v>0</v>
      </c>
      <c r="R83" s="33">
        <f>M83+S83/1000+T83/10000+U83/100000+V83/1000000+W83/10000000+X83/100000000</f>
        <v>58.009945299999998</v>
      </c>
      <c r="S83" s="104">
        <v>16</v>
      </c>
      <c r="T83" s="104">
        <v>15</v>
      </c>
      <c r="U83" s="106">
        <v>13</v>
      </c>
      <c r="V83" s="31">
        <v>14</v>
      </c>
      <c r="W83" s="31">
        <v>13</v>
      </c>
      <c r="X83" s="31"/>
    </row>
    <row r="84" spans="1:24">
      <c r="A84" s="1">
        <v>5</v>
      </c>
      <c r="B84" s="1" t="s">
        <v>951</v>
      </c>
      <c r="C84" s="89" t="s">
        <v>25</v>
      </c>
      <c r="D84" s="106"/>
      <c r="E84" s="104">
        <v>16</v>
      </c>
      <c r="F84" s="104">
        <v>14</v>
      </c>
      <c r="G84" s="31">
        <v>13</v>
      </c>
      <c r="H84" s="31">
        <v>14</v>
      </c>
      <c r="I84" s="31"/>
      <c r="J84" s="31">
        <f>IFERROR(LARGE(D84:I84,1),0)+IF($C$5&gt;=2,IFERROR(LARGE(D84:I84,2),0),0)+IF($C$5&gt;=3,IFERROR(LARGE(D84:I84,3),0),0)+IF($C$5&gt;=4,IFERROR(LARGE(D84:I84,4),0),0)+IF($C$5&gt;=5,IFERROR(LARGE(D84:I84,5),0),0)+IF($C$5&gt;=6,IFERROR(LARGE(D84:I84,6),0),0)</f>
        <v>57</v>
      </c>
      <c r="K84" s="31"/>
      <c r="L84" s="31"/>
      <c r="M84" s="31">
        <f>J84-(ROW(J84)-ROW(J$6))/10000</f>
        <v>56.992199999999997</v>
      </c>
      <c r="N84" s="31">
        <f>COUNT(D84:I84)</f>
        <v>4</v>
      </c>
      <c r="O84" s="31">
        <f ca="1">IF(AND(N84=1,OFFSET(C84,0,O$3)&gt;0),"Y",0)</f>
        <v>0</v>
      </c>
      <c r="P84" s="32" t="s">
        <v>944</v>
      </c>
      <c r="Q84" s="47">
        <f>1-(P84=P83)</f>
        <v>0</v>
      </c>
      <c r="R84" s="33">
        <f>M84+S84/1000+T84/10000+U84/100000+V84/1000000+W84/10000000+X84/100000000</f>
        <v>57.009614399999997</v>
      </c>
      <c r="S84" s="104">
        <v>16</v>
      </c>
      <c r="T84" s="104">
        <v>14</v>
      </c>
      <c r="U84" s="106"/>
      <c r="V84" s="31">
        <v>13</v>
      </c>
      <c r="W84" s="31">
        <v>14</v>
      </c>
      <c r="X84" s="31"/>
    </row>
    <row r="85" spans="1:24">
      <c r="A85" s="1">
        <v>6</v>
      </c>
      <c r="B85" s="1" t="s">
        <v>1020</v>
      </c>
      <c r="C85" s="89" t="s">
        <v>145</v>
      </c>
      <c r="D85" s="106">
        <v>17</v>
      </c>
      <c r="E85" s="104"/>
      <c r="F85" s="104">
        <v>18</v>
      </c>
      <c r="G85" s="31">
        <v>15</v>
      </c>
      <c r="H85" s="31"/>
      <c r="I85" s="31"/>
      <c r="J85" s="31">
        <f>IFERROR(LARGE(D85:I85,1),0)+IF($C$5&gt;=2,IFERROR(LARGE(D85:I85,2),0),0)+IF($C$5&gt;=3,IFERROR(LARGE(D85:I85,3),0),0)+IF($C$5&gt;=4,IFERROR(LARGE(D85:I85,4),0),0)+IF($C$5&gt;=5,IFERROR(LARGE(D85:I85,5),0),0)+IF($C$5&gt;=6,IFERROR(LARGE(D85:I85,6),0),0)</f>
        <v>50</v>
      </c>
      <c r="K85" s="31"/>
      <c r="L85" s="31"/>
      <c r="M85" s="31">
        <f>J85-(ROW(J85)-ROW(J$6))/10000</f>
        <v>49.992100000000001</v>
      </c>
      <c r="N85" s="31">
        <f>COUNT(D85:I85)</f>
        <v>3</v>
      </c>
      <c r="O85" s="31">
        <f ca="1">IF(AND(N85=1,OFFSET(C85,0,O$3)&gt;0),"Y",0)</f>
        <v>0</v>
      </c>
      <c r="P85" s="32" t="s">
        <v>944</v>
      </c>
      <c r="Q85" s="47">
        <f>1-(P85=P84)</f>
        <v>0</v>
      </c>
      <c r="R85" s="33">
        <f>M85+S85/1000+T85/10000+U85/100000+V85/1000000+W85/10000000+X85/100000000</f>
        <v>50.011814999999999</v>
      </c>
      <c r="S85" s="104">
        <v>18</v>
      </c>
      <c r="T85" s="106">
        <v>17</v>
      </c>
      <c r="U85" s="104"/>
      <c r="V85" s="31">
        <v>15</v>
      </c>
      <c r="W85" s="31"/>
      <c r="X85" s="31"/>
    </row>
    <row r="86" spans="1:24">
      <c r="A86" s="1">
        <v>7</v>
      </c>
      <c r="B86" s="1" t="s">
        <v>948</v>
      </c>
      <c r="C86" s="89" t="s">
        <v>34</v>
      </c>
      <c r="D86" s="106"/>
      <c r="E86" s="104">
        <v>17</v>
      </c>
      <c r="F86" s="104">
        <v>13</v>
      </c>
      <c r="G86" s="31"/>
      <c r="H86" s="31">
        <v>17</v>
      </c>
      <c r="I86" s="31"/>
      <c r="J86" s="31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47</v>
      </c>
      <c r="K86" s="31"/>
      <c r="L86" s="31"/>
      <c r="M86" s="31">
        <f>J86-(ROW(J86)-ROW(J$6))/10000</f>
        <v>46.991999999999997</v>
      </c>
      <c r="N86" s="31">
        <f>COUNT(D86:I86)</f>
        <v>3</v>
      </c>
      <c r="O86" s="31">
        <f ca="1">IF(AND(N86=1,OFFSET(C86,0,O$3)&gt;0),"Y",0)</f>
        <v>0</v>
      </c>
      <c r="P86" s="32" t="s">
        <v>944</v>
      </c>
      <c r="Q86" s="47">
        <f>1-(P86=P85)</f>
        <v>0</v>
      </c>
      <c r="R86" s="33">
        <f>M86+S86/1000+T86/10000+U86/100000+V86/1000000+W86/10000000+X86/100000000</f>
        <v>47.010301699999999</v>
      </c>
      <c r="S86" s="104">
        <v>17</v>
      </c>
      <c r="T86" s="104">
        <v>13</v>
      </c>
      <c r="U86" s="106"/>
      <c r="V86" s="31"/>
      <c r="W86" s="31">
        <v>17</v>
      </c>
      <c r="X86" s="31"/>
    </row>
    <row r="87" spans="1:24">
      <c r="A87" s="1">
        <v>8</v>
      </c>
      <c r="B87" s="1" t="s">
        <v>949</v>
      </c>
      <c r="C87" s="89" t="s">
        <v>25</v>
      </c>
      <c r="D87" s="106">
        <v>11</v>
      </c>
      <c r="E87" s="104"/>
      <c r="F87" s="104">
        <v>17</v>
      </c>
      <c r="G87" s="31"/>
      <c r="H87" s="31">
        <v>16</v>
      </c>
      <c r="I87" s="31"/>
      <c r="J87" s="31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44</v>
      </c>
      <c r="K87" s="31"/>
      <c r="L87" s="31"/>
      <c r="M87" s="31">
        <f>J87-(ROW(J87)-ROW(J$6))/10000</f>
        <v>43.991900000000001</v>
      </c>
      <c r="N87" s="31">
        <f>COUNT(D87:I87)</f>
        <v>3</v>
      </c>
      <c r="O87" s="31">
        <f ca="1">IF(AND(N87=1,OFFSET(C87,0,O$3)&gt;0),"Y",0)</f>
        <v>0</v>
      </c>
      <c r="P87" s="32" t="s">
        <v>944</v>
      </c>
      <c r="Q87" s="47">
        <f>1-(P87=P86)</f>
        <v>0</v>
      </c>
      <c r="R87" s="33">
        <f>M87+S87/1000+T87/10000+U87/100000+V87/1000000+W87/10000000+X87/100000000</f>
        <v>44.010001600000002</v>
      </c>
      <c r="S87" s="104">
        <v>17</v>
      </c>
      <c r="T87" s="106">
        <v>11</v>
      </c>
      <c r="U87" s="104"/>
      <c r="V87" s="31"/>
      <c r="W87" s="31">
        <v>16</v>
      </c>
      <c r="X87" s="31"/>
    </row>
    <row r="88" spans="1:24">
      <c r="A88" s="1">
        <v>9</v>
      </c>
      <c r="B88" s="1" t="s">
        <v>945</v>
      </c>
      <c r="C88" s="89" t="s">
        <v>39</v>
      </c>
      <c r="D88" s="106"/>
      <c r="E88" s="104"/>
      <c r="F88" s="104"/>
      <c r="G88" s="31">
        <v>19</v>
      </c>
      <c r="H88" s="31">
        <v>20</v>
      </c>
      <c r="I88" s="31"/>
      <c r="J88" s="31">
        <f>IFERROR(LARGE(D88:I88,1),0)+IF($C$5&gt;=2,IFERROR(LARGE(D88:I88,2),0),0)+IF($C$5&gt;=3,IFERROR(LARGE(D88:I88,3),0),0)+IF($C$5&gt;=4,IFERROR(LARGE(D88:I88,4),0),0)+IF($C$5&gt;=5,IFERROR(LARGE(D88:I88,5),0),0)+IF($C$5&gt;=6,IFERROR(LARGE(D88:I88,6),0),0)</f>
        <v>39</v>
      </c>
      <c r="K88" s="31"/>
      <c r="L88" s="31"/>
      <c r="M88" s="31">
        <f>J88-(ROW(J88)-ROW(J$6))/10000</f>
        <v>38.991799999999998</v>
      </c>
      <c r="N88" s="31">
        <f>COUNT(D88:I88)</f>
        <v>2</v>
      </c>
      <c r="O88" s="31">
        <f ca="1">IF(AND(N88=1,OFFSET(C88,0,O$3)&gt;0),"Y",0)</f>
        <v>0</v>
      </c>
      <c r="P88" s="32" t="s">
        <v>944</v>
      </c>
      <c r="Q88" s="47">
        <f>1-(P88=P87)</f>
        <v>0</v>
      </c>
      <c r="R88" s="33">
        <f>M88+S88/1000+T88/10000+U88/100000+V88/1000000+W88/10000000+X88/100000000</f>
        <v>38.991821000000002</v>
      </c>
      <c r="S88" s="106"/>
      <c r="T88" s="104"/>
      <c r="U88" s="104"/>
      <c r="V88" s="31">
        <v>19</v>
      </c>
      <c r="W88" s="31">
        <v>20</v>
      </c>
      <c r="X88" s="31"/>
    </row>
    <row r="89" spans="1:24">
      <c r="A89" s="1">
        <v>10</v>
      </c>
      <c r="B89" s="1" t="s">
        <v>946</v>
      </c>
      <c r="C89" s="89" t="s">
        <v>25</v>
      </c>
      <c r="D89" s="106"/>
      <c r="E89" s="104"/>
      <c r="F89" s="104"/>
      <c r="G89" s="31">
        <v>18</v>
      </c>
      <c r="H89" s="31">
        <v>19</v>
      </c>
      <c r="I89" s="31"/>
      <c r="J89" s="31">
        <f>IFERROR(LARGE(D89:I89,1),0)+IF($C$5&gt;=2,IFERROR(LARGE(D89:I89,2),0),0)+IF($C$5&gt;=3,IFERROR(LARGE(D89:I89,3),0),0)+IF($C$5&gt;=4,IFERROR(LARGE(D89:I89,4),0),0)+IF($C$5&gt;=5,IFERROR(LARGE(D89:I89,5),0),0)+IF($C$5&gt;=6,IFERROR(LARGE(D89:I89,6),0),0)</f>
        <v>37</v>
      </c>
      <c r="K89" s="31"/>
      <c r="L89" s="31"/>
      <c r="M89" s="31">
        <f>J89-(ROW(J89)-ROW(J$6))/10000</f>
        <v>36.991700000000002</v>
      </c>
      <c r="N89" s="31">
        <f>COUNT(D89:I89)</f>
        <v>2</v>
      </c>
      <c r="O89" s="31">
        <f ca="1">IF(AND(N89=1,OFFSET(C89,0,O$3)&gt;0),"Y",0)</f>
        <v>0</v>
      </c>
      <c r="P89" s="32" t="s">
        <v>944</v>
      </c>
      <c r="Q89" s="47">
        <f>1-(P89=P88)</f>
        <v>0</v>
      </c>
      <c r="R89" s="33">
        <f>M89+S89/1000+T89/10000+U89/100000+V89/1000000+W89/10000000+X89/100000000</f>
        <v>36.9917199</v>
      </c>
      <c r="S89" s="106"/>
      <c r="T89" s="104"/>
      <c r="U89" s="104"/>
      <c r="V89" s="31">
        <v>18</v>
      </c>
      <c r="W89" s="31">
        <v>19</v>
      </c>
      <c r="X89" s="31"/>
    </row>
    <row r="90" spans="1:24">
      <c r="A90" s="1">
        <v>11</v>
      </c>
      <c r="B90" s="1" t="s">
        <v>1021</v>
      </c>
      <c r="C90" s="89" t="s">
        <v>39</v>
      </c>
      <c r="D90" s="106">
        <v>15</v>
      </c>
      <c r="E90" s="104"/>
      <c r="F90" s="104"/>
      <c r="G90" s="31">
        <v>12</v>
      </c>
      <c r="H90" s="31"/>
      <c r="I90" s="31"/>
      <c r="J90" s="31">
        <f>IFERROR(LARGE(D90:I90,1),0)+IF($C$5&gt;=2,IFERROR(LARGE(D90:I90,2),0),0)+IF($C$5&gt;=3,IFERROR(LARGE(D90:I90,3),0),0)+IF($C$5&gt;=4,IFERROR(LARGE(D90:I90,4),0),0)+IF($C$5&gt;=5,IFERROR(LARGE(D90:I90,5),0),0)+IF($C$5&gt;=6,IFERROR(LARGE(D90:I90,6),0),0)</f>
        <v>27</v>
      </c>
      <c r="K90" s="31"/>
      <c r="L90" s="31"/>
      <c r="M90" s="31">
        <f>J90-(ROW(J90)-ROW(J$6))/10000</f>
        <v>26.991599999999998</v>
      </c>
      <c r="N90" s="31">
        <f>COUNT(D90:I90)</f>
        <v>2</v>
      </c>
      <c r="O90" s="31">
        <f ca="1">IF(AND(N90=1,OFFSET(C90,0,O$3)&gt;0),"Y",0)</f>
        <v>0</v>
      </c>
      <c r="P90" s="32" t="s">
        <v>944</v>
      </c>
      <c r="Q90" s="47">
        <f>1-(P90=P89)</f>
        <v>0</v>
      </c>
      <c r="R90" s="33">
        <f>M90+S90/1000+T90/10000+U90/100000+V90/1000000+W90/10000000+X90/100000000</f>
        <v>27.006612000000001</v>
      </c>
      <c r="S90" s="106">
        <v>15</v>
      </c>
      <c r="T90" s="104"/>
      <c r="U90" s="104"/>
      <c r="V90" s="31">
        <v>12</v>
      </c>
      <c r="W90" s="31"/>
      <c r="X90" s="31"/>
    </row>
    <row r="91" spans="1:24">
      <c r="A91" s="1">
        <v>12</v>
      </c>
      <c r="B91" s="1" t="s">
        <v>1022</v>
      </c>
      <c r="C91" s="89" t="s">
        <v>145</v>
      </c>
      <c r="D91" s="106">
        <v>19</v>
      </c>
      <c r="E91" s="104"/>
      <c r="F91" s="104"/>
      <c r="G91" s="31"/>
      <c r="H91" s="31"/>
      <c r="I91" s="31"/>
      <c r="J91" s="31">
        <f>IFERROR(LARGE(D91:I91,1),0)+IF($C$5&gt;=2,IFERROR(LARGE(D91:I91,2),0),0)+IF($C$5&gt;=3,IFERROR(LARGE(D91:I91,3),0),0)+IF($C$5&gt;=4,IFERROR(LARGE(D91:I91,4),0),0)+IF($C$5&gt;=5,IFERROR(LARGE(D91:I91,5),0),0)+IF($C$5&gt;=6,IFERROR(LARGE(D91:I91,6),0),0)</f>
        <v>19</v>
      </c>
      <c r="K91" s="31"/>
      <c r="L91" s="31"/>
      <c r="M91" s="31">
        <f>J91-(ROW(J91)-ROW(J$6))/10000</f>
        <v>18.991499999999998</v>
      </c>
      <c r="N91" s="31">
        <f>COUNT(D91:I91)</f>
        <v>1</v>
      </c>
      <c r="O91" s="31">
        <f ca="1">IF(AND(N91=1,OFFSET(C91,0,O$3)&gt;0),"Y",0)</f>
        <v>0</v>
      </c>
      <c r="P91" s="32" t="s">
        <v>944</v>
      </c>
      <c r="Q91" s="47">
        <f>1-(P91=P90)</f>
        <v>0</v>
      </c>
      <c r="R91" s="33">
        <f>M91+S91/1000+T91/10000+U91/100000+V91/1000000+W91/10000000+X91/100000000</f>
        <v>19.010499999999997</v>
      </c>
      <c r="S91" s="106">
        <v>19</v>
      </c>
      <c r="T91" s="104"/>
      <c r="U91" s="104"/>
      <c r="V91" s="31"/>
      <c r="W91" s="31"/>
      <c r="X91" s="31"/>
    </row>
    <row r="92" spans="1:24">
      <c r="A92" s="1">
        <v>13</v>
      </c>
      <c r="B92" s="1" t="s">
        <v>1023</v>
      </c>
      <c r="C92" s="89" t="s">
        <v>42</v>
      </c>
      <c r="D92" s="106"/>
      <c r="E92" s="104"/>
      <c r="F92" s="104">
        <v>15</v>
      </c>
      <c r="G92" s="31"/>
      <c r="H92" s="31"/>
      <c r="I92" s="31"/>
      <c r="J92" s="31">
        <f>IFERROR(LARGE(D92:I92,1),0)+IF($C$5&gt;=2,IFERROR(LARGE(D92:I92,2),0),0)+IF($C$5&gt;=3,IFERROR(LARGE(D92:I92,3),0),0)+IF($C$5&gt;=4,IFERROR(LARGE(D92:I92,4),0),0)+IF($C$5&gt;=5,IFERROR(LARGE(D92:I92,5),0),0)+IF($C$5&gt;=6,IFERROR(LARGE(D92:I92,6),0),0)</f>
        <v>15</v>
      </c>
      <c r="K92" s="31"/>
      <c r="L92" s="31"/>
      <c r="M92" s="31">
        <f>J92-(ROW(J92)-ROW(J$6))/10000</f>
        <v>14.991400000000001</v>
      </c>
      <c r="N92" s="31">
        <f>COUNT(D92:I92)</f>
        <v>1</v>
      </c>
      <c r="O92" s="31">
        <f ca="1">IF(AND(N92=1,OFFSET(C92,0,O$3)&gt;0),"Y",0)</f>
        <v>0</v>
      </c>
      <c r="P92" s="32" t="s">
        <v>944</v>
      </c>
      <c r="Q92" s="47">
        <f>1-(P92=P91)</f>
        <v>0</v>
      </c>
      <c r="R92" s="33">
        <f>M92+S92/1000+T92/10000+U92/100000+V92/1000000+W92/10000000+X92/100000000</f>
        <v>15.006400000000001</v>
      </c>
      <c r="S92" s="104">
        <v>15</v>
      </c>
      <c r="T92" s="106"/>
      <c r="U92" s="104"/>
      <c r="V92" s="31"/>
      <c r="W92" s="31"/>
      <c r="X92" s="31"/>
    </row>
    <row r="93" spans="1:24">
      <c r="A93" s="1">
        <v>14</v>
      </c>
      <c r="B93" s="1" t="s">
        <v>1024</v>
      </c>
      <c r="C93" s="89" t="s">
        <v>25</v>
      </c>
      <c r="D93" s="106">
        <v>14</v>
      </c>
      <c r="E93" s="104"/>
      <c r="F93" s="104"/>
      <c r="G93" s="31"/>
      <c r="H93" s="31"/>
      <c r="I93" s="31"/>
      <c r="J93" s="31">
        <f>IFERROR(LARGE(D93:I93,1),0)+IF($C$5&gt;=2,IFERROR(LARGE(D93:I93,2),0),0)+IF($C$5&gt;=3,IFERROR(LARGE(D93:I93,3),0),0)+IF($C$5&gt;=4,IFERROR(LARGE(D93:I93,4),0),0)+IF($C$5&gt;=5,IFERROR(LARGE(D93:I93,5),0),0)+IF($C$5&gt;=6,IFERROR(LARGE(D93:I93,6),0),0)</f>
        <v>14</v>
      </c>
      <c r="K93" s="31"/>
      <c r="L93" s="31"/>
      <c r="M93" s="31">
        <f>J93-(ROW(J93)-ROW(J$6))/10000</f>
        <v>13.991300000000001</v>
      </c>
      <c r="N93" s="31">
        <f>COUNT(D93:I93)</f>
        <v>1</v>
      </c>
      <c r="O93" s="31">
        <f ca="1">IF(AND(N93=1,OFFSET(C93,0,O$3)&gt;0),"Y",0)</f>
        <v>0</v>
      </c>
      <c r="P93" s="32" t="s">
        <v>944</v>
      </c>
      <c r="Q93" s="47">
        <f>1-(P93=P92)</f>
        <v>0</v>
      </c>
      <c r="R93" s="33">
        <f>M93+S93/1000+T93/10000+U93/100000+V93/1000000+W93/10000000+X93/100000000</f>
        <v>14.0053</v>
      </c>
      <c r="S93" s="106">
        <v>14</v>
      </c>
      <c r="T93" s="104"/>
      <c r="U93" s="104"/>
      <c r="V93" s="31"/>
      <c r="W93" s="31"/>
      <c r="X93" s="31"/>
    </row>
    <row r="94" spans="1:24">
      <c r="A94" s="1">
        <v>15</v>
      </c>
      <c r="B94" s="1" t="s">
        <v>1025</v>
      </c>
      <c r="C94" s="89" t="s">
        <v>921</v>
      </c>
      <c r="D94" s="106">
        <v>12</v>
      </c>
      <c r="E94" s="104"/>
      <c r="F94" s="104"/>
      <c r="G94" s="31"/>
      <c r="H94" s="31"/>
      <c r="I94" s="31"/>
      <c r="J94" s="31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12</v>
      </c>
      <c r="K94" s="31"/>
      <c r="L94" s="31"/>
      <c r="M94" s="31">
        <f>J94-(ROW(J94)-ROW(J$6))/10000</f>
        <v>11.991199999999999</v>
      </c>
      <c r="N94" s="31">
        <f>COUNT(D94:I94)</f>
        <v>1</v>
      </c>
      <c r="O94" s="31">
        <f ca="1">IF(AND(N94=1,OFFSET(C94,0,O$3)&gt;0),"Y",0)</f>
        <v>0</v>
      </c>
      <c r="P94" s="32" t="s">
        <v>944</v>
      </c>
      <c r="Q94" s="47">
        <f>1-(P94=P93)</f>
        <v>0</v>
      </c>
      <c r="R94" s="33">
        <f>M94+S94/1000+T94/10000+U94/100000+V94/1000000+W94/10000000+X94/100000000</f>
        <v>12.0032</v>
      </c>
      <c r="S94" s="106">
        <v>12</v>
      </c>
      <c r="T94" s="104"/>
      <c r="U94" s="104"/>
      <c r="V94" s="31"/>
      <c r="W94" s="31"/>
      <c r="X94" s="31"/>
    </row>
    <row r="95" spans="1:24">
      <c r="A95" s="1">
        <v>16</v>
      </c>
      <c r="B95" s="1" t="s">
        <v>1026</v>
      </c>
      <c r="C95" s="89" t="s">
        <v>326</v>
      </c>
      <c r="D95" s="106">
        <v>10</v>
      </c>
      <c r="E95" s="104"/>
      <c r="F95" s="104"/>
      <c r="G95" s="31"/>
      <c r="H95" s="31"/>
      <c r="I95" s="31"/>
      <c r="J95" s="31">
        <f>IFERROR(LARGE(D95:I95,1),0)+IF($C$5&gt;=2,IFERROR(LARGE(D95:I95,2),0),0)+IF($C$5&gt;=3,IFERROR(LARGE(D95:I95,3),0),0)+IF($C$5&gt;=4,IFERROR(LARGE(D95:I95,4),0),0)+IF($C$5&gt;=5,IFERROR(LARGE(D95:I95,5),0),0)+IF($C$5&gt;=6,IFERROR(LARGE(D95:I95,6),0),0)</f>
        <v>10</v>
      </c>
      <c r="K95" s="31"/>
      <c r="L95" s="31"/>
      <c r="M95" s="31">
        <f>J95-(ROW(J95)-ROW(J$6))/10000</f>
        <v>9.9910999999999994</v>
      </c>
      <c r="N95" s="31">
        <f>COUNT(D95:I95)</f>
        <v>1</v>
      </c>
      <c r="O95" s="31">
        <f ca="1">IF(AND(N95=1,OFFSET(C95,0,O$3)&gt;0),"Y",0)</f>
        <v>0</v>
      </c>
      <c r="P95" s="32" t="s">
        <v>944</v>
      </c>
      <c r="Q95" s="47">
        <f>1-(P95=P94)</f>
        <v>0</v>
      </c>
      <c r="R95" s="33">
        <f>M95+S95/1000+T95/10000+U95/100000+V95/1000000+W95/10000000+X95/100000000</f>
        <v>10.001099999999999</v>
      </c>
      <c r="S95" s="106">
        <v>10</v>
      </c>
      <c r="T95" s="104"/>
      <c r="U95" s="104"/>
      <c r="V95" s="31"/>
      <c r="W95" s="31"/>
      <c r="X95" s="31"/>
    </row>
    <row r="96" spans="1:24">
      <c r="A96" s="1">
        <v>17</v>
      </c>
      <c r="B96" s="1" t="s">
        <v>1027</v>
      </c>
      <c r="C96" s="89" t="s">
        <v>39</v>
      </c>
      <c r="D96" s="106">
        <v>8</v>
      </c>
      <c r="E96" s="104"/>
      <c r="F96" s="104"/>
      <c r="G96" s="31"/>
      <c r="H96" s="31"/>
      <c r="I96" s="31"/>
      <c r="J96" s="31">
        <f>IFERROR(LARGE(D96:I96,1),0)+IF($C$5&gt;=2,IFERROR(LARGE(D96:I96,2),0),0)+IF($C$5&gt;=3,IFERROR(LARGE(D96:I96,3),0),0)+IF($C$5&gt;=4,IFERROR(LARGE(D96:I96,4),0),0)+IF($C$5&gt;=5,IFERROR(LARGE(D96:I96,5),0),0)+IF($C$5&gt;=6,IFERROR(LARGE(D96:I96,6),0),0)</f>
        <v>8</v>
      </c>
      <c r="K96" s="31"/>
      <c r="L96" s="31"/>
      <c r="M96" s="31">
        <f>J96-(ROW(J96)-ROW(J$6))/10000</f>
        <v>7.9909999999999997</v>
      </c>
      <c r="N96" s="31">
        <f>COUNT(D96:I96)</f>
        <v>1</v>
      </c>
      <c r="O96" s="31">
        <f ca="1">IF(AND(N96=1,OFFSET(C96,0,O$3)&gt;0),"Y",0)</f>
        <v>0</v>
      </c>
      <c r="P96" s="32" t="s">
        <v>944</v>
      </c>
      <c r="Q96" s="47">
        <f>1-(P96=P95)</f>
        <v>0</v>
      </c>
      <c r="R96" s="33">
        <f>M96+S96/1000+T96/10000+U96/100000+V96/1000000+W96/10000000+X96/100000000</f>
        <v>7.9989999999999997</v>
      </c>
      <c r="S96" s="106">
        <v>8</v>
      </c>
      <c r="T96" s="104"/>
      <c r="U96" s="104"/>
      <c r="V96" s="31"/>
      <c r="W96" s="31"/>
      <c r="X96" s="31"/>
    </row>
    <row r="97" spans="1:24" ht="3" customHeight="1">
      <c r="A97" s="89"/>
      <c r="B97" s="89"/>
      <c r="C97" s="89"/>
      <c r="D97" s="106"/>
      <c r="E97" s="106"/>
      <c r="F97" s="104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3"/>
      <c r="S97" s="31"/>
      <c r="T97" s="31"/>
      <c r="U97" s="31"/>
      <c r="V97" s="31"/>
      <c r="W97" s="31"/>
      <c r="X97" s="31"/>
    </row>
    <row r="98" spans="1:24" ht="15">
      <c r="C98" s="102"/>
      <c r="D98" s="103"/>
      <c r="E98" s="104"/>
      <c r="F98" s="104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3"/>
      <c r="S98" s="31"/>
      <c r="T98" s="31"/>
      <c r="U98" s="31"/>
      <c r="V98" s="31"/>
      <c r="W98" s="31"/>
      <c r="X98" s="31"/>
    </row>
    <row r="99" spans="1:24" ht="15">
      <c r="A99" s="26" t="s">
        <v>953</v>
      </c>
      <c r="C99" s="102"/>
      <c r="D99" s="103"/>
      <c r="E99" s="104"/>
      <c r="F99" s="104"/>
      <c r="G99" s="31"/>
      <c r="H99" s="31"/>
      <c r="I99" s="31"/>
      <c r="J99" s="31"/>
      <c r="K99" s="31"/>
      <c r="L99" s="31"/>
      <c r="M99" s="31"/>
      <c r="N99" s="31"/>
      <c r="O99" s="31"/>
      <c r="P99" s="75" t="str">
        <f>A99</f>
        <v>U15B</v>
      </c>
      <c r="Q99" s="31"/>
      <c r="R99" s="33"/>
      <c r="S99" s="31"/>
      <c r="T99" s="31"/>
      <c r="U99" s="31"/>
      <c r="V99" s="31"/>
      <c r="W99" s="31"/>
      <c r="X99" s="31"/>
    </row>
    <row r="100" spans="1:24">
      <c r="A100" s="1">
        <v>1</v>
      </c>
      <c r="B100" s="1" t="s">
        <v>954</v>
      </c>
      <c r="C100" s="89" t="s">
        <v>66</v>
      </c>
      <c r="D100" s="106">
        <v>14</v>
      </c>
      <c r="E100" s="104">
        <v>15</v>
      </c>
      <c r="F100" s="104">
        <v>15</v>
      </c>
      <c r="G100" s="31">
        <v>14</v>
      </c>
      <c r="H100" s="31">
        <v>15</v>
      </c>
      <c r="I100" s="31"/>
      <c r="J100" s="31">
        <f>IFERROR(LARGE(D100:I100,1),0)+IF($C$5&gt;=2,IFERROR(LARGE(D100:I100,2),0),0)+IF($C$5&gt;=3,IFERROR(LARGE(D100:I100,3),0),0)+IF($C$5&gt;=4,IFERROR(LARGE(D100:I100,4),0),0)+IF($C$5&gt;=5,IFERROR(LARGE(D100:I100,5),0),0)+IF($C$5&gt;=6,IFERROR(LARGE(D100:I100,6),0),0)</f>
        <v>59</v>
      </c>
      <c r="K100" s="31"/>
      <c r="L100" s="31" t="s">
        <v>1028</v>
      </c>
      <c r="M100" s="31">
        <f>J100-(ROW(J100)-ROW(J$6))/10000</f>
        <v>58.990600000000001</v>
      </c>
      <c r="N100" s="31">
        <f>COUNT(D100:I100)</f>
        <v>5</v>
      </c>
      <c r="O100" s="31">
        <f ca="1">IF(AND(N100=1,OFFSET(C100,0,O$3)&gt;0),"Y",0)</f>
        <v>0</v>
      </c>
      <c r="P100" s="32" t="s">
        <v>953</v>
      </c>
      <c r="Q100" s="47">
        <f>1-(P100=P99)</f>
        <v>0</v>
      </c>
      <c r="R100" s="33">
        <f>M100+S100/1000+T100/10000+U100/100000+V100/1000000+W100/10000000+X100/100000000</f>
        <v>59.007255500000007</v>
      </c>
      <c r="S100" s="104">
        <v>15</v>
      </c>
      <c r="T100" s="104">
        <v>15</v>
      </c>
      <c r="U100" s="106">
        <v>14</v>
      </c>
      <c r="V100" s="31">
        <v>14</v>
      </c>
      <c r="W100" s="31">
        <v>15</v>
      </c>
      <c r="X100" s="31"/>
    </row>
    <row r="101" spans="1:24">
      <c r="A101" s="1">
        <v>2</v>
      </c>
      <c r="B101" s="1" t="s">
        <v>955</v>
      </c>
      <c r="C101" s="89" t="s">
        <v>39</v>
      </c>
      <c r="D101" s="106">
        <v>15</v>
      </c>
      <c r="E101" s="104">
        <v>14</v>
      </c>
      <c r="F101" s="104">
        <v>15</v>
      </c>
      <c r="G101" s="31">
        <v>15</v>
      </c>
      <c r="H101" s="31">
        <v>14</v>
      </c>
      <c r="I101" s="31"/>
      <c r="J101" s="31">
        <f>IFERROR(LARGE(D101:I101,1),0)+IF($C$5&gt;=2,IFERROR(LARGE(D101:I101,2),0),0)+IF($C$5&gt;=3,IFERROR(LARGE(D101:I101,3),0),0)+IF($C$5&gt;=4,IFERROR(LARGE(D101:I101,4),0),0)+IF($C$5&gt;=5,IFERROR(LARGE(D101:I101,5),0),0)+IF($C$5&gt;=6,IFERROR(LARGE(D101:I101,6),0),0)</f>
        <v>59</v>
      </c>
      <c r="K101" s="31"/>
      <c r="L101" s="31" t="s">
        <v>1029</v>
      </c>
      <c r="M101" s="31">
        <f>J101-(ROW(J101)-ROW(J$6))/10000</f>
        <v>58.990499999999997</v>
      </c>
      <c r="N101" s="31">
        <f>COUNT(D101:I101)</f>
        <v>5</v>
      </c>
      <c r="O101" s="31">
        <f ca="1">IF(AND(N101=1,OFFSET(C101,0,O$3)&gt;0),"Y",0)</f>
        <v>0</v>
      </c>
      <c r="P101" s="32" t="s">
        <v>953</v>
      </c>
      <c r="Q101" s="47">
        <f>1-(P101=P100)</f>
        <v>0</v>
      </c>
      <c r="R101" s="33">
        <f>M101+S101/1000+T101/10000+U101/100000+V101/1000000+W101/10000000+X101/100000000</f>
        <v>59.0071564</v>
      </c>
      <c r="S101" s="106">
        <v>15</v>
      </c>
      <c r="T101" s="104">
        <v>15</v>
      </c>
      <c r="U101" s="104">
        <v>14</v>
      </c>
      <c r="V101" s="31">
        <v>15</v>
      </c>
      <c r="W101" s="31">
        <v>14</v>
      </c>
      <c r="X101" s="31"/>
    </row>
    <row r="102" spans="1:24">
      <c r="A102" s="1">
        <v>3</v>
      </c>
      <c r="B102" s="1" t="s">
        <v>956</v>
      </c>
      <c r="C102" s="89" t="s">
        <v>39</v>
      </c>
      <c r="D102" s="106">
        <v>13</v>
      </c>
      <c r="E102" s="104">
        <v>13</v>
      </c>
      <c r="F102" s="104"/>
      <c r="G102" s="31"/>
      <c r="H102" s="31">
        <v>13</v>
      </c>
      <c r="I102" s="31"/>
      <c r="J102" s="31">
        <f>IFERROR(LARGE(D102:I102,1),0)+IF($C$5&gt;=2,IFERROR(LARGE(D102:I102,2),0),0)+IF($C$5&gt;=3,IFERROR(LARGE(D102:I102,3),0),0)+IF($C$5&gt;=4,IFERROR(LARGE(D102:I102,4),0),0)+IF($C$5&gt;=5,IFERROR(LARGE(D102:I102,5),0),0)+IF($C$5&gt;=6,IFERROR(LARGE(D102:I102,6),0),0)</f>
        <v>39</v>
      </c>
      <c r="K102" s="31"/>
      <c r="L102" s="31" t="s">
        <v>1030</v>
      </c>
      <c r="M102" s="31">
        <f>J102-(ROW(J102)-ROW(J$6))/10000</f>
        <v>38.990400000000001</v>
      </c>
      <c r="N102" s="31">
        <f>COUNT(D102:I102)</f>
        <v>3</v>
      </c>
      <c r="O102" s="31">
        <f ca="1">IF(AND(N102=1,OFFSET(C102,0,O$3)&gt;0),"Y",0)</f>
        <v>0</v>
      </c>
      <c r="P102" s="32" t="s">
        <v>953</v>
      </c>
      <c r="Q102" s="47">
        <f>1-(P102=P101)</f>
        <v>0</v>
      </c>
      <c r="R102" s="33">
        <f>M102+S102/1000+T102/10000+U102/100000+V102/1000000+W102/10000000+X102/100000000</f>
        <v>39.004701300000001</v>
      </c>
      <c r="S102" s="106">
        <v>13</v>
      </c>
      <c r="T102" s="104">
        <v>13</v>
      </c>
      <c r="U102" s="104"/>
      <c r="V102" s="31"/>
      <c r="W102" s="31">
        <v>13</v>
      </c>
      <c r="X102" s="31"/>
    </row>
    <row r="103" spans="1:24">
      <c r="A103" s="1">
        <v>4</v>
      </c>
      <c r="B103" s="1" t="s">
        <v>1031</v>
      </c>
      <c r="C103" s="89" t="s">
        <v>84</v>
      </c>
      <c r="D103" s="106">
        <v>12</v>
      </c>
      <c r="E103" s="104"/>
      <c r="F103" s="104"/>
      <c r="G103" s="31"/>
      <c r="H103" s="31"/>
      <c r="I103" s="31"/>
      <c r="J103" s="31">
        <f>IFERROR(LARGE(D103:I103,1),0)+IF($C$5&gt;=2,IFERROR(LARGE(D103:I103,2),0),0)+IF($C$5&gt;=3,IFERROR(LARGE(D103:I103,3),0),0)+IF($C$5&gt;=4,IFERROR(LARGE(D103:I103,4),0),0)+IF($C$5&gt;=5,IFERROR(LARGE(D103:I103,5),0),0)+IF($C$5&gt;=6,IFERROR(LARGE(D103:I103,6),0),0)</f>
        <v>12</v>
      </c>
      <c r="K103" s="31"/>
      <c r="L103" s="31"/>
      <c r="M103" s="31">
        <f>J103-(ROW(J103)-ROW(J$6))/10000</f>
        <v>11.9903</v>
      </c>
      <c r="N103" s="31">
        <f>COUNT(D103:I103)</f>
        <v>1</v>
      </c>
      <c r="O103" s="31">
        <f ca="1">IF(AND(N103=1,OFFSET(C103,0,O$3)&gt;0),"Y",0)</f>
        <v>0</v>
      </c>
      <c r="P103" s="32" t="s">
        <v>953</v>
      </c>
      <c r="Q103" s="47">
        <f>1-(P103=P102)</f>
        <v>0</v>
      </c>
      <c r="R103" s="33">
        <f>M103+S103/1000+T103/10000+U103/100000+V103/1000000+W103/10000000+X103/100000000</f>
        <v>12.0023</v>
      </c>
      <c r="S103" s="106">
        <v>12</v>
      </c>
      <c r="T103" s="104"/>
      <c r="U103" s="104"/>
      <c r="V103" s="31"/>
      <c r="W103" s="31"/>
      <c r="X103" s="31"/>
    </row>
    <row r="104" spans="1:24">
      <c r="A104" s="1">
        <v>5</v>
      </c>
      <c r="B104" s="1" t="s">
        <v>957</v>
      </c>
      <c r="C104" s="89" t="s">
        <v>921</v>
      </c>
      <c r="D104" s="106"/>
      <c r="E104" s="104"/>
      <c r="F104" s="104"/>
      <c r="G104" s="31"/>
      <c r="H104" s="31">
        <v>12</v>
      </c>
      <c r="I104" s="31"/>
      <c r="J104" s="31">
        <f>IFERROR(LARGE(D104:I104,1),0)+IF($C$5&gt;=2,IFERROR(LARGE(D104:I104,2),0),0)+IF($C$5&gt;=3,IFERROR(LARGE(D104:I104,3),0),0)+IF($C$5&gt;=4,IFERROR(LARGE(D104:I104,4),0),0)+IF($C$5&gt;=5,IFERROR(LARGE(D104:I104,5),0),0)+IF($C$5&gt;=6,IFERROR(LARGE(D104:I104,6),0),0)</f>
        <v>12</v>
      </c>
      <c r="K104" s="31"/>
      <c r="L104" s="31"/>
      <c r="M104" s="31">
        <f>J104-(ROW(J104)-ROW(J$6))/10000</f>
        <v>11.9902</v>
      </c>
      <c r="N104" s="31">
        <f>COUNT(D104:I104)</f>
        <v>1</v>
      </c>
      <c r="O104" s="31" t="str">
        <f ca="1">IF(AND(N104=1,OFFSET(C104,0,O$3)&gt;0),"Y",0)</f>
        <v>Y</v>
      </c>
      <c r="P104" s="32" t="s">
        <v>953</v>
      </c>
      <c r="Q104" s="47">
        <f>1-(P104=P103)</f>
        <v>0</v>
      </c>
      <c r="R104" s="33">
        <f>M104+S104/1000+T104/10000+U104/100000+V104/1000000+W104/10000000+X104/100000000</f>
        <v>11.9902012</v>
      </c>
      <c r="S104" s="106"/>
      <c r="T104" s="104"/>
      <c r="U104" s="104"/>
      <c r="V104" s="31"/>
      <c r="W104" s="31">
        <v>12</v>
      </c>
      <c r="X104" s="31"/>
    </row>
    <row r="105" spans="1:24">
      <c r="A105" s="1">
        <v>6</v>
      </c>
      <c r="B105" s="1" t="s">
        <v>1032</v>
      </c>
      <c r="C105" s="89" t="s">
        <v>25</v>
      </c>
      <c r="D105" s="106">
        <v>11</v>
      </c>
      <c r="E105" s="104"/>
      <c r="F105" s="104"/>
      <c r="G105" s="31"/>
      <c r="H105" s="31"/>
      <c r="I105" s="31"/>
      <c r="J105" s="31">
        <f>IFERROR(LARGE(D105:I105,1),0)+IF($C$5&gt;=2,IFERROR(LARGE(D105:I105,2),0),0)+IF($C$5&gt;=3,IFERROR(LARGE(D105:I105,3),0),0)+IF($C$5&gt;=4,IFERROR(LARGE(D105:I105,4),0),0)+IF($C$5&gt;=5,IFERROR(LARGE(D105:I105,5),0),0)+IF($C$5&gt;=6,IFERROR(LARGE(D105:I105,6),0),0)</f>
        <v>11</v>
      </c>
      <c r="K105" s="31"/>
      <c r="L105" s="31"/>
      <c r="M105" s="31">
        <f>J105-(ROW(J105)-ROW(J$6))/10000</f>
        <v>10.9901</v>
      </c>
      <c r="N105" s="31">
        <f>COUNT(D105:I105)</f>
        <v>1</v>
      </c>
      <c r="O105" s="31">
        <f ca="1">IF(AND(N105=1,OFFSET(C105,0,O$3)&gt;0),"Y",0)</f>
        <v>0</v>
      </c>
      <c r="P105" s="32" t="s">
        <v>953</v>
      </c>
      <c r="Q105" s="47">
        <f>1-(P105=P104)</f>
        <v>0</v>
      </c>
      <c r="R105" s="33">
        <f>M105+S105/1000+T105/10000+U105/100000+V105/1000000+W105/10000000+X105/100000000</f>
        <v>11.001099999999999</v>
      </c>
      <c r="S105" s="106">
        <v>11</v>
      </c>
      <c r="T105" s="104"/>
      <c r="U105" s="104"/>
      <c r="V105" s="31"/>
      <c r="W105" s="31"/>
      <c r="X105" s="31"/>
    </row>
    <row r="106" spans="1:24" ht="3" customHeight="1">
      <c r="A106" s="89"/>
      <c r="B106" s="89"/>
      <c r="C106" s="89"/>
      <c r="D106" s="106"/>
      <c r="E106" s="106"/>
      <c r="F106" s="104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3"/>
      <c r="S106" s="31"/>
      <c r="T106" s="31"/>
      <c r="U106" s="31"/>
      <c r="V106" s="31"/>
      <c r="W106" s="31"/>
      <c r="X106" s="31"/>
    </row>
    <row r="107" spans="1:24" ht="15">
      <c r="C107" s="102"/>
      <c r="D107" s="103"/>
      <c r="E107" s="104"/>
      <c r="F107" s="104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3"/>
      <c r="S107" s="31"/>
      <c r="T107" s="31"/>
      <c r="U107" s="31"/>
      <c r="V107" s="31"/>
      <c r="W107" s="31"/>
      <c r="X107" s="31"/>
    </row>
    <row r="108" spans="1:24" ht="15">
      <c r="A108" s="26" t="s">
        <v>959</v>
      </c>
      <c r="C108" s="102"/>
      <c r="D108" s="103"/>
      <c r="E108" s="104"/>
      <c r="F108" s="104"/>
      <c r="G108" s="31"/>
      <c r="H108" s="31"/>
      <c r="I108" s="31"/>
      <c r="J108" s="31"/>
      <c r="K108" s="31"/>
      <c r="L108" s="31"/>
      <c r="M108" s="31"/>
      <c r="N108" s="31"/>
      <c r="O108" s="31"/>
      <c r="P108" s="75" t="str">
        <f>A108</f>
        <v>U15G</v>
      </c>
      <c r="Q108" s="31"/>
      <c r="R108" s="33"/>
      <c r="S108" s="31"/>
      <c r="T108" s="31"/>
      <c r="U108" s="31"/>
      <c r="V108" s="31"/>
      <c r="W108" s="31"/>
      <c r="X108" s="31"/>
    </row>
    <row r="109" spans="1:24">
      <c r="A109" s="1">
        <v>1</v>
      </c>
      <c r="B109" s="1" t="s">
        <v>963</v>
      </c>
      <c r="C109" s="89" t="s">
        <v>39</v>
      </c>
      <c r="D109" s="106">
        <v>15</v>
      </c>
      <c r="E109" s="104"/>
      <c r="F109" s="104">
        <v>13</v>
      </c>
      <c r="G109" s="31">
        <v>15</v>
      </c>
      <c r="H109" s="31">
        <v>12</v>
      </c>
      <c r="I109" s="31"/>
      <c r="J109" s="31">
        <f>IFERROR(LARGE(D109:I109,1),0)+IF($C$5&gt;=2,IFERROR(LARGE(D109:I109,2),0),0)+IF($C$5&gt;=3,IFERROR(LARGE(D109:I109,3),0),0)+IF($C$5&gt;=4,IFERROR(LARGE(D109:I109,4),0),0)+IF($C$5&gt;=5,IFERROR(LARGE(D109:I109,5),0),0)+IF($C$5&gt;=6,IFERROR(LARGE(D109:I109,6),0),0)</f>
        <v>55</v>
      </c>
      <c r="K109" s="31"/>
      <c r="L109" s="31" t="s">
        <v>1033</v>
      </c>
      <c r="M109" s="31">
        <f>J109-(ROW(J109)-ROW(J$6))/10000</f>
        <v>54.989699999999999</v>
      </c>
      <c r="N109" s="31">
        <f>COUNT(D109:I109)</f>
        <v>4</v>
      </c>
      <c r="O109" s="31">
        <f ca="1">IF(AND(N109=1,OFFSET(C109,0,O$3)&gt;0),"Y",0)</f>
        <v>0</v>
      </c>
      <c r="P109" s="32" t="s">
        <v>959</v>
      </c>
      <c r="Q109" s="47">
        <f>1-(P109=P108)</f>
        <v>0</v>
      </c>
      <c r="R109" s="33">
        <f>M109+S109/1000+T109/10000+U109/100000+V109/1000000+W109/10000000+X109/100000000</f>
        <v>55.006016199999998</v>
      </c>
      <c r="S109" s="106">
        <v>15</v>
      </c>
      <c r="T109" s="104">
        <v>13</v>
      </c>
      <c r="U109" s="104"/>
      <c r="V109" s="31">
        <v>15</v>
      </c>
      <c r="W109" s="31">
        <v>12</v>
      </c>
      <c r="X109" s="31"/>
    </row>
    <row r="110" spans="1:24">
      <c r="A110" s="1">
        <v>2</v>
      </c>
      <c r="B110" s="1" t="s">
        <v>964</v>
      </c>
      <c r="C110" s="89" t="s">
        <v>145</v>
      </c>
      <c r="D110" s="106">
        <v>13</v>
      </c>
      <c r="E110" s="104">
        <v>14</v>
      </c>
      <c r="F110" s="104"/>
      <c r="G110" s="31">
        <v>13</v>
      </c>
      <c r="H110" s="31">
        <v>11</v>
      </c>
      <c r="I110" s="31"/>
      <c r="J110" s="31">
        <f>IFERROR(LARGE(D110:I110,1),0)+IF($C$5&gt;=2,IFERROR(LARGE(D110:I110,2),0),0)+IF($C$5&gt;=3,IFERROR(LARGE(D110:I110,3),0),0)+IF($C$5&gt;=4,IFERROR(LARGE(D110:I110,4),0),0)+IF($C$5&gt;=5,IFERROR(LARGE(D110:I110,5),0),0)+IF($C$5&gt;=6,IFERROR(LARGE(D110:I110,6),0),0)</f>
        <v>51</v>
      </c>
      <c r="K110" s="31"/>
      <c r="L110" s="31" t="s">
        <v>1034</v>
      </c>
      <c r="M110" s="31">
        <f>J110-(ROW(J110)-ROW(J$6))/10000</f>
        <v>50.989600000000003</v>
      </c>
      <c r="N110" s="31">
        <f>COUNT(D110:I110)</f>
        <v>4</v>
      </c>
      <c r="O110" s="31">
        <f ca="1">IF(AND(N110=1,OFFSET(C110,0,O$3)&gt;0),"Y",0)</f>
        <v>0</v>
      </c>
      <c r="P110" s="32" t="s">
        <v>959</v>
      </c>
      <c r="Q110" s="47">
        <f>1-(P110=P109)</f>
        <v>0</v>
      </c>
      <c r="R110" s="33">
        <f>M110+S110/1000+T110/10000+U110/100000+V110/1000000+W110/10000000+X110/100000000</f>
        <v>51.004914100000008</v>
      </c>
      <c r="S110" s="104">
        <v>14</v>
      </c>
      <c r="T110" s="106">
        <v>13</v>
      </c>
      <c r="U110" s="104"/>
      <c r="V110" s="31">
        <v>13</v>
      </c>
      <c r="W110" s="31">
        <v>11</v>
      </c>
      <c r="X110" s="31"/>
    </row>
    <row r="111" spans="1:24">
      <c r="A111" s="1">
        <v>3</v>
      </c>
      <c r="B111" s="1" t="s">
        <v>960</v>
      </c>
      <c r="C111" s="89" t="s">
        <v>25</v>
      </c>
      <c r="D111" s="106"/>
      <c r="E111" s="104">
        <v>15</v>
      </c>
      <c r="F111" s="104">
        <v>15</v>
      </c>
      <c r="G111" s="31"/>
      <c r="H111" s="31">
        <v>15</v>
      </c>
      <c r="I111" s="31"/>
      <c r="J111" s="31">
        <f>IFERROR(LARGE(D111:I111,1),0)+IF($C$5&gt;=2,IFERROR(LARGE(D111:I111,2),0),0)+IF($C$5&gt;=3,IFERROR(LARGE(D111:I111,3),0),0)+IF($C$5&gt;=4,IFERROR(LARGE(D111:I111,4),0),0)+IF($C$5&gt;=5,IFERROR(LARGE(D111:I111,5),0),0)+IF($C$5&gt;=6,IFERROR(LARGE(D111:I111,6),0),0)</f>
        <v>45</v>
      </c>
      <c r="K111" s="31"/>
      <c r="L111" s="31" t="s">
        <v>1035</v>
      </c>
      <c r="M111" s="31">
        <f>J111-(ROW(J111)-ROW(J$6))/10000</f>
        <v>44.9895</v>
      </c>
      <c r="N111" s="31">
        <f>COUNT(D111:I111)</f>
        <v>3</v>
      </c>
      <c r="O111" s="31">
        <f ca="1">IF(AND(N111=1,OFFSET(C111,0,O$3)&gt;0),"Y",0)</f>
        <v>0</v>
      </c>
      <c r="P111" s="32" t="s">
        <v>959</v>
      </c>
      <c r="Q111" s="47">
        <f>1-(P111=P110)</f>
        <v>0</v>
      </c>
      <c r="R111" s="33">
        <f>M111+S111/1000+T111/10000+U111/100000+V111/1000000+W111/10000000+X111/100000000</f>
        <v>45.006001500000004</v>
      </c>
      <c r="S111" s="104">
        <v>15</v>
      </c>
      <c r="T111" s="104">
        <v>15</v>
      </c>
      <c r="U111" s="106"/>
      <c r="V111" s="31"/>
      <c r="W111" s="31">
        <v>15</v>
      </c>
      <c r="X111" s="31"/>
    </row>
    <row r="112" spans="1:24">
      <c r="A112" s="1">
        <v>4</v>
      </c>
      <c r="B112" s="1" t="s">
        <v>961</v>
      </c>
      <c r="C112" s="89" t="s">
        <v>25</v>
      </c>
      <c r="D112" s="106">
        <v>14</v>
      </c>
      <c r="E112" s="104"/>
      <c r="F112" s="104">
        <v>14</v>
      </c>
      <c r="G112" s="31"/>
      <c r="H112" s="31">
        <v>14</v>
      </c>
      <c r="I112" s="31"/>
      <c r="J112" s="31">
        <f>IFERROR(LARGE(D112:I112,1),0)+IF($C$5&gt;=2,IFERROR(LARGE(D112:I112,2),0),0)+IF($C$5&gt;=3,IFERROR(LARGE(D112:I112,3),0),0)+IF($C$5&gt;=4,IFERROR(LARGE(D112:I112,4),0),0)+IF($C$5&gt;=5,IFERROR(LARGE(D112:I112,5),0),0)+IF($C$5&gt;=6,IFERROR(LARGE(D112:I112,6),0),0)</f>
        <v>42</v>
      </c>
      <c r="K112" s="31"/>
      <c r="L112" s="31"/>
      <c r="M112" s="31">
        <f>J112-(ROW(J112)-ROW(J$6))/10000</f>
        <v>41.989400000000003</v>
      </c>
      <c r="N112" s="31">
        <f>COUNT(D112:I112)</f>
        <v>3</v>
      </c>
      <c r="O112" s="31">
        <f ca="1">IF(AND(N112=1,OFFSET(C112,0,O$3)&gt;0),"Y",0)</f>
        <v>0</v>
      </c>
      <c r="P112" s="32" t="s">
        <v>959</v>
      </c>
      <c r="Q112" s="47">
        <f>1-(P112=P111)</f>
        <v>0</v>
      </c>
      <c r="R112" s="33">
        <f>M112+S112/1000+T112/10000+U112/100000+V112/1000000+W112/10000000+X112/100000000</f>
        <v>42.004801400000005</v>
      </c>
      <c r="S112" s="106">
        <v>14</v>
      </c>
      <c r="T112" s="104">
        <v>14</v>
      </c>
      <c r="U112" s="104"/>
      <c r="V112" s="31"/>
      <c r="W112" s="31">
        <v>14</v>
      </c>
      <c r="X112" s="31"/>
    </row>
    <row r="113" spans="1:24">
      <c r="A113" s="1">
        <v>5</v>
      </c>
      <c r="B113" s="1" t="s">
        <v>962</v>
      </c>
      <c r="C113" s="89" t="s">
        <v>39</v>
      </c>
      <c r="D113" s="106">
        <v>9</v>
      </c>
      <c r="E113" s="104"/>
      <c r="F113" s="104"/>
      <c r="G113" s="31">
        <v>14</v>
      </c>
      <c r="H113" s="31">
        <v>13</v>
      </c>
      <c r="I113" s="31"/>
      <c r="J113" s="31">
        <f>IFERROR(LARGE(D113:I113,1),0)+IF($C$5&gt;=2,IFERROR(LARGE(D113:I113,2),0),0)+IF($C$5&gt;=3,IFERROR(LARGE(D113:I113,3),0),0)+IF($C$5&gt;=4,IFERROR(LARGE(D113:I113,4),0),0)+IF($C$5&gt;=5,IFERROR(LARGE(D113:I113,5),0),0)+IF($C$5&gt;=6,IFERROR(LARGE(D113:I113,6),0),0)</f>
        <v>36</v>
      </c>
      <c r="K113" s="31"/>
      <c r="L113" s="31"/>
      <c r="M113" s="31">
        <f>J113-(ROW(J113)-ROW(J$6))/10000</f>
        <v>35.9893</v>
      </c>
      <c r="N113" s="31">
        <f>COUNT(D113:I113)</f>
        <v>3</v>
      </c>
      <c r="O113" s="31">
        <f ca="1">IF(AND(N113=1,OFFSET(C113,0,O$3)&gt;0),"Y",0)</f>
        <v>0</v>
      </c>
      <c r="P113" s="32" t="s">
        <v>959</v>
      </c>
      <c r="Q113" s="47">
        <f>1-(P113=P112)</f>
        <v>0</v>
      </c>
      <c r="R113" s="33">
        <f>M113+S113/1000+T113/10000+U113/100000+V113/1000000+W113/10000000+X113/100000000</f>
        <v>35.998315300000002</v>
      </c>
      <c r="S113" s="106">
        <v>9</v>
      </c>
      <c r="T113" s="104"/>
      <c r="U113" s="104"/>
      <c r="V113" s="31">
        <v>14</v>
      </c>
      <c r="W113" s="31">
        <v>13</v>
      </c>
      <c r="X113" s="31"/>
    </row>
    <row r="114" spans="1:24" ht="3" customHeight="1">
      <c r="A114" s="89"/>
      <c r="B114" s="89"/>
      <c r="C114" s="89"/>
      <c r="D114" s="106"/>
      <c r="E114" s="106"/>
      <c r="F114" s="104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3"/>
      <c r="S114" s="31"/>
      <c r="T114" s="31"/>
      <c r="U114" s="31"/>
      <c r="V114" s="31"/>
      <c r="W114" s="31"/>
      <c r="X114" s="31"/>
    </row>
    <row r="115" spans="1:24" ht="15">
      <c r="C115" s="102"/>
      <c r="D115" s="103"/>
      <c r="E115" s="104"/>
      <c r="F115" s="104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3"/>
      <c r="S115" s="31"/>
      <c r="T115" s="31"/>
      <c r="U115" s="31"/>
      <c r="V115" s="31"/>
      <c r="W115" s="31"/>
      <c r="X115" s="31"/>
    </row>
    <row r="116" spans="1:24" ht="15">
      <c r="A116" s="26" t="s">
        <v>965</v>
      </c>
      <c r="C116" s="102"/>
      <c r="D116" s="103"/>
      <c r="E116" s="104"/>
      <c r="F116" s="104"/>
      <c r="G116" s="31"/>
      <c r="H116" s="31"/>
      <c r="I116" s="31"/>
      <c r="J116" s="31"/>
      <c r="K116" s="31"/>
      <c r="L116" s="31"/>
      <c r="M116" s="31"/>
      <c r="N116" s="31"/>
      <c r="O116" s="31"/>
      <c r="P116" s="75" t="str">
        <f>A116</f>
        <v>U17B</v>
      </c>
      <c r="Q116" s="31"/>
      <c r="R116" s="33"/>
      <c r="S116" s="31"/>
      <c r="T116" s="31"/>
      <c r="U116" s="31"/>
      <c r="V116" s="31"/>
      <c r="W116" s="31"/>
      <c r="X116" s="31"/>
    </row>
    <row r="117" spans="1:24">
      <c r="A117" s="1">
        <v>1</v>
      </c>
      <c r="B117" s="1" t="s">
        <v>967</v>
      </c>
      <c r="C117" s="89" t="s">
        <v>51</v>
      </c>
      <c r="D117" s="106">
        <v>13</v>
      </c>
      <c r="E117" s="104">
        <v>15</v>
      </c>
      <c r="F117" s="104">
        <v>14</v>
      </c>
      <c r="G117" s="31">
        <v>15</v>
      </c>
      <c r="H117" s="31">
        <v>14</v>
      </c>
      <c r="I117" s="31"/>
      <c r="J117" s="31">
        <f>IFERROR(LARGE(D117:I117,1),0)+IF($C$5&gt;=2,IFERROR(LARGE(D117:I117,2),0),0)+IF($C$5&gt;=3,IFERROR(LARGE(D117:I117,3),0),0)+IF($C$5&gt;=4,IFERROR(LARGE(D117:I117,4),0),0)+IF($C$5&gt;=5,IFERROR(LARGE(D117:I117,5),0),0)+IF($C$5&gt;=6,IFERROR(LARGE(D117:I117,6),0),0)</f>
        <v>58</v>
      </c>
      <c r="K117" s="31"/>
      <c r="L117" s="31" t="s">
        <v>1036</v>
      </c>
      <c r="M117" s="31">
        <f>J117-(ROW(J117)-ROW(J$6))/10000</f>
        <v>57.988900000000001</v>
      </c>
      <c r="N117" s="31">
        <f>COUNT(D117:I117)</f>
        <v>5</v>
      </c>
      <c r="O117" s="31">
        <f ca="1">IF(AND(N117=1,OFFSET(C117,0,O$3)&gt;0),"Y",0)</f>
        <v>0</v>
      </c>
      <c r="P117" s="32" t="s">
        <v>965</v>
      </c>
      <c r="Q117" s="47">
        <f>1-(P117=P116)</f>
        <v>0</v>
      </c>
      <c r="R117" s="33">
        <f>M117+S117/1000+T117/10000+U117/100000+V117/1000000+W117/10000000+X117/100000000</f>
        <v>58.005446399999997</v>
      </c>
      <c r="S117" s="104">
        <v>15</v>
      </c>
      <c r="T117" s="104">
        <v>14</v>
      </c>
      <c r="U117" s="106">
        <v>13</v>
      </c>
      <c r="V117" s="31">
        <v>15</v>
      </c>
      <c r="W117" s="31">
        <v>14</v>
      </c>
      <c r="X117" s="31"/>
    </row>
    <row r="118" spans="1:24">
      <c r="A118" s="1">
        <v>2</v>
      </c>
      <c r="B118" s="1" t="s">
        <v>966</v>
      </c>
      <c r="C118" s="89" t="s">
        <v>66</v>
      </c>
      <c r="D118" s="106">
        <v>15</v>
      </c>
      <c r="E118" s="104"/>
      <c r="F118" s="104">
        <v>15</v>
      </c>
      <c r="G118" s="31"/>
      <c r="H118" s="31">
        <v>15</v>
      </c>
      <c r="I118" s="31"/>
      <c r="J118" s="31">
        <f>IFERROR(LARGE(D118:I118,1),0)+IF($C$5&gt;=2,IFERROR(LARGE(D118:I118,2),0),0)+IF($C$5&gt;=3,IFERROR(LARGE(D118:I118,3),0),0)+IF($C$5&gt;=4,IFERROR(LARGE(D118:I118,4),0),0)+IF($C$5&gt;=5,IFERROR(LARGE(D118:I118,5),0),0)+IF($C$5&gt;=6,IFERROR(LARGE(D118:I118,6),0),0)</f>
        <v>45</v>
      </c>
      <c r="K118" s="31"/>
      <c r="L118" s="31" t="s">
        <v>1037</v>
      </c>
      <c r="M118" s="31">
        <f>J118-(ROW(J118)-ROW(J$6))/10000</f>
        <v>44.988799999999998</v>
      </c>
      <c r="N118" s="31">
        <f>COUNT(D118:I118)</f>
        <v>3</v>
      </c>
      <c r="O118" s="31">
        <f ca="1">IF(AND(N118=1,OFFSET(C118,0,O$3)&gt;0),"Y",0)</f>
        <v>0</v>
      </c>
      <c r="P118" s="32" t="s">
        <v>965</v>
      </c>
      <c r="Q118" s="47">
        <f>1-(P118=P117)</f>
        <v>0</v>
      </c>
      <c r="R118" s="33">
        <f>M118+S118/1000+T118/10000+U118/100000+V118/1000000+W118/10000000+X118/100000000</f>
        <v>45.005301500000002</v>
      </c>
      <c r="S118" s="106">
        <v>15</v>
      </c>
      <c r="T118" s="104">
        <v>15</v>
      </c>
      <c r="U118" s="104"/>
      <c r="V118" s="31"/>
      <c r="W118" s="31">
        <v>15</v>
      </c>
      <c r="X118" s="31"/>
    </row>
    <row r="119" spans="1:24">
      <c r="A119" s="1">
        <v>3</v>
      </c>
      <c r="B119" s="1" t="s">
        <v>1039</v>
      </c>
      <c r="C119" s="89" t="s">
        <v>66</v>
      </c>
      <c r="D119" s="106">
        <v>14</v>
      </c>
      <c r="E119" s="104"/>
      <c r="F119" s="104"/>
      <c r="G119" s="31"/>
      <c r="H119" s="31"/>
      <c r="I119" s="31"/>
      <c r="J119" s="31">
        <f>IFERROR(LARGE(D119:I119,1),0)+IF($C$5&gt;=2,IFERROR(LARGE(D119:I119,2),0),0)+IF($C$5&gt;=3,IFERROR(LARGE(D119:I119,3),0),0)+IF($C$5&gt;=4,IFERROR(LARGE(D119:I119,4),0),0)+IF($C$5&gt;=5,IFERROR(LARGE(D119:I119,5),0),0)+IF($C$5&gt;=6,IFERROR(LARGE(D119:I119,6),0),0)</f>
        <v>14</v>
      </c>
      <c r="K119" s="31"/>
      <c r="L119" s="31" t="s">
        <v>1038</v>
      </c>
      <c r="M119" s="31">
        <f>J119-(ROW(J119)-ROW(J$6))/10000</f>
        <v>13.9887</v>
      </c>
      <c r="N119" s="31">
        <f>COUNT(D119:I119)</f>
        <v>1</v>
      </c>
      <c r="O119" s="31">
        <f ca="1">IF(AND(N119=1,OFFSET(C119,0,O$3)&gt;0),"Y",0)</f>
        <v>0</v>
      </c>
      <c r="P119" s="32" t="s">
        <v>965</v>
      </c>
      <c r="Q119" s="47">
        <f>1-(P119=P118)</f>
        <v>0</v>
      </c>
      <c r="R119" s="33">
        <f>M119+S119/1000+T119/10000+U119/100000+V119/1000000+W119/10000000+X119/100000000</f>
        <v>14.002699999999999</v>
      </c>
      <c r="S119" s="106">
        <v>14</v>
      </c>
      <c r="T119" s="104"/>
      <c r="U119" s="104"/>
      <c r="V119" s="31"/>
      <c r="W119" s="31"/>
      <c r="X119" s="31"/>
    </row>
    <row r="120" spans="1:24" ht="3" customHeight="1">
      <c r="A120" s="89"/>
      <c r="B120" s="89"/>
      <c r="C120" s="89"/>
      <c r="D120" s="106"/>
      <c r="E120" s="106"/>
      <c r="F120" s="104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3"/>
      <c r="S120" s="31"/>
      <c r="T120" s="31"/>
      <c r="U120" s="31"/>
      <c r="V120" s="31"/>
      <c r="W120" s="31"/>
      <c r="X120" s="31"/>
    </row>
    <row r="121" spans="1:24" ht="15">
      <c r="C121" s="102"/>
      <c r="D121" s="103"/>
      <c r="E121" s="104"/>
      <c r="F121" s="104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3"/>
      <c r="S121" s="31"/>
      <c r="T121" s="31"/>
      <c r="U121" s="31"/>
      <c r="V121" s="31"/>
      <c r="W121" s="31"/>
      <c r="X121" s="31"/>
    </row>
    <row r="122" spans="1:24" ht="15">
      <c r="A122" s="26" t="s">
        <v>1040</v>
      </c>
      <c r="C122" s="102"/>
      <c r="D122" s="103"/>
      <c r="E122" s="104"/>
      <c r="F122" s="104"/>
      <c r="G122" s="105"/>
      <c r="H122" s="31"/>
      <c r="I122" s="31"/>
      <c r="J122" s="31"/>
      <c r="K122" s="31"/>
      <c r="L122" s="31"/>
      <c r="M122" s="31"/>
      <c r="N122" s="31"/>
      <c r="O122" s="31"/>
      <c r="P122" s="75" t="str">
        <f>A122</f>
        <v>U17G</v>
      </c>
      <c r="Q122" s="31"/>
      <c r="R122" s="33"/>
      <c r="S122" s="31"/>
      <c r="T122" s="31"/>
      <c r="U122" s="31"/>
      <c r="V122" s="31"/>
      <c r="W122" s="31"/>
      <c r="X122" s="31"/>
    </row>
    <row r="123" spans="1:24" ht="3" customHeight="1">
      <c r="C123" s="107"/>
      <c r="D123" s="104"/>
      <c r="E123" s="104"/>
      <c r="F123" s="108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103"/>
      <c r="T123" s="104"/>
      <c r="U123" s="104"/>
      <c r="V123" s="105"/>
      <c r="W123" s="31"/>
      <c r="X123" s="31"/>
    </row>
    <row r="124" spans="1:24" ht="15"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104"/>
      <c r="T124" s="104"/>
      <c r="U124" s="108"/>
      <c r="V124" s="31"/>
      <c r="W124" s="31"/>
      <c r="X124" s="31"/>
    </row>
    <row r="125" spans="1:24">
      <c r="D125" s="27"/>
      <c r="F125" s="27"/>
      <c r="G125" s="27"/>
      <c r="H125" s="27"/>
    </row>
    <row r="126" spans="1:24">
      <c r="D126" s="27"/>
      <c r="E126" s="27"/>
      <c r="F126" s="27"/>
      <c r="G126" s="27"/>
      <c r="H126" s="27"/>
    </row>
    <row r="127" spans="1:24" ht="15">
      <c r="D127" s="27"/>
      <c r="E127" s="54"/>
      <c r="F127" s="27"/>
      <c r="G127" s="27"/>
      <c r="H127" s="27"/>
    </row>
    <row r="128" spans="1:24" ht="15">
      <c r="D128" s="27"/>
      <c r="E128" s="27"/>
      <c r="F128" s="27"/>
      <c r="G128" s="27"/>
      <c r="H128" s="54"/>
    </row>
    <row r="129" spans="4:8">
      <c r="D129" s="27"/>
      <c r="E129" s="27"/>
      <c r="F129" s="27"/>
      <c r="G129" s="27"/>
      <c r="H129" s="27"/>
    </row>
    <row r="130" spans="4:8">
      <c r="D130" s="27"/>
      <c r="E130" s="27"/>
      <c r="F130" s="27"/>
      <c r="G130" s="27"/>
      <c r="H130" s="27"/>
    </row>
    <row r="131" spans="4:8" ht="15">
      <c r="D131" s="27"/>
      <c r="E131" s="27"/>
      <c r="F131" s="27"/>
      <c r="G131" s="54"/>
      <c r="H131" s="27"/>
    </row>
    <row r="132" spans="4:8">
      <c r="D132" s="27"/>
      <c r="E132" s="27"/>
      <c r="F132" s="27"/>
      <c r="G132" s="27"/>
      <c r="H132" s="27"/>
    </row>
    <row r="133" spans="4:8">
      <c r="D133" s="27"/>
      <c r="E133" s="27"/>
      <c r="F133" s="27"/>
      <c r="G133" s="27"/>
      <c r="H133" s="27"/>
    </row>
    <row r="134" spans="4:8">
      <c r="D134" s="27"/>
      <c r="E134" s="27"/>
      <c r="F134" s="27"/>
      <c r="G134" s="27"/>
      <c r="H134" s="27"/>
    </row>
    <row r="135" spans="4:8">
      <c r="D135" s="27"/>
      <c r="E135" s="27"/>
      <c r="F135" s="27"/>
      <c r="G135" s="27"/>
      <c r="H135" s="27"/>
    </row>
    <row r="136" spans="4:8" ht="15">
      <c r="D136" s="27"/>
      <c r="E136" s="27"/>
      <c r="F136" s="54"/>
      <c r="G136" s="27"/>
      <c r="H136" s="27"/>
    </row>
    <row r="137" spans="4:8">
      <c r="D137" s="27"/>
      <c r="E137" s="27"/>
      <c r="F137" s="27"/>
      <c r="G137" s="27"/>
      <c r="H137" s="27"/>
    </row>
    <row r="138" spans="4:8" ht="15">
      <c r="D138" s="54"/>
      <c r="E138" s="54"/>
      <c r="F138" s="27"/>
      <c r="G138" s="27"/>
      <c r="H138" s="27"/>
    </row>
    <row r="139" spans="4:8">
      <c r="D139" s="27"/>
      <c r="E139" s="27"/>
      <c r="F139" s="27"/>
      <c r="G139" s="27"/>
      <c r="H139" s="27"/>
    </row>
    <row r="140" spans="4:8">
      <c r="D140" s="27"/>
      <c r="E140" s="27"/>
      <c r="F140" s="27"/>
      <c r="G140" s="27"/>
    </row>
    <row r="141" spans="4:8">
      <c r="D141" s="27"/>
      <c r="E141" s="27"/>
      <c r="F141" s="27"/>
      <c r="G141" s="27"/>
    </row>
    <row r="142" spans="4:8" ht="15">
      <c r="D142" s="27"/>
      <c r="E142" s="27"/>
      <c r="G142" s="27"/>
      <c r="H142" s="54"/>
    </row>
    <row r="143" spans="4:8">
      <c r="E143" s="27"/>
      <c r="G143" s="27"/>
      <c r="H143" s="27"/>
    </row>
    <row r="144" spans="4:8" ht="15">
      <c r="E144" s="27"/>
      <c r="F144" s="54"/>
      <c r="H144" s="27"/>
    </row>
    <row r="145" spans="4:8" ht="15">
      <c r="D145" s="54"/>
      <c r="F145" s="27"/>
      <c r="H145" s="27"/>
    </row>
    <row r="146" spans="4:8" ht="15">
      <c r="D146" s="27"/>
      <c r="F146" s="27"/>
      <c r="G146" s="54"/>
      <c r="H146" s="27"/>
    </row>
    <row r="147" spans="4:8" ht="15">
      <c r="D147" s="27"/>
      <c r="E147" s="54"/>
      <c r="F147" s="27"/>
      <c r="G147" s="27"/>
      <c r="H147" s="27"/>
    </row>
    <row r="148" spans="4:8">
      <c r="D148" s="27"/>
      <c r="E148" s="27"/>
      <c r="F148" s="27"/>
      <c r="G148" s="27"/>
      <c r="H148" s="27"/>
    </row>
    <row r="149" spans="4:8">
      <c r="E149" s="27"/>
      <c r="G149" s="27"/>
      <c r="H149" s="27"/>
    </row>
    <row r="150" spans="4:8">
      <c r="E150" s="27"/>
      <c r="G150" s="27"/>
    </row>
    <row r="152" spans="4:8" ht="15">
      <c r="H152" s="54"/>
    </row>
    <row r="153" spans="4:8" ht="15">
      <c r="E153" s="54"/>
      <c r="G153" s="54"/>
      <c r="H153" s="27"/>
    </row>
    <row r="154" spans="4:8">
      <c r="E154" s="27"/>
      <c r="G154" s="27"/>
      <c r="H154" s="27"/>
    </row>
    <row r="155" spans="4:8">
      <c r="E155" s="27"/>
      <c r="G155" s="27"/>
      <c r="H155" s="27"/>
    </row>
    <row r="156" spans="4:8">
      <c r="E156" s="27"/>
      <c r="G156" s="27"/>
      <c r="H156" s="27"/>
    </row>
    <row r="157" spans="4:8">
      <c r="G157" s="27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132</vt:i4>
      </vt:variant>
    </vt:vector>
  </HeadingPairs>
  <TitlesOfParts>
    <vt:vector size="138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CumJuniorFirstAnalCol</vt:lpstr>
      <vt:lpstr>CumJuniorFormulaTotal</vt:lpstr>
      <vt:lpstr>CumJuniorLastAnalCol</vt:lpstr>
      <vt:lpstr>CumJuniorNameCol</vt:lpstr>
      <vt:lpstr>CumJuniorPositionCol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CumMenFirstAnalCol</vt:lpstr>
      <vt:lpstr>CumMenFormulaTotal</vt:lpstr>
      <vt:lpstr>CumMenLastAnalCol</vt:lpstr>
      <vt:lpstr>CumMenNameCol</vt:lpstr>
      <vt:lpstr>CumMenPositionCol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CumWomenFirstAnalCol</vt:lpstr>
      <vt:lpstr>CumWomenFormulaTotal</vt:lpstr>
      <vt:lpstr>CumWomenLastAnalCol</vt:lpstr>
      <vt:lpstr>CumWomenNameCol</vt:lpstr>
      <vt:lpstr>CumWomenPositionCol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2023-02-05T21:08:04Z</dcterms:created>
  <dcterms:modified xsi:type="dcterms:W3CDTF">2023-02-05T21:16:24Z</dcterms:modified>
</cp:coreProperties>
</file>