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Junior'!$A$7:$J$21</definedName>
    <definedName name="CumJuniorU11G">'Cum Junior'!$A$23:$J$40</definedName>
    <definedName name="CumJuniorU13B">'Cum Junior'!$A$42:$J$48</definedName>
    <definedName name="CumJuniorU13G">'Cum Junior'!$A$50:$J$64</definedName>
    <definedName name="CumJuniorU15B">'Cum Junior'!$A$66:$J$72</definedName>
    <definedName name="CumJuniorU15G">'Cum Junior'!$A$74:$J$78</definedName>
    <definedName name="CumJuniorU17B">'Cum Junior'!$A$80:$J$84</definedName>
    <definedName name="CumJuniorU17G">'Cum Junior'!$A$86:$J$87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Men'!$A$33:$K$61</definedName>
    <definedName name="Men_40">'Cum Men'!$A$63:$K$98</definedName>
    <definedName name="Men_45">'Cum Men'!$A$100:$K$130</definedName>
    <definedName name="Men_50">'Cum Men'!$A$132:$K$178</definedName>
    <definedName name="Men_55">'Cum Men'!$A$180:$K$215</definedName>
    <definedName name="Men_60">'Cum Men'!$A$217:$K$243</definedName>
    <definedName name="Men_65">'Cum Men'!$A$245:$K$265</definedName>
    <definedName name="Men_70">'Cum Men'!$A$267:$K$276</definedName>
    <definedName name="_xlnm.Print_Area" localSheetId="5">'Cum Junior'!$A$7:$J$86</definedName>
    <definedName name="_xlnm.Print_Area" localSheetId="1">'Cum Men'!$A$7:$L$276</definedName>
    <definedName name="_xlnm.Print_Area" localSheetId="2">'cum Women'!$A$7:$L$208</definedName>
    <definedName name="_xlnm.Print_Area" localSheetId="4">'Results Junior'!$A$13:$G$91</definedName>
    <definedName name="_xlnm.Print_Area" localSheetId="3">'Team Results'!$A$16:$AM$73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Men'!$A$7:$K$31</definedName>
    <definedName name="SeniorWomen">'cum Women'!$A$7:$K$34</definedName>
    <definedName name="TeamFormula1">'Team Results'!$B$1:$AM$1</definedName>
    <definedName name="TeamPointsByRace1">'Team Results'!$B$79:$T$85</definedName>
    <definedName name="TeamPointsByRace2">'Team Results'!$V$79:$AN$85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Results'!$A$101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Women'!$A$36:$K$55</definedName>
    <definedName name="Women40">'cum Women'!$A$57:$K$80</definedName>
    <definedName name="Women45">'cum Women'!$A$82:$K$114</definedName>
    <definedName name="Women50">'cum Women'!$A$116:$K$139</definedName>
    <definedName name="Women55">'cum Women'!$A$141:$K$169</definedName>
    <definedName name="Women60">'cum Women'!$A$171:$K$192</definedName>
    <definedName name="Women65">'cum Women'!$A$194:$K$199</definedName>
    <definedName name="Women70">'cum Women'!$A$201:$K$208</definedName>
  </definedNames>
  <calcPr calcId="124519"/>
</workbook>
</file>

<file path=xl/calcChain.xml><?xml version="1.0" encoding="utf-8"?>
<calcChain xmlns="http://schemas.openxmlformats.org/spreadsheetml/2006/main">
  <c r="Z59" i="7"/>
  <c r="AM53" l="1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O83" i="9"/>
  <c r="N83"/>
  <c r="J83"/>
  <c r="M83" s="1"/>
  <c r="R83" s="1"/>
  <c r="N82"/>
  <c r="O82" s="1"/>
  <c r="J82"/>
  <c r="M82" s="1"/>
  <c r="R82" s="1"/>
  <c r="N81"/>
  <c r="O81" s="1"/>
  <c r="J81"/>
  <c r="M81" s="1"/>
  <c r="R81" s="1"/>
  <c r="N77"/>
  <c r="O77" s="1"/>
  <c r="J77"/>
  <c r="M77" s="1"/>
  <c r="R77" s="1"/>
  <c r="N76"/>
  <c r="O76" s="1"/>
  <c r="J76"/>
  <c r="M76" s="1"/>
  <c r="R76" s="1"/>
  <c r="N75"/>
  <c r="O75" s="1"/>
  <c r="J75"/>
  <c r="M75" s="1"/>
  <c r="R75" s="1"/>
  <c r="N71"/>
  <c r="O71" s="1"/>
  <c r="M71"/>
  <c r="R71" s="1"/>
  <c r="J71"/>
  <c r="N70"/>
  <c r="O70" s="1"/>
  <c r="J70"/>
  <c r="M70" s="1"/>
  <c r="R70" s="1"/>
  <c r="O69"/>
  <c r="N69"/>
  <c r="J69"/>
  <c r="M69" s="1"/>
  <c r="R69" s="1"/>
  <c r="N68"/>
  <c r="O68" s="1"/>
  <c r="J68"/>
  <c r="M68" s="1"/>
  <c r="R68" s="1"/>
  <c r="N67"/>
  <c r="O67" s="1"/>
  <c r="J67"/>
  <c r="M67" s="1"/>
  <c r="R67" s="1"/>
  <c r="N63"/>
  <c r="O63" s="1"/>
  <c r="J63"/>
  <c r="M63" s="1"/>
  <c r="R63" s="1"/>
  <c r="N62"/>
  <c r="O62" s="1"/>
  <c r="J62"/>
  <c r="M62" s="1"/>
  <c r="R62" s="1"/>
  <c r="N61"/>
  <c r="O61" s="1"/>
  <c r="J61"/>
  <c r="M61" s="1"/>
  <c r="R61" s="1"/>
  <c r="N60"/>
  <c r="O60" s="1"/>
  <c r="M60"/>
  <c r="R60" s="1"/>
  <c r="J60"/>
  <c r="N59"/>
  <c r="O59" s="1"/>
  <c r="J59"/>
  <c r="M59" s="1"/>
  <c r="R59" s="1"/>
  <c r="O58"/>
  <c r="N58"/>
  <c r="J58"/>
  <c r="M58" s="1"/>
  <c r="R58" s="1"/>
  <c r="N57"/>
  <c r="O57" s="1"/>
  <c r="J57"/>
  <c r="M57" s="1"/>
  <c r="R57" s="1"/>
  <c r="N56"/>
  <c r="O56" s="1"/>
  <c r="J56"/>
  <c r="M56" s="1"/>
  <c r="R56" s="1"/>
  <c r="N55"/>
  <c r="O55" s="1"/>
  <c r="J55"/>
  <c r="M55" s="1"/>
  <c r="R55" s="1"/>
  <c r="N54"/>
  <c r="O54" s="1"/>
  <c r="J54"/>
  <c r="M54" s="1"/>
  <c r="R54" s="1"/>
  <c r="N53"/>
  <c r="O53" s="1"/>
  <c r="J53"/>
  <c r="M53" s="1"/>
  <c r="R53" s="1"/>
  <c r="N52"/>
  <c r="O52" s="1"/>
  <c r="M52"/>
  <c r="R52" s="1"/>
  <c r="J52"/>
  <c r="N51"/>
  <c r="O51" s="1"/>
  <c r="J51"/>
  <c r="M51" s="1"/>
  <c r="R51" s="1"/>
  <c r="O47"/>
  <c r="N47"/>
  <c r="J47"/>
  <c r="M47" s="1"/>
  <c r="R47" s="1"/>
  <c r="N46"/>
  <c r="O46" s="1"/>
  <c r="J46"/>
  <c r="M46" s="1"/>
  <c r="R46" s="1"/>
  <c r="N45"/>
  <c r="O45" s="1"/>
  <c r="J45"/>
  <c r="M45" s="1"/>
  <c r="R45" s="1"/>
  <c r="N44"/>
  <c r="O44" s="1"/>
  <c r="J44"/>
  <c r="M44" s="1"/>
  <c r="R44" s="1"/>
  <c r="N43"/>
  <c r="O43" s="1"/>
  <c r="J43"/>
  <c r="M43" s="1"/>
  <c r="R43" s="1"/>
  <c r="N39"/>
  <c r="O39" s="1"/>
  <c r="J39"/>
  <c r="M39" s="1"/>
  <c r="R39" s="1"/>
  <c r="N38"/>
  <c r="O38" s="1"/>
  <c r="M38"/>
  <c r="R38" s="1"/>
  <c r="J38"/>
  <c r="N37"/>
  <c r="O37" s="1"/>
  <c r="J37"/>
  <c r="M37" s="1"/>
  <c r="R37" s="1"/>
  <c r="R36"/>
  <c r="O36"/>
  <c r="N36"/>
  <c r="M36"/>
  <c r="J36"/>
  <c r="N35"/>
  <c r="O35" s="1"/>
  <c r="J35"/>
  <c r="M35" s="1"/>
  <c r="R35" s="1"/>
  <c r="O34"/>
  <c r="N34"/>
  <c r="M34"/>
  <c r="R34" s="1"/>
  <c r="J34"/>
  <c r="N33"/>
  <c r="O33" s="1"/>
  <c r="J33"/>
  <c r="M33" s="1"/>
  <c r="R33" s="1"/>
  <c r="O32"/>
  <c r="N32"/>
  <c r="J32"/>
  <c r="M32" s="1"/>
  <c r="R32" s="1"/>
  <c r="N31"/>
  <c r="O31" s="1"/>
  <c r="J31"/>
  <c r="M31" s="1"/>
  <c r="R31" s="1"/>
  <c r="N30"/>
  <c r="O30" s="1"/>
  <c r="M30"/>
  <c r="R30" s="1"/>
  <c r="J30"/>
  <c r="N29"/>
  <c r="O29" s="1"/>
  <c r="J29"/>
  <c r="M29" s="1"/>
  <c r="R29" s="1"/>
  <c r="R28"/>
  <c r="O28"/>
  <c r="N28"/>
  <c r="M28"/>
  <c r="J28"/>
  <c r="N27"/>
  <c r="O27" s="1"/>
  <c r="J27"/>
  <c r="M27" s="1"/>
  <c r="R27" s="1"/>
  <c r="O26"/>
  <c r="N26"/>
  <c r="M26"/>
  <c r="R26" s="1"/>
  <c r="J26"/>
  <c r="N25"/>
  <c r="O25" s="1"/>
  <c r="J25"/>
  <c r="M25" s="1"/>
  <c r="R25" s="1"/>
  <c r="O24"/>
  <c r="N24"/>
  <c r="J24"/>
  <c r="M24" s="1"/>
  <c r="R24" s="1"/>
  <c r="N20"/>
  <c r="O20" s="1"/>
  <c r="J20"/>
  <c r="M20" s="1"/>
  <c r="R20" s="1"/>
  <c r="N19"/>
  <c r="O19" s="1"/>
  <c r="M19"/>
  <c r="R19" s="1"/>
  <c r="J19"/>
  <c r="N18"/>
  <c r="O18" s="1"/>
  <c r="J18"/>
  <c r="M18" s="1"/>
  <c r="R18" s="1"/>
  <c r="R17"/>
  <c r="O17"/>
  <c r="N17"/>
  <c r="M17"/>
  <c r="J17"/>
  <c r="N16"/>
  <c r="O16" s="1"/>
  <c r="J16"/>
  <c r="M16" s="1"/>
  <c r="R16" s="1"/>
  <c r="O15"/>
  <c r="N15"/>
  <c r="M15"/>
  <c r="R15" s="1"/>
  <c r="J15"/>
  <c r="N14"/>
  <c r="O14" s="1"/>
  <c r="J14"/>
  <c r="M14" s="1"/>
  <c r="R14" s="1"/>
  <c r="O13"/>
  <c r="N13"/>
  <c r="J13"/>
  <c r="M13" s="1"/>
  <c r="R13" s="1"/>
  <c r="N12"/>
  <c r="O12" s="1"/>
  <c r="J12"/>
  <c r="M12" s="1"/>
  <c r="R12" s="1"/>
  <c r="N11"/>
  <c r="O11" s="1"/>
  <c r="M11"/>
  <c r="R11" s="1"/>
  <c r="J11"/>
  <c r="N10"/>
  <c r="O10" s="1"/>
  <c r="J10"/>
  <c r="M10" s="1"/>
  <c r="R10" s="1"/>
  <c r="R9"/>
  <c r="O9"/>
  <c r="N9"/>
  <c r="M9"/>
  <c r="J9"/>
  <c r="N8"/>
  <c r="O8" s="1"/>
  <c r="J8"/>
  <c r="M8" s="1"/>
  <c r="R8" s="1"/>
  <c r="J5"/>
  <c r="Q4"/>
  <c r="AG3"/>
  <c r="AC2"/>
  <c r="AB2"/>
  <c r="AA2"/>
  <c r="E2"/>
  <c r="AF2" s="1"/>
  <c r="AG2" s="1"/>
  <c r="X1"/>
  <c r="W1"/>
  <c r="V1"/>
  <c r="U1"/>
  <c r="T1"/>
  <c r="A9" i="8"/>
  <c r="G9" s="1"/>
  <c r="Z98" i="7"/>
  <c r="Z97"/>
  <c r="Z96"/>
  <c r="Z95"/>
  <c r="Z94"/>
  <c r="Z93"/>
  <c r="Z88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U84"/>
  <c r="U83"/>
  <c r="U82"/>
  <c r="U81"/>
  <c r="U80"/>
  <c r="U79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V72"/>
  <c r="U72"/>
  <c r="V71"/>
  <c r="U71"/>
  <c r="V70"/>
  <c r="U70"/>
  <c r="AC69"/>
  <c r="AB69"/>
  <c r="V69"/>
  <c r="U69"/>
  <c r="AC68"/>
  <c r="AB68"/>
  <c r="V68"/>
  <c r="U68"/>
  <c r="AC67"/>
  <c r="AB67"/>
  <c r="V67"/>
  <c r="U67"/>
  <c r="AC66"/>
  <c r="AB66"/>
  <c r="V66"/>
  <c r="U66"/>
  <c r="AC65"/>
  <c r="AB65"/>
  <c r="V65"/>
  <c r="U65"/>
  <c r="AC64"/>
  <c r="AB64"/>
  <c r="V64"/>
  <c r="U64"/>
  <c r="AC63"/>
  <c r="AB63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7"/>
  <c r="Z56"/>
  <c r="Z87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Z42"/>
  <c r="Z40"/>
  <c r="S40"/>
  <c r="S42" s="1"/>
  <c r="R40"/>
  <c r="R42" s="1"/>
  <c r="Q40"/>
  <c r="Q42" s="1"/>
  <c r="P40"/>
  <c r="P42" s="1"/>
  <c r="O40"/>
  <c r="O42" s="1"/>
  <c r="N40"/>
  <c r="M40"/>
  <c r="M42" s="1"/>
  <c r="L40"/>
  <c r="L42" s="1"/>
  <c r="K40"/>
  <c r="K42" s="1"/>
  <c r="J40"/>
  <c r="J42" s="1"/>
  <c r="I40"/>
  <c r="I42" s="1"/>
  <c r="H40"/>
  <c r="H42" s="1"/>
  <c r="G40"/>
  <c r="G42" s="1"/>
  <c r="F40"/>
  <c r="E40"/>
  <c r="E42" s="1"/>
  <c r="D40"/>
  <c r="D42" s="1"/>
  <c r="C40"/>
  <c r="C42" s="1"/>
  <c r="B40"/>
  <c r="B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L20"/>
  <c r="AK20"/>
  <c r="AJ20"/>
  <c r="AJ40" s="1"/>
  <c r="AI20"/>
  <c r="AH20"/>
  <c r="AG20"/>
  <c r="AF20"/>
  <c r="AE20"/>
  <c r="AD20"/>
  <c r="AC20"/>
  <c r="AB20"/>
  <c r="AB40" s="1"/>
  <c r="AA20"/>
  <c r="Z20"/>
  <c r="Y20"/>
  <c r="X20"/>
  <c r="W20"/>
  <c r="V20"/>
  <c r="AM19"/>
  <c r="AM40" s="1"/>
  <c r="AL19"/>
  <c r="AL40" s="1"/>
  <c r="AK19"/>
  <c r="AK40" s="1"/>
  <c r="AJ19"/>
  <c r="AI19"/>
  <c r="AI40" s="1"/>
  <c r="AH19"/>
  <c r="AH40" s="1"/>
  <c r="AG19"/>
  <c r="AG40" s="1"/>
  <c r="AF19"/>
  <c r="AF40" s="1"/>
  <c r="AE19"/>
  <c r="AE40" s="1"/>
  <c r="AD19"/>
  <c r="AD40" s="1"/>
  <c r="AC19"/>
  <c r="AC40" s="1"/>
  <c r="AB19"/>
  <c r="AA19"/>
  <c r="AA40" s="1"/>
  <c r="Z19"/>
  <c r="Y19"/>
  <c r="Y40" s="1"/>
  <c r="X19"/>
  <c r="X40" s="1"/>
  <c r="W19"/>
  <c r="W40" s="1"/>
  <c r="V19"/>
  <c r="V40" s="1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76" s="1"/>
  <c r="A17"/>
  <c r="A76" s="1"/>
  <c r="Z13"/>
  <c r="Z12"/>
  <c r="Z11"/>
  <c r="Z8"/>
  <c r="Z7"/>
  <c r="Z6"/>
  <c r="S6"/>
  <c r="S7" s="1"/>
  <c r="S8" s="1"/>
  <c r="R6"/>
  <c r="R7" s="1"/>
  <c r="R8" s="1"/>
  <c r="Q6"/>
  <c r="P6"/>
  <c r="P7" s="1"/>
  <c r="P8" s="1"/>
  <c r="O6"/>
  <c r="O7" s="1"/>
  <c r="N6"/>
  <c r="M6"/>
  <c r="M7" s="1"/>
  <c r="M8" s="1"/>
  <c r="L6"/>
  <c r="L7" s="1"/>
  <c r="L8" s="1"/>
  <c r="K6"/>
  <c r="K7" s="1"/>
  <c r="K8" s="1"/>
  <c r="J6"/>
  <c r="J7" s="1"/>
  <c r="J8" s="1"/>
  <c r="I6"/>
  <c r="H6"/>
  <c r="H7" s="1"/>
  <c r="H8" s="1"/>
  <c r="G6"/>
  <c r="G7" s="1"/>
  <c r="F6"/>
  <c r="E6"/>
  <c r="E7" s="1"/>
  <c r="E8" s="1"/>
  <c r="D6"/>
  <c r="D7" s="1"/>
  <c r="D8" s="1"/>
  <c r="C6"/>
  <c r="C7" s="1"/>
  <c r="C8" s="1"/>
  <c r="B6"/>
  <c r="Q7" s="1"/>
  <c r="Q8" s="1"/>
  <c r="V5"/>
  <c r="W5" s="1"/>
  <c r="B5"/>
  <c r="C5" s="1"/>
  <c r="Z1"/>
  <c r="U1"/>
  <c r="R207" i="6"/>
  <c r="O207"/>
  <c r="P207" s="1"/>
  <c r="N207"/>
  <c r="S207" s="1"/>
  <c r="K207"/>
  <c r="R206"/>
  <c r="O206"/>
  <c r="P206" s="1"/>
  <c r="K206"/>
  <c r="N206" s="1"/>
  <c r="S206" s="1"/>
  <c r="R205"/>
  <c r="O205"/>
  <c r="P205" s="1"/>
  <c r="K205"/>
  <c r="N205" s="1"/>
  <c r="S205" s="1"/>
  <c r="R204"/>
  <c r="P204"/>
  <c r="O204"/>
  <c r="K204"/>
  <c r="N204" s="1"/>
  <c r="S204" s="1"/>
  <c r="R203"/>
  <c r="O203"/>
  <c r="P203" s="1"/>
  <c r="N203"/>
  <c r="S203" s="1"/>
  <c r="K203"/>
  <c r="R202"/>
  <c r="O202"/>
  <c r="P202" s="1"/>
  <c r="K202"/>
  <c r="N202" s="1"/>
  <c r="S202" s="1"/>
  <c r="Q201"/>
  <c r="R198"/>
  <c r="P198"/>
  <c r="O198"/>
  <c r="N198"/>
  <c r="S198" s="1"/>
  <c r="K198"/>
  <c r="R197"/>
  <c r="P197"/>
  <c r="O197"/>
  <c r="N197"/>
  <c r="S197" s="1"/>
  <c r="K197"/>
  <c r="R196"/>
  <c r="O196"/>
  <c r="P196" s="1"/>
  <c r="N196"/>
  <c r="S196" s="1"/>
  <c r="K196"/>
  <c r="P195"/>
  <c r="O195"/>
  <c r="K195"/>
  <c r="N195" s="1"/>
  <c r="S195" s="1"/>
  <c r="Q194"/>
  <c r="R195" s="1"/>
  <c r="R191"/>
  <c r="O191"/>
  <c r="P191" s="1"/>
  <c r="K191"/>
  <c r="N191" s="1"/>
  <c r="S191" s="1"/>
  <c r="R190"/>
  <c r="O190"/>
  <c r="P190" s="1"/>
  <c r="K190"/>
  <c r="N190" s="1"/>
  <c r="S190" s="1"/>
  <c r="R189"/>
  <c r="P189"/>
  <c r="O189"/>
  <c r="K189"/>
  <c r="N189" s="1"/>
  <c r="S189" s="1"/>
  <c r="R188"/>
  <c r="O188"/>
  <c r="P188" s="1"/>
  <c r="N188"/>
  <c r="S188" s="1"/>
  <c r="K188"/>
  <c r="R187"/>
  <c r="O187"/>
  <c r="P187" s="1"/>
  <c r="K187"/>
  <c r="N187" s="1"/>
  <c r="S187" s="1"/>
  <c r="R186"/>
  <c r="O186"/>
  <c r="P186" s="1"/>
  <c r="K186"/>
  <c r="N186" s="1"/>
  <c r="S186" s="1"/>
  <c r="R185"/>
  <c r="P185"/>
  <c r="O185"/>
  <c r="K185"/>
  <c r="N185" s="1"/>
  <c r="S185" s="1"/>
  <c r="R184"/>
  <c r="O184"/>
  <c r="P184" s="1"/>
  <c r="N184"/>
  <c r="S184" s="1"/>
  <c r="K184"/>
  <c r="R183"/>
  <c r="O183"/>
  <c r="P183" s="1"/>
  <c r="K183"/>
  <c r="N183" s="1"/>
  <c r="S183" s="1"/>
  <c r="R182"/>
  <c r="O182"/>
  <c r="P182" s="1"/>
  <c r="K182"/>
  <c r="N182" s="1"/>
  <c r="S182" s="1"/>
  <c r="R181"/>
  <c r="P181"/>
  <c r="O181"/>
  <c r="K181"/>
  <c r="N181" s="1"/>
  <c r="S181" s="1"/>
  <c r="R180"/>
  <c r="O180"/>
  <c r="P180" s="1"/>
  <c r="K180"/>
  <c r="N180" s="1"/>
  <c r="S180" s="1"/>
  <c r="R179"/>
  <c r="O179"/>
  <c r="P179" s="1"/>
  <c r="K179"/>
  <c r="N179" s="1"/>
  <c r="S179" s="1"/>
  <c r="R178"/>
  <c r="O178"/>
  <c r="P178" s="1"/>
  <c r="K178"/>
  <c r="N178" s="1"/>
  <c r="S178" s="1"/>
  <c r="R177"/>
  <c r="O177"/>
  <c r="P177" s="1"/>
  <c r="K177"/>
  <c r="N177" s="1"/>
  <c r="S177" s="1"/>
  <c r="R176"/>
  <c r="O176"/>
  <c r="P176" s="1"/>
  <c r="K176"/>
  <c r="N176" s="1"/>
  <c r="S176" s="1"/>
  <c r="R175"/>
  <c r="O175"/>
  <c r="P175" s="1"/>
  <c r="K175"/>
  <c r="N175" s="1"/>
  <c r="S175" s="1"/>
  <c r="R174"/>
  <c r="O174"/>
  <c r="P174" s="1"/>
  <c r="K174"/>
  <c r="N174" s="1"/>
  <c r="S174" s="1"/>
  <c r="R173"/>
  <c r="O173"/>
  <c r="P173" s="1"/>
  <c r="K173"/>
  <c r="N173" s="1"/>
  <c r="S173" s="1"/>
  <c r="R172"/>
  <c r="O172"/>
  <c r="P172" s="1"/>
  <c r="K172"/>
  <c r="N172" s="1"/>
  <c r="S172" s="1"/>
  <c r="Q171"/>
  <c r="S168"/>
  <c r="R168"/>
  <c r="P168"/>
  <c r="O168"/>
  <c r="N168"/>
  <c r="K168"/>
  <c r="R167"/>
  <c r="P167"/>
  <c r="O167"/>
  <c r="N167"/>
  <c r="S167" s="1"/>
  <c r="K167"/>
  <c r="R166"/>
  <c r="P166"/>
  <c r="O166"/>
  <c r="N166"/>
  <c r="S166" s="1"/>
  <c r="K166"/>
  <c r="S165"/>
  <c r="R165"/>
  <c r="P165"/>
  <c r="O165"/>
  <c r="N165"/>
  <c r="K165"/>
  <c r="R164"/>
  <c r="P164"/>
  <c r="O164"/>
  <c r="K164"/>
  <c r="N164" s="1"/>
  <c r="S164" s="1"/>
  <c r="R163"/>
  <c r="P163"/>
  <c r="O163"/>
  <c r="N163"/>
  <c r="S163" s="1"/>
  <c r="K163"/>
  <c r="R162"/>
  <c r="P162"/>
  <c r="O162"/>
  <c r="N162"/>
  <c r="S162" s="1"/>
  <c r="K162"/>
  <c r="S161"/>
  <c r="R161"/>
  <c r="O161"/>
  <c r="P161" s="1"/>
  <c r="N161"/>
  <c r="K161"/>
  <c r="R160"/>
  <c r="P160"/>
  <c r="O160"/>
  <c r="K160"/>
  <c r="N160" s="1"/>
  <c r="S160" s="1"/>
  <c r="R159"/>
  <c r="P159"/>
  <c r="O159"/>
  <c r="N159"/>
  <c r="S159" s="1"/>
  <c r="K159"/>
  <c r="R158"/>
  <c r="P158"/>
  <c r="O158"/>
  <c r="N158"/>
  <c r="S158" s="1"/>
  <c r="K158"/>
  <c r="S157"/>
  <c r="R157"/>
  <c r="O157"/>
  <c r="P157" s="1"/>
  <c r="N157"/>
  <c r="K157"/>
  <c r="R156"/>
  <c r="P156"/>
  <c r="O156"/>
  <c r="K156"/>
  <c r="N156" s="1"/>
  <c r="S156" s="1"/>
  <c r="R155"/>
  <c r="P155"/>
  <c r="O155"/>
  <c r="N155"/>
  <c r="S155" s="1"/>
  <c r="K155"/>
  <c r="R154"/>
  <c r="P154"/>
  <c r="O154"/>
  <c r="N154"/>
  <c r="S154" s="1"/>
  <c r="K154"/>
  <c r="S153"/>
  <c r="R153"/>
  <c r="O153"/>
  <c r="P153" s="1"/>
  <c r="N153"/>
  <c r="K153"/>
  <c r="R152"/>
  <c r="P152"/>
  <c r="O152"/>
  <c r="K152"/>
  <c r="N152" s="1"/>
  <c r="S152" s="1"/>
  <c r="R151"/>
  <c r="P151"/>
  <c r="O151"/>
  <c r="N151"/>
  <c r="S151" s="1"/>
  <c r="K151"/>
  <c r="R150"/>
  <c r="P150"/>
  <c r="O150"/>
  <c r="N150"/>
  <c r="S150" s="1"/>
  <c r="K150"/>
  <c r="S149"/>
  <c r="R149"/>
  <c r="O149"/>
  <c r="P149" s="1"/>
  <c r="N149"/>
  <c r="K149"/>
  <c r="R148"/>
  <c r="P148"/>
  <c r="O148"/>
  <c r="K148"/>
  <c r="N148" s="1"/>
  <c r="S148" s="1"/>
  <c r="R147"/>
  <c r="P147"/>
  <c r="O147"/>
  <c r="N147"/>
  <c r="S147" s="1"/>
  <c r="K147"/>
  <c r="R146"/>
  <c r="P146"/>
  <c r="O146"/>
  <c r="N146"/>
  <c r="S146" s="1"/>
  <c r="K146"/>
  <c r="R145"/>
  <c r="O145"/>
  <c r="P145" s="1"/>
  <c r="K145"/>
  <c r="N145" s="1"/>
  <c r="S145" s="1"/>
  <c r="R144"/>
  <c r="P144"/>
  <c r="O144"/>
  <c r="K144"/>
  <c r="N144" s="1"/>
  <c r="S144" s="1"/>
  <c r="R143"/>
  <c r="P143"/>
  <c r="O143"/>
  <c r="N143"/>
  <c r="S143" s="1"/>
  <c r="K143"/>
  <c r="O142"/>
  <c r="P142" s="1"/>
  <c r="N142"/>
  <c r="S142" s="1"/>
  <c r="K142"/>
  <c r="Q141"/>
  <c r="R142" s="1"/>
  <c r="R138"/>
  <c r="P138"/>
  <c r="O138"/>
  <c r="K138"/>
  <c r="N138" s="1"/>
  <c r="S138" s="1"/>
  <c r="R137"/>
  <c r="P137"/>
  <c r="O137"/>
  <c r="N137"/>
  <c r="S137" s="1"/>
  <c r="K137"/>
  <c r="R136"/>
  <c r="O136"/>
  <c r="P136" s="1"/>
  <c r="N136"/>
  <c r="S136" s="1"/>
  <c r="K136"/>
  <c r="R135"/>
  <c r="O135"/>
  <c r="P135" s="1"/>
  <c r="K135"/>
  <c r="N135" s="1"/>
  <c r="S135" s="1"/>
  <c r="R134"/>
  <c r="P134"/>
  <c r="O134"/>
  <c r="K134"/>
  <c r="N134" s="1"/>
  <c r="S134" s="1"/>
  <c r="R133"/>
  <c r="P133"/>
  <c r="O133"/>
  <c r="N133"/>
  <c r="S133" s="1"/>
  <c r="K133"/>
  <c r="R132"/>
  <c r="O132"/>
  <c r="P132" s="1"/>
  <c r="N132"/>
  <c r="S132" s="1"/>
  <c r="K132"/>
  <c r="R131"/>
  <c r="O131"/>
  <c r="P131" s="1"/>
  <c r="K131"/>
  <c r="N131" s="1"/>
  <c r="S131" s="1"/>
  <c r="R130"/>
  <c r="P130"/>
  <c r="O130"/>
  <c r="K130"/>
  <c r="N130" s="1"/>
  <c r="S130" s="1"/>
  <c r="R129"/>
  <c r="P129"/>
  <c r="O129"/>
  <c r="N129"/>
  <c r="S129" s="1"/>
  <c r="K129"/>
  <c r="R128"/>
  <c r="O128"/>
  <c r="P128" s="1"/>
  <c r="K128"/>
  <c r="N128" s="1"/>
  <c r="S128" s="1"/>
  <c r="R127"/>
  <c r="O127"/>
  <c r="P127" s="1"/>
  <c r="K127"/>
  <c r="N127" s="1"/>
  <c r="S127" s="1"/>
  <c r="R126"/>
  <c r="P126"/>
  <c r="O126"/>
  <c r="K126"/>
  <c r="N126" s="1"/>
  <c r="S126" s="1"/>
  <c r="R125"/>
  <c r="O125"/>
  <c r="P125" s="1"/>
  <c r="K125"/>
  <c r="N125" s="1"/>
  <c r="S125" s="1"/>
  <c r="R124"/>
  <c r="O124"/>
  <c r="P124" s="1"/>
  <c r="K124"/>
  <c r="N124" s="1"/>
  <c r="S124" s="1"/>
  <c r="R123"/>
  <c r="O123"/>
  <c r="P123" s="1"/>
  <c r="K123"/>
  <c r="N123" s="1"/>
  <c r="S123" s="1"/>
  <c r="R122"/>
  <c r="O122"/>
  <c r="P122" s="1"/>
  <c r="K122"/>
  <c r="N122" s="1"/>
  <c r="S122" s="1"/>
  <c r="R121"/>
  <c r="O121"/>
  <c r="P121" s="1"/>
  <c r="K121"/>
  <c r="N121" s="1"/>
  <c r="S121" s="1"/>
  <c r="R120"/>
  <c r="O120"/>
  <c r="P120" s="1"/>
  <c r="K120"/>
  <c r="N120" s="1"/>
  <c r="S120" s="1"/>
  <c r="R119"/>
  <c r="O119"/>
  <c r="P119" s="1"/>
  <c r="K119"/>
  <c r="N119" s="1"/>
  <c r="S119" s="1"/>
  <c r="R118"/>
  <c r="O118"/>
  <c r="P118" s="1"/>
  <c r="K118"/>
  <c r="N118" s="1"/>
  <c r="S118" s="1"/>
  <c r="R117"/>
  <c r="O117"/>
  <c r="P117" s="1"/>
  <c r="K117"/>
  <c r="N117" s="1"/>
  <c r="S117" s="1"/>
  <c r="Q116"/>
  <c r="R113"/>
  <c r="P113"/>
  <c r="O113"/>
  <c r="K113"/>
  <c r="N113" s="1"/>
  <c r="S113" s="1"/>
  <c r="R112"/>
  <c r="P112"/>
  <c r="O112"/>
  <c r="N112"/>
  <c r="S112" s="1"/>
  <c r="K112"/>
  <c r="R111"/>
  <c r="P111"/>
  <c r="O111"/>
  <c r="N111"/>
  <c r="S111" s="1"/>
  <c r="K111"/>
  <c r="S110"/>
  <c r="R110"/>
  <c r="O110"/>
  <c r="P110" s="1"/>
  <c r="N110"/>
  <c r="K110"/>
  <c r="R109"/>
  <c r="P109"/>
  <c r="O109"/>
  <c r="K109"/>
  <c r="N109" s="1"/>
  <c r="S109" s="1"/>
  <c r="R108"/>
  <c r="P108"/>
  <c r="O108"/>
  <c r="N108"/>
  <c r="S108" s="1"/>
  <c r="K108"/>
  <c r="R107"/>
  <c r="P107"/>
  <c r="O107"/>
  <c r="N107"/>
  <c r="S107" s="1"/>
  <c r="K107"/>
  <c r="S106"/>
  <c r="R106"/>
  <c r="O106"/>
  <c r="P106" s="1"/>
  <c r="N106"/>
  <c r="K106"/>
  <c r="R105"/>
  <c r="P105"/>
  <c r="O105"/>
  <c r="K105"/>
  <c r="N105" s="1"/>
  <c r="S105" s="1"/>
  <c r="R104"/>
  <c r="P104"/>
  <c r="O104"/>
  <c r="N104"/>
  <c r="S104" s="1"/>
  <c r="K104"/>
  <c r="R103"/>
  <c r="P103"/>
  <c r="O103"/>
  <c r="N103"/>
  <c r="S103" s="1"/>
  <c r="K103"/>
  <c r="S102"/>
  <c r="R102"/>
  <c r="O102"/>
  <c r="P102" s="1"/>
  <c r="N102"/>
  <c r="K102"/>
  <c r="R101"/>
  <c r="P101"/>
  <c r="O101"/>
  <c r="K101"/>
  <c r="N101" s="1"/>
  <c r="S101" s="1"/>
  <c r="R100"/>
  <c r="P100"/>
  <c r="O100"/>
  <c r="N100"/>
  <c r="S100" s="1"/>
  <c r="K100"/>
  <c r="R99"/>
  <c r="P99"/>
  <c r="O99"/>
  <c r="N99"/>
  <c r="S99" s="1"/>
  <c r="K99"/>
  <c r="S98"/>
  <c r="R98"/>
  <c r="O98"/>
  <c r="P98" s="1"/>
  <c r="N98"/>
  <c r="K98"/>
  <c r="R97"/>
  <c r="P97"/>
  <c r="O97"/>
  <c r="K97"/>
  <c r="N97" s="1"/>
  <c r="S97" s="1"/>
  <c r="R96"/>
  <c r="P96"/>
  <c r="O96"/>
  <c r="N96"/>
  <c r="S96" s="1"/>
  <c r="K96"/>
  <c r="R95"/>
  <c r="P95"/>
  <c r="O95"/>
  <c r="N95"/>
  <c r="S95" s="1"/>
  <c r="K95"/>
  <c r="S94"/>
  <c r="R94"/>
  <c r="O94"/>
  <c r="P94" s="1"/>
  <c r="N94"/>
  <c r="K94"/>
  <c r="R93"/>
  <c r="P93"/>
  <c r="O93"/>
  <c r="K93"/>
  <c r="N93" s="1"/>
  <c r="S93" s="1"/>
  <c r="R92"/>
  <c r="P92"/>
  <c r="O92"/>
  <c r="N92"/>
  <c r="S92" s="1"/>
  <c r="K92"/>
  <c r="R91"/>
  <c r="P91"/>
  <c r="O91"/>
  <c r="N91"/>
  <c r="S91" s="1"/>
  <c r="K91"/>
  <c r="R90"/>
  <c r="O90"/>
  <c r="P90" s="1"/>
  <c r="K90"/>
  <c r="N90" s="1"/>
  <c r="S90" s="1"/>
  <c r="R89"/>
  <c r="P89"/>
  <c r="O89"/>
  <c r="K89"/>
  <c r="N89" s="1"/>
  <c r="S89" s="1"/>
  <c r="R88"/>
  <c r="P88"/>
  <c r="O88"/>
  <c r="N88"/>
  <c r="S88" s="1"/>
  <c r="K88"/>
  <c r="R87"/>
  <c r="O87"/>
  <c r="P87" s="1"/>
  <c r="N87"/>
  <c r="S87" s="1"/>
  <c r="K87"/>
  <c r="R86"/>
  <c r="O86"/>
  <c r="P86" s="1"/>
  <c r="K86"/>
  <c r="N86" s="1"/>
  <c r="S86" s="1"/>
  <c r="R85"/>
  <c r="P85"/>
  <c r="O85"/>
  <c r="K85"/>
  <c r="N85" s="1"/>
  <c r="S85" s="1"/>
  <c r="R84"/>
  <c r="P84"/>
  <c r="O84"/>
  <c r="N84"/>
  <c r="S84" s="1"/>
  <c r="K84"/>
  <c r="O83"/>
  <c r="P83" s="1"/>
  <c r="N83"/>
  <c r="S83" s="1"/>
  <c r="K83"/>
  <c r="Q82"/>
  <c r="R83" s="1"/>
  <c r="R4" s="1"/>
  <c r="R79"/>
  <c r="P79"/>
  <c r="O79"/>
  <c r="K79"/>
  <c r="N79" s="1"/>
  <c r="S79" s="1"/>
  <c r="R78"/>
  <c r="P78"/>
  <c r="O78"/>
  <c r="N78"/>
  <c r="S78" s="1"/>
  <c r="K78"/>
  <c r="R77"/>
  <c r="O77"/>
  <c r="P77" s="1"/>
  <c r="N77"/>
  <c r="S77" s="1"/>
  <c r="K77"/>
  <c r="R76"/>
  <c r="O76"/>
  <c r="P76" s="1"/>
  <c r="K76"/>
  <c r="N76" s="1"/>
  <c r="S76" s="1"/>
  <c r="R75"/>
  <c r="P75"/>
  <c r="O75"/>
  <c r="K75"/>
  <c r="N75" s="1"/>
  <c r="S75" s="1"/>
  <c r="R74"/>
  <c r="P74"/>
  <c r="O74"/>
  <c r="N74"/>
  <c r="S74" s="1"/>
  <c r="K74"/>
  <c r="R73"/>
  <c r="O73"/>
  <c r="P73" s="1"/>
  <c r="N73"/>
  <c r="S73" s="1"/>
  <c r="K73"/>
  <c r="R72"/>
  <c r="O72"/>
  <c r="P72" s="1"/>
  <c r="K72"/>
  <c r="N72" s="1"/>
  <c r="S72" s="1"/>
  <c r="R71"/>
  <c r="P71"/>
  <c r="O71"/>
  <c r="K71"/>
  <c r="N71" s="1"/>
  <c r="S71" s="1"/>
  <c r="R70"/>
  <c r="P70"/>
  <c r="O70"/>
  <c r="N70"/>
  <c r="S70" s="1"/>
  <c r="K70"/>
  <c r="R69"/>
  <c r="O69"/>
  <c r="P69" s="1"/>
  <c r="N69"/>
  <c r="S69" s="1"/>
  <c r="K69"/>
  <c r="R68"/>
  <c r="O68"/>
  <c r="P68" s="1"/>
  <c r="K68"/>
  <c r="N68" s="1"/>
  <c r="S68" s="1"/>
  <c r="R67"/>
  <c r="P67"/>
  <c r="O67"/>
  <c r="K67"/>
  <c r="N67" s="1"/>
  <c r="S67" s="1"/>
  <c r="R66"/>
  <c r="P66"/>
  <c r="O66"/>
  <c r="N66"/>
  <c r="S66" s="1"/>
  <c r="K66"/>
  <c r="R65"/>
  <c r="O65"/>
  <c r="P65" s="1"/>
  <c r="N65"/>
  <c r="S65" s="1"/>
  <c r="K65"/>
  <c r="R64"/>
  <c r="O64"/>
  <c r="P64" s="1"/>
  <c r="K64"/>
  <c r="N64" s="1"/>
  <c r="S64" s="1"/>
  <c r="R63"/>
  <c r="P63"/>
  <c r="O63"/>
  <c r="K63"/>
  <c r="N63" s="1"/>
  <c r="S63" s="1"/>
  <c r="R62"/>
  <c r="P62"/>
  <c r="O62"/>
  <c r="K62"/>
  <c r="N62" s="1"/>
  <c r="S62" s="1"/>
  <c r="R61"/>
  <c r="O61"/>
  <c r="P61" s="1"/>
  <c r="K61"/>
  <c r="N61" s="1"/>
  <c r="S61" s="1"/>
  <c r="R60"/>
  <c r="O60"/>
  <c r="P60" s="1"/>
  <c r="K60"/>
  <c r="N60" s="1"/>
  <c r="S60" s="1"/>
  <c r="R59"/>
  <c r="O59"/>
  <c r="P59" s="1"/>
  <c r="K59"/>
  <c r="N59" s="1"/>
  <c r="S59" s="1"/>
  <c r="R58"/>
  <c r="O58"/>
  <c r="P58" s="1"/>
  <c r="K58"/>
  <c r="N58" s="1"/>
  <c r="S58" s="1"/>
  <c r="Q57"/>
  <c r="R54"/>
  <c r="P54"/>
  <c r="O54"/>
  <c r="K54"/>
  <c r="N54" s="1"/>
  <c r="S54" s="1"/>
  <c r="R53"/>
  <c r="P53"/>
  <c r="O53"/>
  <c r="N53"/>
  <c r="S53" s="1"/>
  <c r="K53"/>
  <c r="R52"/>
  <c r="P52"/>
  <c r="O52"/>
  <c r="N52"/>
  <c r="S52" s="1"/>
  <c r="K52"/>
  <c r="S51"/>
  <c r="R51"/>
  <c r="O51"/>
  <c r="P51" s="1"/>
  <c r="N51"/>
  <c r="K51"/>
  <c r="R50"/>
  <c r="P50"/>
  <c r="O50"/>
  <c r="K50"/>
  <c r="N50" s="1"/>
  <c r="S50" s="1"/>
  <c r="R49"/>
  <c r="P49"/>
  <c r="O49"/>
  <c r="N49"/>
  <c r="S49" s="1"/>
  <c r="K49"/>
  <c r="R48"/>
  <c r="P48"/>
  <c r="O48"/>
  <c r="N48"/>
  <c r="S48" s="1"/>
  <c r="K48"/>
  <c r="S47"/>
  <c r="R47"/>
  <c r="O47"/>
  <c r="P47" s="1"/>
  <c r="N47"/>
  <c r="K47"/>
  <c r="R46"/>
  <c r="P46"/>
  <c r="O46"/>
  <c r="K46"/>
  <c r="N46" s="1"/>
  <c r="S46" s="1"/>
  <c r="R45"/>
  <c r="P45"/>
  <c r="O45"/>
  <c r="N45"/>
  <c r="S45" s="1"/>
  <c r="K45"/>
  <c r="R44"/>
  <c r="P44"/>
  <c r="O44"/>
  <c r="N44"/>
  <c r="S44" s="1"/>
  <c r="K44"/>
  <c r="S43"/>
  <c r="R43"/>
  <c r="O43"/>
  <c r="P43" s="1"/>
  <c r="N43"/>
  <c r="K43"/>
  <c r="R42"/>
  <c r="P42"/>
  <c r="O42"/>
  <c r="K42"/>
  <c r="N42" s="1"/>
  <c r="S42" s="1"/>
  <c r="R41"/>
  <c r="P41"/>
  <c r="O41"/>
  <c r="N41"/>
  <c r="S41" s="1"/>
  <c r="K41"/>
  <c r="R40"/>
  <c r="P40"/>
  <c r="O40"/>
  <c r="N40"/>
  <c r="S40" s="1"/>
  <c r="K40"/>
  <c r="S39"/>
  <c r="R39"/>
  <c r="O39"/>
  <c r="P39" s="1"/>
  <c r="N39"/>
  <c r="K39"/>
  <c r="R38"/>
  <c r="P38"/>
  <c r="O38"/>
  <c r="K38"/>
  <c r="N38" s="1"/>
  <c r="S38" s="1"/>
  <c r="R37"/>
  <c r="P37"/>
  <c r="O37"/>
  <c r="N37"/>
  <c r="S37" s="1"/>
  <c r="K37"/>
  <c r="Q36"/>
  <c r="R33"/>
  <c r="O33"/>
  <c r="P33" s="1"/>
  <c r="K33"/>
  <c r="N33" s="1"/>
  <c r="S33" s="1"/>
  <c r="R32"/>
  <c r="P32"/>
  <c r="O32"/>
  <c r="K32"/>
  <c r="N32" s="1"/>
  <c r="S32" s="1"/>
  <c r="R31"/>
  <c r="P31"/>
  <c r="O31"/>
  <c r="N31"/>
  <c r="S31" s="1"/>
  <c r="K31"/>
  <c r="R30"/>
  <c r="O30"/>
  <c r="P30" s="1"/>
  <c r="N30"/>
  <c r="S30" s="1"/>
  <c r="K30"/>
  <c r="R29"/>
  <c r="O29"/>
  <c r="P29" s="1"/>
  <c r="K29"/>
  <c r="N29" s="1"/>
  <c r="S29" s="1"/>
  <c r="R28"/>
  <c r="P28"/>
  <c r="O28"/>
  <c r="K28"/>
  <c r="N28" s="1"/>
  <c r="S28" s="1"/>
  <c r="R27"/>
  <c r="P27"/>
  <c r="O27"/>
  <c r="N27"/>
  <c r="S27" s="1"/>
  <c r="K27"/>
  <c r="R26"/>
  <c r="O26"/>
  <c r="P26" s="1"/>
  <c r="N26"/>
  <c r="S26" s="1"/>
  <c r="K26"/>
  <c r="R25"/>
  <c r="O25"/>
  <c r="P25" s="1"/>
  <c r="K25"/>
  <c r="N25" s="1"/>
  <c r="S25" s="1"/>
  <c r="R24"/>
  <c r="P24"/>
  <c r="O24"/>
  <c r="K24"/>
  <c r="N24" s="1"/>
  <c r="S24" s="1"/>
  <c r="R23"/>
  <c r="P23"/>
  <c r="O23"/>
  <c r="K23"/>
  <c r="N23" s="1"/>
  <c r="S23" s="1"/>
  <c r="R22"/>
  <c r="O22"/>
  <c r="P22" s="1"/>
  <c r="N22"/>
  <c r="S22" s="1"/>
  <c r="K22"/>
  <c r="R21"/>
  <c r="O21"/>
  <c r="P21" s="1"/>
  <c r="K21"/>
  <c r="N21" s="1"/>
  <c r="S21" s="1"/>
  <c r="R20"/>
  <c r="O20"/>
  <c r="P20" s="1"/>
  <c r="K20"/>
  <c r="N20" s="1"/>
  <c r="S20" s="1"/>
  <c r="R19"/>
  <c r="P19"/>
  <c r="O19"/>
  <c r="K19"/>
  <c r="N19" s="1"/>
  <c r="S19" s="1"/>
  <c r="R18"/>
  <c r="O18"/>
  <c r="P18" s="1"/>
  <c r="N18"/>
  <c r="S18" s="1"/>
  <c r="K18"/>
  <c r="R17"/>
  <c r="O17"/>
  <c r="P17" s="1"/>
  <c r="K17"/>
  <c r="N17" s="1"/>
  <c r="S17" s="1"/>
  <c r="R16"/>
  <c r="O16"/>
  <c r="P16" s="1"/>
  <c r="K16"/>
  <c r="N16" s="1"/>
  <c r="S16" s="1"/>
  <c r="R15"/>
  <c r="P15"/>
  <c r="O15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AH3"/>
  <c r="AH2"/>
  <c r="AG2"/>
  <c r="AD2"/>
  <c r="AC2"/>
  <c r="AB2"/>
  <c r="R2"/>
  <c r="O2"/>
  <c r="P2" s="1"/>
  <c r="K2"/>
  <c r="N2" s="1"/>
  <c r="S2" s="1"/>
  <c r="Y1"/>
  <c r="X1"/>
  <c r="W1"/>
  <c r="V1"/>
  <c r="U1"/>
  <c r="T1"/>
  <c r="R275" i="5"/>
  <c r="O275"/>
  <c r="P275" s="1"/>
  <c r="K275"/>
  <c r="N275" s="1"/>
  <c r="S275" s="1"/>
  <c r="R274"/>
  <c r="O274"/>
  <c r="P274" s="1"/>
  <c r="K274"/>
  <c r="N274" s="1"/>
  <c r="S274" s="1"/>
  <c r="R273"/>
  <c r="O273"/>
  <c r="P273" s="1"/>
  <c r="K273"/>
  <c r="N273" s="1"/>
  <c r="S273" s="1"/>
  <c r="R272"/>
  <c r="O272"/>
  <c r="P272" s="1"/>
  <c r="K272"/>
  <c r="N272" s="1"/>
  <c r="S272" s="1"/>
  <c r="R271"/>
  <c r="O271"/>
  <c r="P271" s="1"/>
  <c r="K271"/>
  <c r="N271" s="1"/>
  <c r="S271" s="1"/>
  <c r="R270"/>
  <c r="O270"/>
  <c r="P270" s="1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Q267"/>
  <c r="R264"/>
  <c r="P264"/>
  <c r="O264"/>
  <c r="N264"/>
  <c r="S264" s="1"/>
  <c r="K264"/>
  <c r="R263"/>
  <c r="P263"/>
  <c r="O263"/>
  <c r="N263"/>
  <c r="S263" s="1"/>
  <c r="K263"/>
  <c r="S262"/>
  <c r="R262"/>
  <c r="P262"/>
  <c r="O262"/>
  <c r="N262"/>
  <c r="K262"/>
  <c r="S261"/>
  <c r="R261"/>
  <c r="P261"/>
  <c r="O261"/>
  <c r="N261"/>
  <c r="K261"/>
  <c r="R260"/>
  <c r="P260"/>
  <c r="O260"/>
  <c r="N260"/>
  <c r="S260" s="1"/>
  <c r="K260"/>
  <c r="R259"/>
  <c r="P259"/>
  <c r="O259"/>
  <c r="N259"/>
  <c r="S259" s="1"/>
  <c r="K259"/>
  <c r="S258"/>
  <c r="R258"/>
  <c r="P258"/>
  <c r="O258"/>
  <c r="N258"/>
  <c r="K258"/>
  <c r="S257"/>
  <c r="R257"/>
  <c r="P257"/>
  <c r="O257"/>
  <c r="N257"/>
  <c r="K257"/>
  <c r="R256"/>
  <c r="P256"/>
  <c r="O256"/>
  <c r="N256"/>
  <c r="S256" s="1"/>
  <c r="K256"/>
  <c r="R255"/>
  <c r="P255"/>
  <c r="O255"/>
  <c r="N255"/>
  <c r="S255" s="1"/>
  <c r="K255"/>
  <c r="S254"/>
  <c r="R254"/>
  <c r="P254"/>
  <c r="O254"/>
  <c r="N254"/>
  <c r="K254"/>
  <c r="S253"/>
  <c r="R253"/>
  <c r="P253"/>
  <c r="O253"/>
  <c r="N253"/>
  <c r="K253"/>
  <c r="R252"/>
  <c r="P252"/>
  <c r="O252"/>
  <c r="N252"/>
  <c r="S252" s="1"/>
  <c r="K252"/>
  <c r="R251"/>
  <c r="P251"/>
  <c r="O251"/>
  <c r="N251"/>
  <c r="S251" s="1"/>
  <c r="K251"/>
  <c r="S250"/>
  <c r="R250"/>
  <c r="P250"/>
  <c r="O250"/>
  <c r="N250"/>
  <c r="K250"/>
  <c r="S249"/>
  <c r="R249"/>
  <c r="P249"/>
  <c r="O249"/>
  <c r="N249"/>
  <c r="K249"/>
  <c r="R248"/>
  <c r="P248"/>
  <c r="O248"/>
  <c r="N248"/>
  <c r="S248" s="1"/>
  <c r="K248"/>
  <c r="R247"/>
  <c r="P247"/>
  <c r="O247"/>
  <c r="N247"/>
  <c r="S247" s="1"/>
  <c r="K247"/>
  <c r="S246"/>
  <c r="P246"/>
  <c r="O246"/>
  <c r="N246"/>
  <c r="K246"/>
  <c r="Q245"/>
  <c r="R246" s="1"/>
  <c r="R242"/>
  <c r="O242"/>
  <c r="P242" s="1"/>
  <c r="K242"/>
  <c r="N242" s="1"/>
  <c r="S242" s="1"/>
  <c r="R241"/>
  <c r="O241"/>
  <c r="P241" s="1"/>
  <c r="K241"/>
  <c r="N241" s="1"/>
  <c r="S241" s="1"/>
  <c r="R240"/>
  <c r="O240"/>
  <c r="P240" s="1"/>
  <c r="K240"/>
  <c r="N240" s="1"/>
  <c r="S240" s="1"/>
  <c r="R239"/>
  <c r="O239"/>
  <c r="P239" s="1"/>
  <c r="K239"/>
  <c r="N239" s="1"/>
  <c r="S239" s="1"/>
  <c r="R238"/>
  <c r="O238"/>
  <c r="P238" s="1"/>
  <c r="K238"/>
  <c r="N238" s="1"/>
  <c r="S238" s="1"/>
  <c r="R237"/>
  <c r="O237"/>
  <c r="P237" s="1"/>
  <c r="K237"/>
  <c r="N237" s="1"/>
  <c r="S237" s="1"/>
  <c r="R236"/>
  <c r="O236"/>
  <c r="P236" s="1"/>
  <c r="K236"/>
  <c r="N236" s="1"/>
  <c r="S236" s="1"/>
  <c r="R235"/>
  <c r="O235"/>
  <c r="P235" s="1"/>
  <c r="K235"/>
  <c r="N235" s="1"/>
  <c r="S235" s="1"/>
  <c r="R234"/>
  <c r="O234"/>
  <c r="P234" s="1"/>
  <c r="K234"/>
  <c r="N234" s="1"/>
  <c r="S234" s="1"/>
  <c r="R233"/>
  <c r="O233"/>
  <c r="P233" s="1"/>
  <c r="K233"/>
  <c r="N233" s="1"/>
  <c r="S233" s="1"/>
  <c r="R232"/>
  <c r="O232"/>
  <c r="P232" s="1"/>
  <c r="K232"/>
  <c r="N232" s="1"/>
  <c r="S232" s="1"/>
  <c r="R231"/>
  <c r="O231"/>
  <c r="P231" s="1"/>
  <c r="K231"/>
  <c r="N231" s="1"/>
  <c r="S231" s="1"/>
  <c r="R230"/>
  <c r="O230"/>
  <c r="P230" s="1"/>
  <c r="K230"/>
  <c r="N230" s="1"/>
  <c r="S230" s="1"/>
  <c r="R229"/>
  <c r="O229"/>
  <c r="P229" s="1"/>
  <c r="K229"/>
  <c r="N229" s="1"/>
  <c r="S229" s="1"/>
  <c r="R228"/>
  <c r="O228"/>
  <c r="P228" s="1"/>
  <c r="K228"/>
  <c r="N228" s="1"/>
  <c r="S228" s="1"/>
  <c r="R227"/>
  <c r="O227"/>
  <c r="P227" s="1"/>
  <c r="K227"/>
  <c r="N227" s="1"/>
  <c r="S227" s="1"/>
  <c r="R226"/>
  <c r="O226"/>
  <c r="P226" s="1"/>
  <c r="K226"/>
  <c r="N226" s="1"/>
  <c r="S226" s="1"/>
  <c r="R225"/>
  <c r="O225"/>
  <c r="P225" s="1"/>
  <c r="K225"/>
  <c r="N225" s="1"/>
  <c r="S225" s="1"/>
  <c r="R224"/>
  <c r="O224"/>
  <c r="P224" s="1"/>
  <c r="K224"/>
  <c r="N224" s="1"/>
  <c r="S224" s="1"/>
  <c r="R223"/>
  <c r="O223"/>
  <c r="P223" s="1"/>
  <c r="K223"/>
  <c r="N223" s="1"/>
  <c r="S223" s="1"/>
  <c r="R222"/>
  <c r="O222"/>
  <c r="P222" s="1"/>
  <c r="K222"/>
  <c r="N222" s="1"/>
  <c r="S222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Q217"/>
  <c r="S214"/>
  <c r="R214"/>
  <c r="P214"/>
  <c r="O214"/>
  <c r="N214"/>
  <c r="K214"/>
  <c r="R213"/>
  <c r="P213"/>
  <c r="O213"/>
  <c r="N213"/>
  <c r="S213" s="1"/>
  <c r="K213"/>
  <c r="R212"/>
  <c r="P212"/>
  <c r="O212"/>
  <c r="N212"/>
  <c r="S212" s="1"/>
  <c r="K212"/>
  <c r="S211"/>
  <c r="R211"/>
  <c r="P211"/>
  <c r="O211"/>
  <c r="N211"/>
  <c r="K211"/>
  <c r="S210"/>
  <c r="R210"/>
  <c r="P210"/>
  <c r="O210"/>
  <c r="N210"/>
  <c r="K210"/>
  <c r="R209"/>
  <c r="P209"/>
  <c r="O209"/>
  <c r="N209"/>
  <c r="S209" s="1"/>
  <c r="K209"/>
  <c r="R208"/>
  <c r="P208"/>
  <c r="O208"/>
  <c r="N208"/>
  <c r="S208" s="1"/>
  <c r="K208"/>
  <c r="S207"/>
  <c r="R207"/>
  <c r="P207"/>
  <c r="O207"/>
  <c r="N207"/>
  <c r="K207"/>
  <c r="S206"/>
  <c r="R206"/>
  <c r="P206"/>
  <c r="O206"/>
  <c r="N206"/>
  <c r="K206"/>
  <c r="R205"/>
  <c r="P205"/>
  <c r="O205"/>
  <c r="N205"/>
  <c r="S205" s="1"/>
  <c r="K205"/>
  <c r="R204"/>
  <c r="P204"/>
  <c r="O204"/>
  <c r="N204"/>
  <c r="S204" s="1"/>
  <c r="K204"/>
  <c r="S203"/>
  <c r="R203"/>
  <c r="P203"/>
  <c r="O203"/>
  <c r="N203"/>
  <c r="K203"/>
  <c r="S202"/>
  <c r="R202"/>
  <c r="P202"/>
  <c r="O202"/>
  <c r="N202"/>
  <c r="K202"/>
  <c r="R201"/>
  <c r="P201"/>
  <c r="O201"/>
  <c r="N201"/>
  <c r="S201" s="1"/>
  <c r="K201"/>
  <c r="R200"/>
  <c r="P200"/>
  <c r="O200"/>
  <c r="N200"/>
  <c r="S200" s="1"/>
  <c r="K200"/>
  <c r="S199"/>
  <c r="R199"/>
  <c r="P199"/>
  <c r="O199"/>
  <c r="N199"/>
  <c r="K199"/>
  <c r="S198"/>
  <c r="R198"/>
  <c r="P198"/>
  <c r="O198"/>
  <c r="N198"/>
  <c r="K198"/>
  <c r="R197"/>
  <c r="P197"/>
  <c r="O197"/>
  <c r="N197"/>
  <c r="S197" s="1"/>
  <c r="K197"/>
  <c r="R196"/>
  <c r="P196"/>
  <c r="O196"/>
  <c r="N196"/>
  <c r="S196" s="1"/>
  <c r="K196"/>
  <c r="S195"/>
  <c r="R195"/>
  <c r="P195"/>
  <c r="O195"/>
  <c r="N195"/>
  <c r="K195"/>
  <c r="S194"/>
  <c r="R194"/>
  <c r="P194"/>
  <c r="O194"/>
  <c r="N194"/>
  <c r="K194"/>
  <c r="R193"/>
  <c r="P193"/>
  <c r="O193"/>
  <c r="N193"/>
  <c r="S193" s="1"/>
  <c r="K193"/>
  <c r="R192"/>
  <c r="P192"/>
  <c r="O192"/>
  <c r="N192"/>
  <c r="S192" s="1"/>
  <c r="K192"/>
  <c r="S191"/>
  <c r="R191"/>
  <c r="P191"/>
  <c r="O191"/>
  <c r="N191"/>
  <c r="K191"/>
  <c r="S190"/>
  <c r="R190"/>
  <c r="P190"/>
  <c r="O190"/>
  <c r="N190"/>
  <c r="K190"/>
  <c r="R189"/>
  <c r="P189"/>
  <c r="O189"/>
  <c r="N189"/>
  <c r="S189" s="1"/>
  <c r="K189"/>
  <c r="R188"/>
  <c r="P188"/>
  <c r="O188"/>
  <c r="N188"/>
  <c r="S188" s="1"/>
  <c r="K188"/>
  <c r="S187"/>
  <c r="R187"/>
  <c r="P187"/>
  <c r="O187"/>
  <c r="N187"/>
  <c r="K187"/>
  <c r="S186"/>
  <c r="R186"/>
  <c r="P186"/>
  <c r="O186"/>
  <c r="N186"/>
  <c r="K186"/>
  <c r="R185"/>
  <c r="P185"/>
  <c r="O185"/>
  <c r="N185"/>
  <c r="S185" s="1"/>
  <c r="K185"/>
  <c r="R184"/>
  <c r="P184"/>
  <c r="O184"/>
  <c r="N184"/>
  <c r="S184" s="1"/>
  <c r="K184"/>
  <c r="S183"/>
  <c r="R183"/>
  <c r="P183"/>
  <c r="O183"/>
  <c r="N183"/>
  <c r="K183"/>
  <c r="S182"/>
  <c r="R182"/>
  <c r="P182"/>
  <c r="O182"/>
  <c r="N182"/>
  <c r="K182"/>
  <c r="P181"/>
  <c r="O181"/>
  <c r="N181"/>
  <c r="S181" s="1"/>
  <c r="K181"/>
  <c r="Q180"/>
  <c r="R181" s="1"/>
  <c r="R177"/>
  <c r="O177"/>
  <c r="P177" s="1"/>
  <c r="K177"/>
  <c r="N177" s="1"/>
  <c r="S177" s="1"/>
  <c r="R176"/>
  <c r="O176"/>
  <c r="P176" s="1"/>
  <c r="K176"/>
  <c r="N176" s="1"/>
  <c r="S176" s="1"/>
  <c r="R175"/>
  <c r="O175"/>
  <c r="P175" s="1"/>
  <c r="K175"/>
  <c r="N175" s="1"/>
  <c r="S175" s="1"/>
  <c r="R174"/>
  <c r="O174"/>
  <c r="P174" s="1"/>
  <c r="K174"/>
  <c r="N174" s="1"/>
  <c r="S174" s="1"/>
  <c r="R173"/>
  <c r="O173"/>
  <c r="P173" s="1"/>
  <c r="K173"/>
  <c r="N173" s="1"/>
  <c r="S173" s="1"/>
  <c r="R172"/>
  <c r="O172"/>
  <c r="P172" s="1"/>
  <c r="K172"/>
  <c r="N172" s="1"/>
  <c r="S172" s="1"/>
  <c r="R171"/>
  <c r="O171"/>
  <c r="P171" s="1"/>
  <c r="K171"/>
  <c r="N171" s="1"/>
  <c r="S171" s="1"/>
  <c r="R170"/>
  <c r="O170"/>
  <c r="P170" s="1"/>
  <c r="K170"/>
  <c r="N170" s="1"/>
  <c r="S170" s="1"/>
  <c r="R169"/>
  <c r="O169"/>
  <c r="P169" s="1"/>
  <c r="K169"/>
  <c r="N169" s="1"/>
  <c r="S169" s="1"/>
  <c r="R168"/>
  <c r="O168"/>
  <c r="P168" s="1"/>
  <c r="K168"/>
  <c r="N168" s="1"/>
  <c r="S168" s="1"/>
  <c r="R167"/>
  <c r="O167"/>
  <c r="P167" s="1"/>
  <c r="K167"/>
  <c r="N167" s="1"/>
  <c r="S167" s="1"/>
  <c r="R166"/>
  <c r="O166"/>
  <c r="P166" s="1"/>
  <c r="K166"/>
  <c r="N166" s="1"/>
  <c r="S166" s="1"/>
  <c r="R165"/>
  <c r="O165"/>
  <c r="P165" s="1"/>
  <c r="K165"/>
  <c r="N165" s="1"/>
  <c r="S165" s="1"/>
  <c r="R164"/>
  <c r="O164"/>
  <c r="P164" s="1"/>
  <c r="K164"/>
  <c r="N164" s="1"/>
  <c r="S164" s="1"/>
  <c r="R163"/>
  <c r="O163"/>
  <c r="P163" s="1"/>
  <c r="K163"/>
  <c r="N163" s="1"/>
  <c r="S163" s="1"/>
  <c r="R162"/>
  <c r="O162"/>
  <c r="P162" s="1"/>
  <c r="K162"/>
  <c r="N162" s="1"/>
  <c r="S162" s="1"/>
  <c r="R161"/>
  <c r="O161"/>
  <c r="P161" s="1"/>
  <c r="K161"/>
  <c r="N161" s="1"/>
  <c r="S161" s="1"/>
  <c r="R160"/>
  <c r="O160"/>
  <c r="P160" s="1"/>
  <c r="K160"/>
  <c r="N160" s="1"/>
  <c r="S160" s="1"/>
  <c r="R159"/>
  <c r="O159"/>
  <c r="P159" s="1"/>
  <c r="K159"/>
  <c r="N159" s="1"/>
  <c r="S159" s="1"/>
  <c r="R158"/>
  <c r="O158"/>
  <c r="P158" s="1"/>
  <c r="K158"/>
  <c r="N158" s="1"/>
  <c r="S158" s="1"/>
  <c r="R157"/>
  <c r="O157"/>
  <c r="P157" s="1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K153"/>
  <c r="N153" s="1"/>
  <c r="S153" s="1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O149"/>
  <c r="P149" s="1"/>
  <c r="K149"/>
  <c r="N149" s="1"/>
  <c r="S149" s="1"/>
  <c r="R148"/>
  <c r="O148"/>
  <c r="P148" s="1"/>
  <c r="K148"/>
  <c r="N148" s="1"/>
  <c r="S148" s="1"/>
  <c r="R147"/>
  <c r="O147"/>
  <c r="P147" s="1"/>
  <c r="K147"/>
  <c r="N147" s="1"/>
  <c r="S147" s="1"/>
  <c r="R146"/>
  <c r="O146"/>
  <c r="P146" s="1"/>
  <c r="K146"/>
  <c r="N146" s="1"/>
  <c r="S146" s="1"/>
  <c r="R145"/>
  <c r="O145"/>
  <c r="P145" s="1"/>
  <c r="K145"/>
  <c r="N145" s="1"/>
  <c r="S145" s="1"/>
  <c r="R144"/>
  <c r="O144"/>
  <c r="P144" s="1"/>
  <c r="K144"/>
  <c r="N144" s="1"/>
  <c r="S144" s="1"/>
  <c r="R143"/>
  <c r="O143"/>
  <c r="P143" s="1"/>
  <c r="K143"/>
  <c r="N143" s="1"/>
  <c r="S143" s="1"/>
  <c r="R142"/>
  <c r="O142"/>
  <c r="P142" s="1"/>
  <c r="K142"/>
  <c r="N142" s="1"/>
  <c r="S142" s="1"/>
  <c r="R141"/>
  <c r="O141"/>
  <c r="P141" s="1"/>
  <c r="K141"/>
  <c r="N141" s="1"/>
  <c r="S141" s="1"/>
  <c r="R140"/>
  <c r="O140"/>
  <c r="P140" s="1"/>
  <c r="K140"/>
  <c r="N140" s="1"/>
  <c r="S140" s="1"/>
  <c r="R139"/>
  <c r="O139"/>
  <c r="P139" s="1"/>
  <c r="K139"/>
  <c r="N139" s="1"/>
  <c r="S139" s="1"/>
  <c r="R138"/>
  <c r="O138"/>
  <c r="P138" s="1"/>
  <c r="K138"/>
  <c r="N138" s="1"/>
  <c r="S138" s="1"/>
  <c r="R137"/>
  <c r="O137"/>
  <c r="P137" s="1"/>
  <c r="K137"/>
  <c r="N137" s="1"/>
  <c r="S137" s="1"/>
  <c r="R136"/>
  <c r="O136"/>
  <c r="P136" s="1"/>
  <c r="K136"/>
  <c r="N136" s="1"/>
  <c r="S136" s="1"/>
  <c r="R135"/>
  <c r="O135"/>
  <c r="P135" s="1"/>
  <c r="K135"/>
  <c r="N135" s="1"/>
  <c r="S135" s="1"/>
  <c r="R134"/>
  <c r="O134"/>
  <c r="P134" s="1"/>
  <c r="K134"/>
  <c r="N134" s="1"/>
  <c r="S134" s="1"/>
  <c r="R133"/>
  <c r="O133"/>
  <c r="P133" s="1"/>
  <c r="K133"/>
  <c r="N133" s="1"/>
  <c r="S133" s="1"/>
  <c r="Q132"/>
  <c r="R129"/>
  <c r="P129"/>
  <c r="O129"/>
  <c r="N129"/>
  <c r="S129" s="1"/>
  <c r="K129"/>
  <c r="S128"/>
  <c r="R128"/>
  <c r="P128"/>
  <c r="O128"/>
  <c r="N128"/>
  <c r="K128"/>
  <c r="S127"/>
  <c r="R127"/>
  <c r="P127"/>
  <c r="O127"/>
  <c r="N127"/>
  <c r="K127"/>
  <c r="R126"/>
  <c r="P126"/>
  <c r="O126"/>
  <c r="N126"/>
  <c r="S126" s="1"/>
  <c r="K126"/>
  <c r="R125"/>
  <c r="P125"/>
  <c r="O125"/>
  <c r="N125"/>
  <c r="S125" s="1"/>
  <c r="K125"/>
  <c r="S124"/>
  <c r="R124"/>
  <c r="P124"/>
  <c r="O124"/>
  <c r="N124"/>
  <c r="K124"/>
  <c r="S123"/>
  <c r="R123"/>
  <c r="P123"/>
  <c r="O123"/>
  <c r="N123"/>
  <c r="K123"/>
  <c r="R122"/>
  <c r="P122"/>
  <c r="O122"/>
  <c r="N122"/>
  <c r="S122" s="1"/>
  <c r="K122"/>
  <c r="R121"/>
  <c r="P121"/>
  <c r="O121"/>
  <c r="N121"/>
  <c r="S121" s="1"/>
  <c r="K121"/>
  <c r="S120"/>
  <c r="R120"/>
  <c r="P120"/>
  <c r="O120"/>
  <c r="N120"/>
  <c r="K120"/>
  <c r="S119"/>
  <c r="R119"/>
  <c r="P119"/>
  <c r="O119"/>
  <c r="N119"/>
  <c r="K119"/>
  <c r="R118"/>
  <c r="P118"/>
  <c r="O118"/>
  <c r="N118"/>
  <c r="S118" s="1"/>
  <c r="K118"/>
  <c r="R117"/>
  <c r="P117"/>
  <c r="O117"/>
  <c r="N117"/>
  <c r="S117" s="1"/>
  <c r="K117"/>
  <c r="S116"/>
  <c r="R116"/>
  <c r="P116"/>
  <c r="O116"/>
  <c r="N116"/>
  <c r="K116"/>
  <c r="S115"/>
  <c r="R115"/>
  <c r="P115"/>
  <c r="O115"/>
  <c r="N115"/>
  <c r="K115"/>
  <c r="R114"/>
  <c r="P114"/>
  <c r="O114"/>
  <c r="N114"/>
  <c r="S114" s="1"/>
  <c r="K114"/>
  <c r="R113"/>
  <c r="P113"/>
  <c r="O113"/>
  <c r="N113"/>
  <c r="S113" s="1"/>
  <c r="K113"/>
  <c r="S112"/>
  <c r="R112"/>
  <c r="P112"/>
  <c r="O112"/>
  <c r="N112"/>
  <c r="K112"/>
  <c r="S111"/>
  <c r="R111"/>
  <c r="P111"/>
  <c r="O111"/>
  <c r="N111"/>
  <c r="K111"/>
  <c r="R110"/>
  <c r="P110"/>
  <c r="O110"/>
  <c r="N110"/>
  <c r="S110" s="1"/>
  <c r="K110"/>
  <c r="R109"/>
  <c r="P109"/>
  <c r="O109"/>
  <c r="N109"/>
  <c r="S109" s="1"/>
  <c r="K109"/>
  <c r="S108"/>
  <c r="R108"/>
  <c r="P108"/>
  <c r="O108"/>
  <c r="N108"/>
  <c r="K108"/>
  <c r="S107"/>
  <c r="R107"/>
  <c r="P107"/>
  <c r="O107"/>
  <c r="N107"/>
  <c r="K107"/>
  <c r="R106"/>
  <c r="P106"/>
  <c r="O106"/>
  <c r="N106"/>
  <c r="S106" s="1"/>
  <c r="K106"/>
  <c r="R105"/>
  <c r="P105"/>
  <c r="O105"/>
  <c r="N105"/>
  <c r="S105" s="1"/>
  <c r="K105"/>
  <c r="S104"/>
  <c r="R104"/>
  <c r="P104"/>
  <c r="O104"/>
  <c r="N104"/>
  <c r="K104"/>
  <c r="S103"/>
  <c r="R103"/>
  <c r="P103"/>
  <c r="O103"/>
  <c r="N103"/>
  <c r="K103"/>
  <c r="R102"/>
  <c r="P102"/>
  <c r="O102"/>
  <c r="N102"/>
  <c r="S102" s="1"/>
  <c r="K102"/>
  <c r="P101"/>
  <c r="O101"/>
  <c r="N101"/>
  <c r="S101" s="1"/>
  <c r="K101"/>
  <c r="Q100"/>
  <c r="R101" s="1"/>
  <c r="R97"/>
  <c r="O97"/>
  <c r="P97" s="1"/>
  <c r="K97"/>
  <c r="N97" s="1"/>
  <c r="S97" s="1"/>
  <c r="R96"/>
  <c r="O96"/>
  <c r="P96" s="1"/>
  <c r="K96"/>
  <c r="N96" s="1"/>
  <c r="S96" s="1"/>
  <c r="R95"/>
  <c r="O95"/>
  <c r="P95" s="1"/>
  <c r="K95"/>
  <c r="N95" s="1"/>
  <c r="S95" s="1"/>
  <c r="R94"/>
  <c r="O94"/>
  <c r="P94" s="1"/>
  <c r="K94"/>
  <c r="N94" s="1"/>
  <c r="S94" s="1"/>
  <c r="R93"/>
  <c r="O93"/>
  <c r="P93" s="1"/>
  <c r="K93"/>
  <c r="N93" s="1"/>
  <c r="S93" s="1"/>
  <c r="R92"/>
  <c r="O92"/>
  <c r="P92" s="1"/>
  <c r="K92"/>
  <c r="N92" s="1"/>
  <c r="S92" s="1"/>
  <c r="R91"/>
  <c r="O91"/>
  <c r="P91" s="1"/>
  <c r="K91"/>
  <c r="N91" s="1"/>
  <c r="S91" s="1"/>
  <c r="R90"/>
  <c r="O90"/>
  <c r="P90" s="1"/>
  <c r="K90"/>
  <c r="N90" s="1"/>
  <c r="S90" s="1"/>
  <c r="R89"/>
  <c r="O89"/>
  <c r="P89" s="1"/>
  <c r="K89"/>
  <c r="N89" s="1"/>
  <c r="S89" s="1"/>
  <c r="R88"/>
  <c r="O88"/>
  <c r="P88" s="1"/>
  <c r="K88"/>
  <c r="N88" s="1"/>
  <c r="S88" s="1"/>
  <c r="R87"/>
  <c r="O87"/>
  <c r="P87" s="1"/>
  <c r="K87"/>
  <c r="N87" s="1"/>
  <c r="S87" s="1"/>
  <c r="R86"/>
  <c r="O86"/>
  <c r="P86" s="1"/>
  <c r="K86"/>
  <c r="N86" s="1"/>
  <c r="S86" s="1"/>
  <c r="R85"/>
  <c r="O85"/>
  <c r="P85" s="1"/>
  <c r="K85"/>
  <c r="N85" s="1"/>
  <c r="S85" s="1"/>
  <c r="R84"/>
  <c r="O84"/>
  <c r="P84" s="1"/>
  <c r="K84"/>
  <c r="N84" s="1"/>
  <c r="S84" s="1"/>
  <c r="R83"/>
  <c r="O83"/>
  <c r="P83" s="1"/>
  <c r="K83"/>
  <c r="N83" s="1"/>
  <c r="S83" s="1"/>
  <c r="R82"/>
  <c r="O82"/>
  <c r="P82" s="1"/>
  <c r="K82"/>
  <c r="N82" s="1"/>
  <c r="S82" s="1"/>
  <c r="R81"/>
  <c r="O81"/>
  <c r="P81" s="1"/>
  <c r="K81"/>
  <c r="N81" s="1"/>
  <c r="S81" s="1"/>
  <c r="R80"/>
  <c r="O80"/>
  <c r="P80" s="1"/>
  <c r="K80"/>
  <c r="N80" s="1"/>
  <c r="S80" s="1"/>
  <c r="R79"/>
  <c r="O79"/>
  <c r="P79" s="1"/>
  <c r="K79"/>
  <c r="N79" s="1"/>
  <c r="S79" s="1"/>
  <c r="R78"/>
  <c r="O78"/>
  <c r="P78" s="1"/>
  <c r="K78"/>
  <c r="N78" s="1"/>
  <c r="S78" s="1"/>
  <c r="R77"/>
  <c r="O77"/>
  <c r="P77" s="1"/>
  <c r="K77"/>
  <c r="N77" s="1"/>
  <c r="S77" s="1"/>
  <c r="R76"/>
  <c r="O76"/>
  <c r="P76" s="1"/>
  <c r="K76"/>
  <c r="N76" s="1"/>
  <c r="S76" s="1"/>
  <c r="R75"/>
  <c r="O75"/>
  <c r="P75" s="1"/>
  <c r="K75"/>
  <c r="N75" s="1"/>
  <c r="S75" s="1"/>
  <c r="R74"/>
  <c r="O74"/>
  <c r="P74" s="1"/>
  <c r="K74"/>
  <c r="N74" s="1"/>
  <c r="S74" s="1"/>
  <c r="R73"/>
  <c r="O73"/>
  <c r="P73" s="1"/>
  <c r="K73"/>
  <c r="N73" s="1"/>
  <c r="S73" s="1"/>
  <c r="R72"/>
  <c r="O72"/>
  <c r="P72" s="1"/>
  <c r="K72"/>
  <c r="N72" s="1"/>
  <c r="S72" s="1"/>
  <c r="R71"/>
  <c r="O71"/>
  <c r="P71" s="1"/>
  <c r="K71"/>
  <c r="N71" s="1"/>
  <c r="S71" s="1"/>
  <c r="R70"/>
  <c r="O70"/>
  <c r="P70" s="1"/>
  <c r="K70"/>
  <c r="N70" s="1"/>
  <c r="S70" s="1"/>
  <c r="R69"/>
  <c r="O69"/>
  <c r="P69" s="1"/>
  <c r="K69"/>
  <c r="N69" s="1"/>
  <c r="S69" s="1"/>
  <c r="R68"/>
  <c r="O68"/>
  <c r="P68" s="1"/>
  <c r="K68"/>
  <c r="N68" s="1"/>
  <c r="S68" s="1"/>
  <c r="R67"/>
  <c r="O67"/>
  <c r="P67" s="1"/>
  <c r="K67"/>
  <c r="N67" s="1"/>
  <c r="S67" s="1"/>
  <c r="R66"/>
  <c r="O66"/>
  <c r="P66" s="1"/>
  <c r="K66"/>
  <c r="N66" s="1"/>
  <c r="S66" s="1"/>
  <c r="R65"/>
  <c r="O65"/>
  <c r="P65" s="1"/>
  <c r="K65"/>
  <c r="N65" s="1"/>
  <c r="S65" s="1"/>
  <c r="R64"/>
  <c r="O64"/>
  <c r="P64" s="1"/>
  <c r="K64"/>
  <c r="N64" s="1"/>
  <c r="S64" s="1"/>
  <c r="Q63"/>
  <c r="R60"/>
  <c r="P60"/>
  <c r="O60"/>
  <c r="N60"/>
  <c r="S60" s="1"/>
  <c r="K60"/>
  <c r="R59"/>
  <c r="P59"/>
  <c r="O59"/>
  <c r="N59"/>
  <c r="S59" s="1"/>
  <c r="K59"/>
  <c r="R58"/>
  <c r="P58"/>
  <c r="O58"/>
  <c r="N58"/>
  <c r="S58" s="1"/>
  <c r="K58"/>
  <c r="S57"/>
  <c r="R57"/>
  <c r="P57"/>
  <c r="O57"/>
  <c r="N57"/>
  <c r="K57"/>
  <c r="R56"/>
  <c r="P56"/>
  <c r="O56"/>
  <c r="N56"/>
  <c r="S56" s="1"/>
  <c r="K56"/>
  <c r="R55"/>
  <c r="P55"/>
  <c r="O55"/>
  <c r="N55"/>
  <c r="S55" s="1"/>
  <c r="K55"/>
  <c r="R54"/>
  <c r="P54"/>
  <c r="O54"/>
  <c r="N54"/>
  <c r="S54" s="1"/>
  <c r="K54"/>
  <c r="S53"/>
  <c r="R53"/>
  <c r="P53"/>
  <c r="O53"/>
  <c r="N53"/>
  <c r="K53"/>
  <c r="R52"/>
  <c r="P52"/>
  <c r="O52"/>
  <c r="N52"/>
  <c r="S52" s="1"/>
  <c r="K52"/>
  <c r="R51"/>
  <c r="P51"/>
  <c r="O51"/>
  <c r="N51"/>
  <c r="S51" s="1"/>
  <c r="K51"/>
  <c r="R50"/>
  <c r="P50"/>
  <c r="O50"/>
  <c r="N50"/>
  <c r="S50" s="1"/>
  <c r="K50"/>
  <c r="S49"/>
  <c r="R49"/>
  <c r="P49"/>
  <c r="O49"/>
  <c r="N49"/>
  <c r="K49"/>
  <c r="R48"/>
  <c r="P48"/>
  <c r="O48"/>
  <c r="N48"/>
  <c r="S48" s="1"/>
  <c r="K48"/>
  <c r="R47"/>
  <c r="P47"/>
  <c r="O47"/>
  <c r="N47"/>
  <c r="S47" s="1"/>
  <c r="K47"/>
  <c r="R46"/>
  <c r="P46"/>
  <c r="O46"/>
  <c r="N46"/>
  <c r="S46" s="1"/>
  <c r="K46"/>
  <c r="S45"/>
  <c r="R45"/>
  <c r="P45"/>
  <c r="O45"/>
  <c r="N45"/>
  <c r="K45"/>
  <c r="R44"/>
  <c r="P44"/>
  <c r="O44"/>
  <c r="N44"/>
  <c r="S44" s="1"/>
  <c r="K44"/>
  <c r="R43"/>
  <c r="P43"/>
  <c r="O43"/>
  <c r="N43"/>
  <c r="S43" s="1"/>
  <c r="K43"/>
  <c r="R42"/>
  <c r="P42"/>
  <c r="O42"/>
  <c r="N42"/>
  <c r="S42" s="1"/>
  <c r="K42"/>
  <c r="S41"/>
  <c r="R41"/>
  <c r="P41"/>
  <c r="O41"/>
  <c r="N41"/>
  <c r="K41"/>
  <c r="R40"/>
  <c r="P40"/>
  <c r="O40"/>
  <c r="N40"/>
  <c r="S40" s="1"/>
  <c r="K40"/>
  <c r="R39"/>
  <c r="P39"/>
  <c r="O39"/>
  <c r="N39"/>
  <c r="S39" s="1"/>
  <c r="K39"/>
  <c r="R38"/>
  <c r="P38"/>
  <c r="O38"/>
  <c r="N38"/>
  <c r="S38" s="1"/>
  <c r="K38"/>
  <c r="S37"/>
  <c r="R37"/>
  <c r="P37"/>
  <c r="O37"/>
  <c r="N37"/>
  <c r="K37"/>
  <c r="R36"/>
  <c r="P36"/>
  <c r="O36"/>
  <c r="N36"/>
  <c r="S36" s="1"/>
  <c r="K36"/>
  <c r="R35"/>
  <c r="P35"/>
  <c r="O35"/>
  <c r="N35"/>
  <c r="S35" s="1"/>
  <c r="K35"/>
  <c r="S34"/>
  <c r="P34"/>
  <c r="O34"/>
  <c r="N34"/>
  <c r="K34"/>
  <c r="Q33"/>
  <c r="R34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N9"/>
  <c r="S9" s="1"/>
  <c r="K9"/>
  <c r="R8"/>
  <c r="R4" s="1"/>
  <c r="O8"/>
  <c r="P8" s="1"/>
  <c r="K8"/>
  <c r="N8" s="1"/>
  <c r="S8" s="1"/>
  <c r="K5"/>
  <c r="AH3"/>
  <c r="AH2" s="1"/>
  <c r="AG2"/>
  <c r="AD2"/>
  <c r="AC2"/>
  <c r="AB2"/>
  <c r="R2"/>
  <c r="P2"/>
  <c r="O2"/>
  <c r="K2"/>
  <c r="N2" s="1"/>
  <c r="S2" s="1"/>
  <c r="F2"/>
  <c r="Y1"/>
  <c r="X1"/>
  <c r="W1"/>
  <c r="V1"/>
  <c r="U1"/>
  <c r="A4" i="4"/>
  <c r="F4" s="1"/>
  <c r="AI42" i="7" l="1"/>
  <c r="AI6"/>
  <c r="G1"/>
  <c r="G56"/>
  <c r="O1"/>
  <c r="O56"/>
  <c r="AH42"/>
  <c r="AH6"/>
  <c r="AA42"/>
  <c r="AA6"/>
  <c r="Y6"/>
  <c r="Y42"/>
  <c r="AG6"/>
  <c r="AG42"/>
  <c r="E1"/>
  <c r="E56"/>
  <c r="M1"/>
  <c r="M56"/>
  <c r="X6"/>
  <c r="X7" s="1"/>
  <c r="X8" s="1"/>
  <c r="X42"/>
  <c r="X56" s="1"/>
  <c r="AF6"/>
  <c r="AF42"/>
  <c r="D1"/>
  <c r="D56"/>
  <c r="L1"/>
  <c r="L56"/>
  <c r="X5"/>
  <c r="Y5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W6"/>
  <c r="W42"/>
  <c r="AE6"/>
  <c r="AE42"/>
  <c r="AM6"/>
  <c r="AM42"/>
  <c r="C56"/>
  <c r="C1"/>
  <c r="K56"/>
  <c r="K1"/>
  <c r="S56"/>
  <c r="S1"/>
  <c r="D5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V6"/>
  <c r="V42"/>
  <c r="AD6"/>
  <c r="AD42"/>
  <c r="AL6"/>
  <c r="AL42"/>
  <c r="AB42"/>
  <c r="AB6"/>
  <c r="AJ42"/>
  <c r="AJ6"/>
  <c r="B56"/>
  <c r="B1"/>
  <c r="J56"/>
  <c r="J1"/>
  <c r="R56"/>
  <c r="R1"/>
  <c r="AC42"/>
  <c r="AC6"/>
  <c r="AK42"/>
  <c r="AK6"/>
  <c r="I1"/>
  <c r="I56"/>
  <c r="Q1"/>
  <c r="Q56"/>
  <c r="G8"/>
  <c r="O8"/>
  <c r="H1"/>
  <c r="H56"/>
  <c r="P1"/>
  <c r="P56"/>
  <c r="F7"/>
  <c r="N7"/>
  <c r="N8" s="1"/>
  <c r="F42"/>
  <c r="N42"/>
  <c r="N2" i="9"/>
  <c r="O2" s="1"/>
  <c r="B7" i="7"/>
  <c r="B8" s="1"/>
  <c r="I7"/>
  <c r="I8" s="1"/>
  <c r="J2" i="9"/>
  <c r="M2" s="1"/>
  <c r="R2" s="1"/>
  <c r="AK56" i="7" l="1"/>
  <c r="AK1"/>
  <c r="AI1"/>
  <c r="AI56"/>
  <c r="S87"/>
  <c r="S88" s="1"/>
  <c r="S11"/>
  <c r="X87"/>
  <c r="X88" s="1"/>
  <c r="X11"/>
  <c r="AA1"/>
  <c r="AA56"/>
  <c r="AK7"/>
  <c r="AK8" s="1"/>
  <c r="AB7"/>
  <c r="AB8" s="1"/>
  <c r="AE7"/>
  <c r="AE8" s="1"/>
  <c r="AI7"/>
  <c r="AI8" s="1"/>
  <c r="W1"/>
  <c r="W56"/>
  <c r="AJ56"/>
  <c r="AJ1"/>
  <c r="AE1"/>
  <c r="AE56"/>
  <c r="M87"/>
  <c r="M88" s="1"/>
  <c r="M11"/>
  <c r="V7"/>
  <c r="V8" s="1"/>
  <c r="AF7"/>
  <c r="AF8" s="1"/>
  <c r="AA7"/>
  <c r="AA8" s="1"/>
  <c r="AB56"/>
  <c r="AB1"/>
  <c r="I87"/>
  <c r="I88" s="1"/>
  <c r="I11"/>
  <c r="V1"/>
  <c r="V56"/>
  <c r="AF1"/>
  <c r="AF56"/>
  <c r="G11"/>
  <c r="G87"/>
  <c r="G88" s="1"/>
  <c r="F8"/>
  <c r="AJ7"/>
  <c r="AJ8" s="1"/>
  <c r="AM7"/>
  <c r="AM8" s="1"/>
  <c r="Y7"/>
  <c r="Y8" s="1"/>
  <c r="E87"/>
  <c r="E88" s="1"/>
  <c r="E11"/>
  <c r="AM1"/>
  <c r="AM56"/>
  <c r="Y1"/>
  <c r="Y56"/>
  <c r="AD7"/>
  <c r="AD8" s="1"/>
  <c r="F1"/>
  <c r="F56"/>
  <c r="Q87"/>
  <c r="Q88" s="1"/>
  <c r="Q11"/>
  <c r="AD1"/>
  <c r="AD56"/>
  <c r="C87"/>
  <c r="C88" s="1"/>
  <c r="C11"/>
  <c r="D87"/>
  <c r="D88" s="1"/>
  <c r="D11"/>
  <c r="O11"/>
  <c r="O87"/>
  <c r="O88" s="1"/>
  <c r="AG7"/>
  <c r="AG8" s="1"/>
  <c r="R87"/>
  <c r="R88" s="1"/>
  <c r="R11"/>
  <c r="H87"/>
  <c r="H88" s="1"/>
  <c r="H11"/>
  <c r="B87"/>
  <c r="B88" s="1"/>
  <c r="B11"/>
  <c r="N1"/>
  <c r="N56"/>
  <c r="P87"/>
  <c r="P88" s="1"/>
  <c r="P11"/>
  <c r="AC56"/>
  <c r="AC1"/>
  <c r="J87"/>
  <c r="J88" s="1"/>
  <c r="J11"/>
  <c r="AG1"/>
  <c r="AG56"/>
  <c r="AH1"/>
  <c r="AH56"/>
  <c r="AL7"/>
  <c r="AL8" s="1"/>
  <c r="AL1"/>
  <c r="AL56"/>
  <c r="K87"/>
  <c r="K88" s="1"/>
  <c r="K11"/>
  <c r="L87"/>
  <c r="L88" s="1"/>
  <c r="L11"/>
  <c r="AC7"/>
  <c r="AC8" s="1"/>
  <c r="W7"/>
  <c r="W8" s="1"/>
  <c r="B9" s="1"/>
  <c r="AH7"/>
  <c r="AH8" s="1"/>
  <c r="B59" l="1"/>
  <c r="J59"/>
  <c r="D59"/>
  <c r="R59"/>
  <c r="E59"/>
  <c r="G59"/>
  <c r="L59"/>
  <c r="H59"/>
  <c r="P59"/>
  <c r="M59"/>
  <c r="Q59"/>
  <c r="O59"/>
  <c r="S59"/>
  <c r="C59"/>
  <c r="X59"/>
  <c r="I59"/>
  <c r="K59"/>
  <c r="R57"/>
  <c r="H57"/>
  <c r="B57"/>
  <c r="L57"/>
  <c r="J57"/>
  <c r="P57"/>
  <c r="G57"/>
  <c r="K57"/>
  <c r="D57"/>
  <c r="O57"/>
  <c r="AC87"/>
  <c r="AC88" s="1"/>
  <c r="AC11"/>
  <c r="AC57"/>
  <c r="F57"/>
  <c r="F87"/>
  <c r="F88" s="1"/>
  <c r="F11"/>
  <c r="W87"/>
  <c r="W88" s="1"/>
  <c r="W11"/>
  <c r="W57"/>
  <c r="AI87"/>
  <c r="AI88" s="1"/>
  <c r="AI11"/>
  <c r="AI57"/>
  <c r="I57"/>
  <c r="M57"/>
  <c r="AH87"/>
  <c r="AH88" s="1"/>
  <c r="AH11"/>
  <c r="AH57"/>
  <c r="AJ87"/>
  <c r="AJ88" s="1"/>
  <c r="AJ11"/>
  <c r="AJ57"/>
  <c r="E57"/>
  <c r="AD87"/>
  <c r="AD88" s="1"/>
  <c r="AD11"/>
  <c r="AD57"/>
  <c r="N57"/>
  <c r="N87"/>
  <c r="N88" s="1"/>
  <c r="N11"/>
  <c r="AA87"/>
  <c r="AA88" s="1"/>
  <c r="AA11"/>
  <c r="AA57"/>
  <c r="C57"/>
  <c r="AF57"/>
  <c r="AF87"/>
  <c r="AF88" s="1"/>
  <c r="AF11"/>
  <c r="AL87"/>
  <c r="AL88" s="1"/>
  <c r="AL11"/>
  <c r="AL57"/>
  <c r="AM87"/>
  <c r="AM88" s="1"/>
  <c r="AM11"/>
  <c r="AM57"/>
  <c r="V87"/>
  <c r="V88" s="1"/>
  <c r="V11"/>
  <c r="V57"/>
  <c r="Q57"/>
  <c r="Y11"/>
  <c r="Y57"/>
  <c r="Y87"/>
  <c r="Y88" s="1"/>
  <c r="AK87"/>
  <c r="AK88" s="1"/>
  <c r="AK11"/>
  <c r="AK57"/>
  <c r="AG11"/>
  <c r="AG57"/>
  <c r="AG87"/>
  <c r="AG88" s="1"/>
  <c r="AB87"/>
  <c r="AB88" s="1"/>
  <c r="AB11"/>
  <c r="AB57"/>
  <c r="AE87"/>
  <c r="AE88" s="1"/>
  <c r="AE11"/>
  <c r="AE57"/>
  <c r="X57"/>
  <c r="S57"/>
  <c r="AK59" l="1"/>
  <c r="Y59"/>
  <c r="AB59"/>
  <c r="AC59"/>
  <c r="AH59"/>
  <c r="AG59"/>
  <c r="AF59"/>
  <c r="V59"/>
  <c r="N59"/>
  <c r="AJ59"/>
  <c r="AL59"/>
  <c r="AD59"/>
  <c r="AA59"/>
  <c r="F59"/>
  <c r="AE59"/>
  <c r="AM59"/>
  <c r="W59"/>
  <c r="AI59"/>
  <c r="D12"/>
  <c r="D13" s="1"/>
  <c r="O12"/>
  <c r="O13" s="1"/>
  <c r="Q12"/>
  <c r="Q13" s="1"/>
  <c r="N12"/>
  <c r="N13" s="1"/>
  <c r="P12"/>
  <c r="P13" s="1"/>
  <c r="R12"/>
  <c r="R13" s="1"/>
  <c r="S12"/>
  <c r="S13" s="1"/>
  <c r="G12"/>
  <c r="G13" s="1"/>
  <c r="AM12"/>
  <c r="AM13" s="1"/>
  <c r="A89"/>
  <c r="B12"/>
  <c r="B13" s="1"/>
  <c r="L12"/>
  <c r="L13" s="1"/>
  <c r="K12"/>
  <c r="K13" s="1"/>
  <c r="AF12"/>
  <c r="AF13" s="1"/>
  <c r="I12"/>
  <c r="I13" s="1"/>
  <c r="AI12"/>
  <c r="AI13" s="1"/>
  <c r="AE12"/>
  <c r="AE13" s="1"/>
  <c r="H12"/>
  <c r="H13" s="1"/>
  <c r="C12"/>
  <c r="C13" s="1"/>
  <c r="F12"/>
  <c r="F13" s="1"/>
  <c r="M12"/>
  <c r="M13" s="1"/>
  <c r="Y12"/>
  <c r="Y13" s="1"/>
  <c r="V12"/>
  <c r="V13" s="1"/>
  <c r="AL12"/>
  <c r="AL13" s="1"/>
  <c r="E12"/>
  <c r="E13" s="1"/>
  <c r="AH12"/>
  <c r="AH13" s="1"/>
  <c r="J12"/>
  <c r="J13" s="1"/>
  <c r="AA12"/>
  <c r="AA13" s="1"/>
  <c r="AJ12"/>
  <c r="AJ13" s="1"/>
  <c r="W12"/>
  <c r="W13" s="1"/>
  <c r="AC12"/>
  <c r="AC13" s="1"/>
  <c r="AG12"/>
  <c r="AG13" s="1"/>
  <c r="AB12"/>
  <c r="AB13" s="1"/>
  <c r="AK12"/>
  <c r="AK13" s="1"/>
  <c r="AD12"/>
  <c r="AD13" s="1"/>
  <c r="X12"/>
  <c r="X13" s="1"/>
  <c r="B14" l="1"/>
</calcChain>
</file>

<file path=xl/sharedStrings.xml><?xml version="1.0" encoding="utf-8"?>
<sst xmlns="http://schemas.openxmlformats.org/spreadsheetml/2006/main" count="5234" uniqueCount="786">
  <si>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</si>
  <si>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</si>
  <si>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</si>
  <si>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</si>
  <si>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</si>
  <si>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</si>
  <si>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</si>
  <si>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</si>
  <si>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</si>
  <si>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</si>
  <si>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</si>
  <si>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</si>
  <si>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</si>
  <si>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</si>
  <si>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</si>
  <si>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</si>
  <si>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</si>
  <si>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Toby Meanwell</t>
  </si>
  <si>
    <t>Lewes AC</t>
  </si>
  <si>
    <t>LEW</t>
  </si>
  <si>
    <t>M40</t>
  </si>
  <si>
    <t>M401</t>
  </si>
  <si>
    <t>Patrick Marsden</t>
  </si>
  <si>
    <t>Polegate Plodders</t>
  </si>
  <si>
    <t>POLE</t>
  </si>
  <si>
    <t>PSS</t>
  </si>
  <si>
    <t>M35</t>
  </si>
  <si>
    <t>SM1</t>
  </si>
  <si>
    <t>Peter  Woodward</t>
  </si>
  <si>
    <t>Crowborough Runners</t>
  </si>
  <si>
    <t>CROW</t>
  </si>
  <si>
    <t>Paul Howard</t>
  </si>
  <si>
    <t>Brighton and Hove Frontrunners</t>
  </si>
  <si>
    <t>FRONTR</t>
  </si>
  <si>
    <t>Colin Tricker</t>
  </si>
  <si>
    <t>Ricky Coleman</t>
  </si>
  <si>
    <t>Arena 80 Ac</t>
  </si>
  <si>
    <t>A80</t>
  </si>
  <si>
    <t>SM</t>
  </si>
  <si>
    <t>Will Withecombe</t>
  </si>
  <si>
    <t>Hastings Runners</t>
  </si>
  <si>
    <t>HR</t>
  </si>
  <si>
    <t>HR/HAC</t>
  </si>
  <si>
    <t>James Cox</t>
  </si>
  <si>
    <t>Heathfield Road Runners</t>
  </si>
  <si>
    <t>HEAT</t>
  </si>
  <si>
    <t>HTH/UCK</t>
  </si>
  <si>
    <t>M50</t>
  </si>
  <si>
    <t>M501</t>
  </si>
  <si>
    <t>Graeme Mcintosh</t>
  </si>
  <si>
    <t>Wadhurst Runners</t>
  </si>
  <si>
    <t>WAD</t>
  </si>
  <si>
    <t>Jamie Kingdon</t>
  </si>
  <si>
    <t>Uckfield Runners</t>
  </si>
  <si>
    <t>UCK</t>
  </si>
  <si>
    <t>George Stewart</t>
  </si>
  <si>
    <t>Stuart Pelling</t>
  </si>
  <si>
    <t>Eastbourne Rovers</t>
  </si>
  <si>
    <t>EAST</t>
  </si>
  <si>
    <t>EAST/BDY</t>
  </si>
  <si>
    <t>Euan  Baker</t>
  </si>
  <si>
    <t>Lewes Ac</t>
  </si>
  <si>
    <t>SM2</t>
  </si>
  <si>
    <t>Jamie Keddie</t>
  </si>
  <si>
    <t>Stewart Gregory</t>
  </si>
  <si>
    <t>Portslade Hedgehoppers</t>
  </si>
  <si>
    <t>HEDGE</t>
  </si>
  <si>
    <t>M55</t>
  </si>
  <si>
    <t>Sam Dowler</t>
  </si>
  <si>
    <t>Central Park Athletics</t>
  </si>
  <si>
    <t>CPA</t>
  </si>
  <si>
    <t>Matthew Windham</t>
  </si>
  <si>
    <t>Stephen Gates</t>
  </si>
  <si>
    <t>Hy Runners</t>
  </si>
  <si>
    <t>HYR</t>
  </si>
  <si>
    <t>Maciej Ozimkiewicz</t>
  </si>
  <si>
    <t>Brighton Tri Club</t>
  </si>
  <si>
    <t>BTNTRI</t>
  </si>
  <si>
    <t>Ollie Welch</t>
  </si>
  <si>
    <t>Ben Pepler</t>
  </si>
  <si>
    <t>SM3</t>
  </si>
  <si>
    <t>Andrea Sansottera</t>
  </si>
  <si>
    <t>SM4</t>
  </si>
  <si>
    <t>Richard Davis</t>
  </si>
  <si>
    <t>Richard Docwra</t>
  </si>
  <si>
    <t>Lewis Davies</t>
  </si>
  <si>
    <t>Martin Bell</t>
  </si>
  <si>
    <t>Hailsham Harriers</t>
  </si>
  <si>
    <t>HAIL</t>
  </si>
  <si>
    <t>Nickolaj Kennett</t>
  </si>
  <si>
    <t>Hastings Ac</t>
  </si>
  <si>
    <t>HAC</t>
  </si>
  <si>
    <t>Sam Farrington</t>
  </si>
  <si>
    <t>Nathan McGrady</t>
  </si>
  <si>
    <t>NS</t>
  </si>
  <si>
    <t>Nick Farley</t>
  </si>
  <si>
    <t>Seaford Striders</t>
  </si>
  <si>
    <t>SEAF</t>
  </si>
  <si>
    <t>Dave  Turner</t>
  </si>
  <si>
    <t>Bowie Lycett</t>
  </si>
  <si>
    <t>M402</t>
  </si>
  <si>
    <t>Jonathan Rafferty</t>
  </si>
  <si>
    <t>M45</t>
  </si>
  <si>
    <t>Gordon Berry</t>
  </si>
  <si>
    <t>M403</t>
  </si>
  <si>
    <t>David Woollard</t>
  </si>
  <si>
    <t>Tim  Archer</t>
  </si>
  <si>
    <t>Nick Taylor</t>
  </si>
  <si>
    <t>NSM1</t>
  </si>
  <si>
    <t>Nigel Jewell</t>
  </si>
  <si>
    <t>Bexhill Run Tri</t>
  </si>
  <si>
    <t>BEX</t>
  </si>
  <si>
    <t>Alison Moore</t>
  </si>
  <si>
    <t>SF</t>
  </si>
  <si>
    <t>SF1</t>
  </si>
  <si>
    <t>Peter Noon</t>
  </si>
  <si>
    <t>James Shaw</t>
  </si>
  <si>
    <t>Gareth Williams</t>
  </si>
  <si>
    <t>Tom Sanderson</t>
  </si>
  <si>
    <t>Angus Peters</t>
  </si>
  <si>
    <t>Mark Poulton</t>
  </si>
  <si>
    <t>Meads Runners</t>
  </si>
  <si>
    <t>MEAD</t>
  </si>
  <si>
    <t>Brian Birkmyre</t>
  </si>
  <si>
    <t>Graham Wooley</t>
  </si>
  <si>
    <t>Chris Brandt</t>
  </si>
  <si>
    <t>M502</t>
  </si>
  <si>
    <t>Laurie Burrett</t>
  </si>
  <si>
    <t>Ian Bromley</t>
  </si>
  <si>
    <t>Juriy Korchev</t>
  </si>
  <si>
    <t>Adam Mansbridge</t>
  </si>
  <si>
    <t>Run Wednesdays</t>
  </si>
  <si>
    <t>RUNW</t>
  </si>
  <si>
    <t>Simon Fiddler</t>
  </si>
  <si>
    <t>M503</t>
  </si>
  <si>
    <t>Will Monnington</t>
  </si>
  <si>
    <t>NSM2</t>
  </si>
  <si>
    <t>Andrew Shipilov</t>
  </si>
  <si>
    <t>Sue Fry</t>
  </si>
  <si>
    <t>F50</t>
  </si>
  <si>
    <t>F501</t>
  </si>
  <si>
    <t>Paul Lambert</t>
  </si>
  <si>
    <t>David Wharton</t>
  </si>
  <si>
    <t>Kevin Price</t>
  </si>
  <si>
    <t>Ben Messer</t>
  </si>
  <si>
    <t>Tri Tempo</t>
  </si>
  <si>
    <t>TRIT</t>
  </si>
  <si>
    <t xml:space="preserve">Steve Bolton  </t>
  </si>
  <si>
    <t>M60</t>
  </si>
  <si>
    <t>M601</t>
  </si>
  <si>
    <t>Guy Blackden</t>
  </si>
  <si>
    <t>Anna Tolmachova</t>
  </si>
  <si>
    <t>F35</t>
  </si>
  <si>
    <t>Guy Williams</t>
  </si>
  <si>
    <t xml:space="preserve">Russell Beckett  </t>
  </si>
  <si>
    <t>Martin Noakes</t>
  </si>
  <si>
    <t>Richard Vercoe</t>
  </si>
  <si>
    <t>Johanna Dowle</t>
  </si>
  <si>
    <t>Team Bodyworks</t>
  </si>
  <si>
    <t>BDY</t>
  </si>
  <si>
    <t>F45</t>
  </si>
  <si>
    <t>F401</t>
  </si>
  <si>
    <t>Danny Blackman</t>
  </si>
  <si>
    <t>Chris Turp</t>
  </si>
  <si>
    <t>Alissa Ellis</t>
  </si>
  <si>
    <t>Carlton Spears</t>
  </si>
  <si>
    <t>Lee Hewson</t>
  </si>
  <si>
    <t>Robyn Lumas</t>
  </si>
  <si>
    <t>Geraldine Moffat</t>
  </si>
  <si>
    <t>F55</t>
  </si>
  <si>
    <t>John Harding</t>
  </si>
  <si>
    <t>Luke Blyth </t>
  </si>
  <si>
    <t>NSM3</t>
  </si>
  <si>
    <t>Liz Lumber</t>
  </si>
  <si>
    <t>F502</t>
  </si>
  <si>
    <t>Mark  Smith</t>
  </si>
  <si>
    <t>Sarah Underwood</t>
  </si>
  <si>
    <t>F40</t>
  </si>
  <si>
    <t>David Barham</t>
  </si>
  <si>
    <t>Jenna Levett</t>
  </si>
  <si>
    <t xml:space="preserve">Richard  Fox </t>
  </si>
  <si>
    <t>Andy Elphick</t>
  </si>
  <si>
    <t>Ben  Skinner</t>
  </si>
  <si>
    <t>Sarah Morris</t>
  </si>
  <si>
    <t>F60</t>
  </si>
  <si>
    <t>F601</t>
  </si>
  <si>
    <t>David Prince-Iles</t>
  </si>
  <si>
    <t>M65</t>
  </si>
  <si>
    <t>Rachel Carless</t>
  </si>
  <si>
    <t>Andy Clark</t>
  </si>
  <si>
    <t>Harry Scott</t>
  </si>
  <si>
    <t>Louise Ryan</t>
  </si>
  <si>
    <t>SF2</t>
  </si>
  <si>
    <t>Bob Cook</t>
  </si>
  <si>
    <t>Liam Brooks</t>
  </si>
  <si>
    <t>Claire Burnham</t>
  </si>
  <si>
    <t>Chris Lennard</t>
  </si>
  <si>
    <t>Chris Russell</t>
  </si>
  <si>
    <t>M602</t>
  </si>
  <si>
    <t>Natalie Dawson</t>
  </si>
  <si>
    <t>F402</t>
  </si>
  <si>
    <t>Edward Wheeler</t>
  </si>
  <si>
    <t>NSM4</t>
  </si>
  <si>
    <t>Andrea Harwood</t>
  </si>
  <si>
    <t>Paul Guy</t>
  </si>
  <si>
    <t>James Griffiths</t>
  </si>
  <si>
    <t>Philip Visick</t>
  </si>
  <si>
    <t>Chris Shoult</t>
  </si>
  <si>
    <t>Roy Cooper</t>
  </si>
  <si>
    <t>Steffan Meyric Hughes</t>
  </si>
  <si>
    <t>Sarah Eddie</t>
  </si>
  <si>
    <t>Tony Lavender</t>
  </si>
  <si>
    <t>Neil Jeffries</t>
  </si>
  <si>
    <t>Dominic Osman-Allu</t>
  </si>
  <si>
    <t>Matt Southam</t>
  </si>
  <si>
    <t>Laura Seaman</t>
  </si>
  <si>
    <t>NSF1</t>
  </si>
  <si>
    <t>Darren Broderick</t>
  </si>
  <si>
    <t>David Salmons</t>
  </si>
  <si>
    <t>Adam Styles</t>
  </si>
  <si>
    <t>James Sava</t>
  </si>
  <si>
    <t>Ian Weston</t>
  </si>
  <si>
    <t>Elizabeth Brookes</t>
  </si>
  <si>
    <t>Tony Durey</t>
  </si>
  <si>
    <t>Russell Gardham</t>
  </si>
  <si>
    <t>Helen Sida</t>
  </si>
  <si>
    <t>Laurence Sava</t>
  </si>
  <si>
    <t>Jamie Kennedy</t>
  </si>
  <si>
    <t>Susan Dixon</t>
  </si>
  <si>
    <t>Colin Browne</t>
  </si>
  <si>
    <t>Rob Derkin</t>
  </si>
  <si>
    <t>Claire Thomas</t>
  </si>
  <si>
    <t>Andrew Parle</t>
  </si>
  <si>
    <t>Brighton Phoenix</t>
  </si>
  <si>
    <t>Michael Miller</t>
  </si>
  <si>
    <t>Joanna Mabbitt</t>
  </si>
  <si>
    <t>James Harris</t>
  </si>
  <si>
    <t>Mark  Pope</t>
  </si>
  <si>
    <t>Gary Loughlin</t>
  </si>
  <si>
    <t>Steve Maskell</t>
  </si>
  <si>
    <t>Jenny Katsoni</t>
  </si>
  <si>
    <t>Carl Stanger</t>
  </si>
  <si>
    <t>Richard Goulder</t>
  </si>
  <si>
    <t>Dominic Tansley</t>
  </si>
  <si>
    <t>NSM5</t>
  </si>
  <si>
    <t>Steve Burgess</t>
  </si>
  <si>
    <t>Jim Rowe</t>
  </si>
  <si>
    <t>Christopher Yeomanson</t>
  </si>
  <si>
    <t>Dan Marshman</t>
  </si>
  <si>
    <t>Hannah Spears</t>
  </si>
  <si>
    <t>NSF2</t>
  </si>
  <si>
    <t>Andy Diplock</t>
  </si>
  <si>
    <t>Martin Turner</t>
  </si>
  <si>
    <t>Emma Murphy</t>
  </si>
  <si>
    <t>Martin Broughton</t>
  </si>
  <si>
    <t>Tom  Marchant</t>
  </si>
  <si>
    <t>NSM6</t>
  </si>
  <si>
    <t>Heather  Jenner</t>
  </si>
  <si>
    <t>NSF3</t>
  </si>
  <si>
    <t>Clive  De Vulder</t>
  </si>
  <si>
    <t>Annette Feakes</t>
  </si>
  <si>
    <t>Amy Rodway</t>
  </si>
  <si>
    <t>Maria Smith</t>
  </si>
  <si>
    <t>Peter Kennedy</t>
  </si>
  <si>
    <t>M70</t>
  </si>
  <si>
    <t>Trevor Saunders</t>
  </si>
  <si>
    <t>Robyn Strudwick</t>
  </si>
  <si>
    <t>Carl Dowling</t>
  </si>
  <si>
    <t>Gill Wheeler</t>
  </si>
  <si>
    <t xml:space="preserve">Stephen  Marsden </t>
  </si>
  <si>
    <t>Scott Muir</t>
  </si>
  <si>
    <t>Marc Gumbrell</t>
  </si>
  <si>
    <t>Danny Garbett</t>
  </si>
  <si>
    <t>Graham West</t>
  </si>
  <si>
    <t>Jenny Hughes</t>
  </si>
  <si>
    <t>Michael Gillingham</t>
  </si>
  <si>
    <t>Jonni Andrews</t>
  </si>
  <si>
    <t>Colin Keast</t>
  </si>
  <si>
    <t>Andy Ruffell</t>
  </si>
  <si>
    <t>Andy Knight</t>
  </si>
  <si>
    <t>Wendy Robson</t>
  </si>
  <si>
    <t>Ed Barnes</t>
  </si>
  <si>
    <t>Richard Gardiner</t>
  </si>
  <si>
    <t>Russell  Hewlett</t>
  </si>
  <si>
    <t>Ashley Box</t>
  </si>
  <si>
    <t>Martyna Dalecka</t>
  </si>
  <si>
    <t>Rory Mcintyre</t>
  </si>
  <si>
    <t xml:space="preserve">Badrinath  Mohandas </t>
  </si>
  <si>
    <t>Edward Diplock</t>
  </si>
  <si>
    <t>Jacqueline Hunt</t>
  </si>
  <si>
    <t>Emily Sims</t>
  </si>
  <si>
    <t>HY Runners</t>
  </si>
  <si>
    <t>Charlie Hempstead</t>
  </si>
  <si>
    <t>Arena 80 AC</t>
  </si>
  <si>
    <t>Robin  Warwick</t>
  </si>
  <si>
    <t>David Maskell</t>
  </si>
  <si>
    <t>Darren Evans</t>
  </si>
  <si>
    <t>Ian Fines</t>
  </si>
  <si>
    <t>Andrew Chitty</t>
  </si>
  <si>
    <t>John Wright</t>
  </si>
  <si>
    <t>Paul Curd</t>
  </si>
  <si>
    <t>Tina Macenhill</t>
  </si>
  <si>
    <t>Vicki Whitehorn</t>
  </si>
  <si>
    <t>Alistair Marshman</t>
  </si>
  <si>
    <t xml:space="preserve">Mike Thompson </t>
  </si>
  <si>
    <t>Anneka Redley-Cook</t>
  </si>
  <si>
    <t>Andrew Saunders</t>
  </si>
  <si>
    <t>Bryan Tapsell</t>
  </si>
  <si>
    <t>Ashley Gosling</t>
  </si>
  <si>
    <t>Patrycja Wollnik</t>
  </si>
  <si>
    <t>Samantha Chan</t>
  </si>
  <si>
    <t>Carole Crathern</t>
  </si>
  <si>
    <t>Anne Bromley</t>
  </si>
  <si>
    <t>Kitty Taylor</t>
  </si>
  <si>
    <t>Harriet Cunningham</t>
  </si>
  <si>
    <t>Kevin Mould</t>
  </si>
  <si>
    <t>Alexander Gusak</t>
  </si>
  <si>
    <t>Geoff Tondeur</t>
  </si>
  <si>
    <t>Kat Hone</t>
  </si>
  <si>
    <t>Becca Weir</t>
  </si>
  <si>
    <t>Hannah Edleston</t>
  </si>
  <si>
    <t>Steve Shimmons</t>
  </si>
  <si>
    <t>Will Smart</t>
  </si>
  <si>
    <t>Mark Storey</t>
  </si>
  <si>
    <t>Helen Bowman</t>
  </si>
  <si>
    <t>Piers Brunning</t>
  </si>
  <si>
    <t>Gerard Dummett</t>
  </si>
  <si>
    <t>Laura  Mitchell</t>
  </si>
  <si>
    <t>NSF4</t>
  </si>
  <si>
    <t>Ros Addison</t>
  </si>
  <si>
    <t>Scott O'Rourke</t>
  </si>
  <si>
    <t>Phil Gale</t>
  </si>
  <si>
    <t>Rodney Dempster</t>
  </si>
  <si>
    <t>Andy  Perris</t>
  </si>
  <si>
    <t>Ray Smith</t>
  </si>
  <si>
    <t>Emma Cooper</t>
  </si>
  <si>
    <t>Bob Hughes</t>
  </si>
  <si>
    <t>Richard Baxendale</t>
  </si>
  <si>
    <t>Neal Cass</t>
  </si>
  <si>
    <t>Richard Blott</t>
  </si>
  <si>
    <t>Stephen Ingram</t>
  </si>
  <si>
    <t>Karin  Divall</t>
  </si>
  <si>
    <t>Bob Page</t>
  </si>
  <si>
    <t>Steven  Riggs</t>
  </si>
  <si>
    <t>Paul Rackstraw</t>
  </si>
  <si>
    <t>Peter Cook</t>
  </si>
  <si>
    <t>Mark Mitchell</t>
  </si>
  <si>
    <t>James Martin</t>
  </si>
  <si>
    <t>Gareth Smith</t>
  </si>
  <si>
    <t>Tamsin West</t>
  </si>
  <si>
    <t>Jane Coles</t>
  </si>
  <si>
    <t>John Thompson</t>
  </si>
  <si>
    <t>Sue Brumwell</t>
  </si>
  <si>
    <t>F602</t>
  </si>
  <si>
    <t>Sue Newman</t>
  </si>
  <si>
    <t>Jazz Dymott</t>
  </si>
  <si>
    <t>Sally  Carr</t>
  </si>
  <si>
    <t>Alice Weston-Smith</t>
  </si>
  <si>
    <t>Sharon Reed</t>
  </si>
  <si>
    <t>Frances Burnham</t>
  </si>
  <si>
    <t>Heather  Stevens</t>
  </si>
  <si>
    <t>Louise Ellis</t>
  </si>
  <si>
    <t>Kevin Moulding</t>
  </si>
  <si>
    <t>Mark Currah</t>
  </si>
  <si>
    <t>Andy Edwards</t>
  </si>
  <si>
    <t>Nic Gibson</t>
  </si>
  <si>
    <t>Kathryn Atkinson</t>
  </si>
  <si>
    <t>Manfred Engler</t>
  </si>
  <si>
    <t>Robert Weighell</t>
  </si>
  <si>
    <t>Kevin Smith</t>
  </si>
  <si>
    <t>Nicole Henze</t>
  </si>
  <si>
    <t>Allan Marshall</t>
  </si>
  <si>
    <t>Harriet Thompson</t>
  </si>
  <si>
    <t>Ben Walsh</t>
  </si>
  <si>
    <t>Roger Humphries</t>
  </si>
  <si>
    <t>Fenella Maloney</t>
  </si>
  <si>
    <t>Chris Lugg</t>
  </si>
  <si>
    <t>Fiona Wallace</t>
  </si>
  <si>
    <t>Peter Burfoot</t>
  </si>
  <si>
    <t>Kevin Burton</t>
  </si>
  <si>
    <t>Grant Meyer</t>
  </si>
  <si>
    <t>Seafront Shufflers</t>
  </si>
  <si>
    <t>SHUF</t>
  </si>
  <si>
    <t>Stu York</t>
  </si>
  <si>
    <t>Tania Taran</t>
  </si>
  <si>
    <t>Fran Hamilton</t>
  </si>
  <si>
    <t>Rob O'Halloran</t>
  </si>
  <si>
    <t>Samantha Neame</t>
  </si>
  <si>
    <t>Philip Wright</t>
  </si>
  <si>
    <t xml:space="preserve">Debbie  Reed </t>
  </si>
  <si>
    <t>Chris Ashby</t>
  </si>
  <si>
    <t>Jackie Baxter</t>
  </si>
  <si>
    <t>Richard Guest</t>
  </si>
  <si>
    <t>Jo Nevett</t>
  </si>
  <si>
    <t>Christine Munday</t>
  </si>
  <si>
    <t>Connie Hannam</t>
  </si>
  <si>
    <t>Ian Pratt</t>
  </si>
  <si>
    <t>Mike Buckley</t>
  </si>
  <si>
    <t>Evelyn Griffiths</t>
  </si>
  <si>
    <t>Scott Werner</t>
  </si>
  <si>
    <t>Joanna Cain</t>
  </si>
  <si>
    <t>Millie Compton</t>
  </si>
  <si>
    <t>Yan Wu</t>
  </si>
  <si>
    <t>Louise Waghorn</t>
  </si>
  <si>
    <t>Mark Stattersfield</t>
  </si>
  <si>
    <t>Verity Wilde</t>
  </si>
  <si>
    <t>Anne Miners</t>
  </si>
  <si>
    <t>Suzannah Taylor</t>
  </si>
  <si>
    <t>Mary Austin-Olsen</t>
  </si>
  <si>
    <t>F65</t>
  </si>
  <si>
    <t>Sarah Ballinger</t>
  </si>
  <si>
    <t>Sally Green</t>
  </si>
  <si>
    <t>Stuart Green</t>
  </si>
  <si>
    <t>Paul Hope</t>
  </si>
  <si>
    <t>Emma Allen</t>
  </si>
  <si>
    <t>Sharon Donovan</t>
  </si>
  <si>
    <t>Richard Page</t>
  </si>
  <si>
    <t>Stefano Russo</t>
  </si>
  <si>
    <t>David Bratby</t>
  </si>
  <si>
    <t>Roger Stone</t>
  </si>
  <si>
    <t>Hannah Deubert-Chapman</t>
  </si>
  <si>
    <t>Colin Burbage</t>
  </si>
  <si>
    <t xml:space="preserve">Graham  Penny </t>
  </si>
  <si>
    <t>Matt Bocci</t>
  </si>
  <si>
    <t>Ian Foxall</t>
  </si>
  <si>
    <t>Russell  Aitkenhead</t>
  </si>
  <si>
    <t>Lindsey Sanders</t>
  </si>
  <si>
    <t>Dee Poole</t>
  </si>
  <si>
    <t>Julie Chicken</t>
  </si>
  <si>
    <t>Rosy Clements</t>
  </si>
  <si>
    <t>Hastings AC</t>
  </si>
  <si>
    <t>Leigh Baker</t>
  </si>
  <si>
    <t>Jenna Harmer</t>
  </si>
  <si>
    <t>Julie Tremlin</t>
  </si>
  <si>
    <t>Tim Monson</t>
  </si>
  <si>
    <t>Ian King</t>
  </si>
  <si>
    <t>Mark  Mcmillan</t>
  </si>
  <si>
    <t>Denise Jeffrey</t>
  </si>
  <si>
    <t>Emily  Gibson</t>
  </si>
  <si>
    <t>Hazel Bennington</t>
  </si>
  <si>
    <t>Helen Chatterton</t>
  </si>
  <si>
    <t>Felicity  Williams</t>
  </si>
  <si>
    <t>Reuben Coppard</t>
  </si>
  <si>
    <t>Denise Kingdon</t>
  </si>
  <si>
    <t>Damian Gibbs</t>
  </si>
  <si>
    <t>Alistair Howitt</t>
  </si>
  <si>
    <t>Sally Mason</t>
  </si>
  <si>
    <t>Victoria Little</t>
  </si>
  <si>
    <t>Sharon Saunders</t>
  </si>
  <si>
    <t>Phil Morris</t>
  </si>
  <si>
    <t>Rachel Wilson</t>
  </si>
  <si>
    <t>Graham Stevens</t>
  </si>
  <si>
    <t>Ashley Langstrath</t>
  </si>
  <si>
    <t>Paul Crawley</t>
  </si>
  <si>
    <t>Emma Bussey</t>
  </si>
  <si>
    <t>Yvonne Patrick</t>
  </si>
  <si>
    <t>Trish Audis</t>
  </si>
  <si>
    <t>Brian Kirkdale</t>
  </si>
  <si>
    <t>Jo  Swap</t>
  </si>
  <si>
    <t>Richard Tickner</t>
  </si>
  <si>
    <t>Iain Willatt</t>
  </si>
  <si>
    <t>Amar Sagar</t>
  </si>
  <si>
    <t>Swati Patel</t>
  </si>
  <si>
    <t>Brigid Burnham</t>
  </si>
  <si>
    <t>Kerry Kipling</t>
  </si>
  <si>
    <t>Stephen Green</t>
  </si>
  <si>
    <t>John Syddall</t>
  </si>
  <si>
    <t>Eleanor Wilkes</t>
  </si>
  <si>
    <t>Jon Raper</t>
  </si>
  <si>
    <t>Sarah Smith</t>
  </si>
  <si>
    <t>Richard Meyer</t>
  </si>
  <si>
    <t>Livvie Perris</t>
  </si>
  <si>
    <t>Sarah Marzaioli</t>
  </si>
  <si>
    <t>F70</t>
  </si>
  <si>
    <t>Susan Steed</t>
  </si>
  <si>
    <t>Stuart Mckenzie</t>
  </si>
  <si>
    <t>Mark Hill</t>
  </si>
  <si>
    <t>Joanne Birkmyre</t>
  </si>
  <si>
    <t>Helen Tickner</t>
  </si>
  <si>
    <t>Helen Neary</t>
  </si>
  <si>
    <t>Alicia Jolly</t>
  </si>
  <si>
    <t>Sylvia Huggett</t>
  </si>
  <si>
    <t>Alex Valentino</t>
  </si>
  <si>
    <t>Maureen Comben</t>
  </si>
  <si>
    <t>Anne Steinacher</t>
  </si>
  <si>
    <t>Steve Thompsett</t>
  </si>
  <si>
    <t>Susan Drake</t>
  </si>
  <si>
    <t>Deborah Absalom</t>
  </si>
  <si>
    <t>Sarah Hilliard</t>
  </si>
  <si>
    <t>Howard Eaton</t>
  </si>
  <si>
    <t>Ellie Docksey</t>
  </si>
  <si>
    <t>Bronwyn Ryan</t>
  </si>
  <si>
    <t>James Kilvington</t>
  </si>
  <si>
    <t>Brian Barley</t>
  </si>
  <si>
    <t>Debra Richmond</t>
  </si>
  <si>
    <t>Val  Brockwell</t>
  </si>
  <si>
    <t>Brigitte Groves</t>
  </si>
  <si>
    <t>Yockie Richardson</t>
  </si>
  <si>
    <t>Nicole Dyson</t>
  </si>
  <si>
    <t>Vinod Kalia</t>
  </si>
  <si>
    <t xml:space="preserve">Steve  Smith </t>
  </si>
  <si>
    <t>Katie Manley</t>
  </si>
  <si>
    <t>Ron Cutbill</t>
  </si>
  <si>
    <t>Jo Edwards</t>
  </si>
  <si>
    <t>Hayley Foster</t>
  </si>
  <si>
    <t>Julie Lewis-Clements</t>
  </si>
  <si>
    <t>Jade Turner</t>
  </si>
  <si>
    <t>Amanda Davis</t>
  </si>
  <si>
    <t>Alexandra Robinson</t>
  </si>
  <si>
    <t>Petts Wood Runners</t>
  </si>
  <si>
    <t>Laura Ward</t>
  </si>
  <si>
    <t>Sandra Speers</t>
  </si>
  <si>
    <t>Larrissa O'Halloran</t>
  </si>
  <si>
    <t>Caroline Gearing</t>
  </si>
  <si>
    <t>Chrissy Higgins</t>
  </si>
  <si>
    <t>Gilly Nickols</t>
  </si>
  <si>
    <t>Brian Winn</t>
  </si>
  <si>
    <t>Samantha Alvarez</t>
  </si>
  <si>
    <t>Simone Button</t>
  </si>
  <si>
    <t>Anthony Wilson</t>
  </si>
  <si>
    <t>Nicola Marsden</t>
  </si>
  <si>
    <t>Emma Trenaman</t>
  </si>
  <si>
    <t>Jamie Yates</t>
  </si>
  <si>
    <t>Alan Roberts</t>
  </si>
  <si>
    <t>Ros Thomson</t>
  </si>
  <si>
    <t>Peter Hedgethorne</t>
  </si>
  <si>
    <t>Penelope  Weyman</t>
  </si>
  <si>
    <t>Bethan Sutch</t>
  </si>
  <si>
    <t>Rachel Sadler</t>
  </si>
  <si>
    <t>Amy Hope</t>
  </si>
  <si>
    <t>Mandie Henderson</t>
  </si>
  <si>
    <t>Pam Matthews</t>
  </si>
  <si>
    <t>Brent Parker</t>
  </si>
  <si>
    <t>Lauren Ellis</t>
  </si>
  <si>
    <t>Richard Bates</t>
  </si>
  <si>
    <t>Laura Dearsley</t>
  </si>
  <si>
    <t>Natasha Slow</t>
  </si>
  <si>
    <t>Emma Davey</t>
  </si>
  <si>
    <t xml:space="preserve">Teresa  Mitchell </t>
  </si>
  <si>
    <t>Alison  Fox</t>
  </si>
  <si>
    <t>Donna Foster</t>
  </si>
  <si>
    <t>Jaleh Nahvi</t>
  </si>
  <si>
    <t>Nicole Cunningham</t>
  </si>
  <si>
    <t>Debbie Mcdermott</t>
  </si>
  <si>
    <t>Joanne Robinson</t>
  </si>
  <si>
    <t>Nicky Thompsett</t>
  </si>
  <si>
    <t>Chris Sage</t>
  </si>
  <si>
    <t>David Oxbrow</t>
  </si>
  <si>
    <t>Pam Hart</t>
  </si>
  <si>
    <t>Toby Wolpe</t>
  </si>
  <si>
    <t>Kimberly  Page</t>
  </si>
  <si>
    <t>Lisa Murton</t>
  </si>
  <si>
    <t>Debbie Davis</t>
  </si>
  <si>
    <t xml:space="preserve">Annabelle  Holford </t>
  </si>
  <si>
    <t>DNF</t>
  </si>
  <si>
    <t>Leigh Harris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</si>
  <si>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</si>
  <si>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</si>
  <si>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</si>
  <si>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</si>
  <si>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</si>
  <si>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</si>
  <si>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</si>
  <si>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</si>
  <si>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</si>
  <si>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</si>
  <si>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</si>
  <si>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</si>
  <si>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</si>
  <si>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</si>
  <si>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</si>
  <si>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</si>
  <si>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</si>
  <si>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</si>
  <si>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</si>
  <si>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</si>
  <si>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</si>
  <si>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</si>
  <si>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</si>
  <si>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</si>
  <si>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</si>
  <si>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</si>
  <si>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</si>
  <si>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</si>
  <si>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</si>
  <si>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</si>
  <si>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</si>
  <si>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</si>
  <si>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</si>
  <si>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</si>
  <si>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</si>
  <si>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</si>
  <si>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</si>
  <si>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</si>
  <si>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</si>
  <si>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</si>
  <si>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</si>
  <si>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</si>
  <si>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</si>
  <si>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</si>
  <si>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</si>
  <si>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</si>
  <si>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M351</t>
  </si>
  <si>
    <t>M352</t>
  </si>
  <si>
    <t>M353</t>
  </si>
  <si>
    <t>M451</t>
  </si>
  <si>
    <t>M452</t>
  </si>
  <si>
    <t>M453</t>
  </si>
  <si>
    <t>M551</t>
  </si>
  <si>
    <t>M552</t>
  </si>
  <si>
    <t>M553</t>
  </si>
  <si>
    <t>M603</t>
  </si>
  <si>
    <t>M651</t>
  </si>
  <si>
    <t>M652</t>
  </si>
  <si>
    <t>M653</t>
  </si>
  <si>
    <t>M701</t>
  </si>
  <si>
    <t>M702</t>
  </si>
  <si>
    <t>M703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</si>
  <si>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</si>
  <si>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</si>
  <si>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</si>
  <si>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</si>
  <si>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</si>
  <si>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</si>
  <si>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</si>
  <si>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</si>
  <si>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F351</t>
  </si>
  <si>
    <t>F352</t>
  </si>
  <si>
    <t>F353</t>
  </si>
  <si>
    <t>F403</t>
  </si>
  <si>
    <t>F451</t>
  </si>
  <si>
    <t>F452</t>
  </si>
  <si>
    <t>F453</t>
  </si>
  <si>
    <t>F503</t>
  </si>
  <si>
    <t>F551</t>
  </si>
  <si>
    <t>F552</t>
  </si>
  <si>
    <t>F553</t>
  </si>
  <si>
    <t>F603</t>
  </si>
  <si>
    <t>F651</t>
  </si>
  <si>
    <t>F652</t>
  </si>
  <si>
    <t>F653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</si>
  <si>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</si>
  <si>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</si>
  <si>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</si>
  <si>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</si>
  <si>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</si>
  <si>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</si>
  <si>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</si>
  <si>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</si>
  <si>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</si>
  <si>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</si>
  <si>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</si>
  <si>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</si>
  <si>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</si>
  <si>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</si>
  <si>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</si>
  <si>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</si>
  <si>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</si>
  <si>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</si>
  <si>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</si>
  <si>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</si>
  <si>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PREVIOUS RACE</t>
  </si>
  <si>
    <t>ResultsJuniorBlock</t>
  </si>
  <si>
    <t>Race no</t>
  </si>
  <si>
    <t>Name</t>
  </si>
  <si>
    <t>Points</t>
  </si>
  <si>
    <t>ResultsJuniorBlock2</t>
  </si>
  <si>
    <t>U11B</t>
  </si>
  <si>
    <t>Jago Dinnage</t>
  </si>
  <si>
    <t>Cobey Buckley</t>
  </si>
  <si>
    <t>Ted (Theodore) Vallins</t>
  </si>
  <si>
    <t>George Urban</t>
  </si>
  <si>
    <t>Charlie Davey</t>
  </si>
  <si>
    <t>Caleb  Buckley</t>
  </si>
  <si>
    <t>Fox Andrews</t>
  </si>
  <si>
    <t>Benjamin Sims</t>
  </si>
  <si>
    <t>Hudson  Campbell</t>
  </si>
  <si>
    <t>Sam Buckwell</t>
  </si>
  <si>
    <t>Edward Frowde</t>
  </si>
  <si>
    <t>Ashley Michelli</t>
  </si>
  <si>
    <t>Charlie Woodward</t>
  </si>
  <si>
    <t>U11G</t>
  </si>
  <si>
    <t>Ksenia Mccrae</t>
  </si>
  <si>
    <t>Beatrice Gribble</t>
  </si>
  <si>
    <t>not affliated</t>
  </si>
  <si>
    <t>-</t>
  </si>
  <si>
    <t>Eva Harwood</t>
  </si>
  <si>
    <t>Lottie Drake</t>
  </si>
  <si>
    <t>Mia Picco</t>
  </si>
  <si>
    <t>Freya Dyton</t>
  </si>
  <si>
    <t>Elizabeth Frowde</t>
  </si>
  <si>
    <t>Amelia Brown</t>
  </si>
  <si>
    <t>Elsie Harmer</t>
  </si>
  <si>
    <t>Katya Badham</t>
  </si>
  <si>
    <t>Bella Taylor</t>
  </si>
  <si>
    <t>Lilly Corke</t>
  </si>
  <si>
    <t>Nancy Cassidy</t>
  </si>
  <si>
    <t>Maisie Corke</t>
  </si>
  <si>
    <t>Chloe Harding</t>
  </si>
  <si>
    <t>Tilly McIntyre</t>
  </si>
  <si>
    <t>U13B</t>
  </si>
  <si>
    <t>Fin  Lumber - Fry</t>
  </si>
  <si>
    <t>Jonah Messer</t>
  </si>
  <si>
    <t>Rafael Serrano</t>
  </si>
  <si>
    <t>Harry Cooper</t>
  </si>
  <si>
    <t>Charlie Harris</t>
  </si>
  <si>
    <t>U13G</t>
  </si>
  <si>
    <t>Evie Lennard</t>
  </si>
  <si>
    <t>Frankie Prime</t>
  </si>
  <si>
    <t>Elizabeth Stewart</t>
  </si>
  <si>
    <t>Demelza Mccrae</t>
  </si>
  <si>
    <t>Olivia  Henham</t>
  </si>
  <si>
    <t>Rebecca Seymour</t>
  </si>
  <si>
    <t>Lilly Clements</t>
  </si>
  <si>
    <t>Ellen Gates</t>
  </si>
  <si>
    <t>Georgina Gribble</t>
  </si>
  <si>
    <t>Connie  Davis</t>
  </si>
  <si>
    <t>Layla Harmer</t>
  </si>
  <si>
    <t>Emily Carden</t>
  </si>
  <si>
    <t>Heidi  Smith</t>
  </si>
  <si>
    <t>U15B</t>
  </si>
  <si>
    <t>Luca Picco</t>
  </si>
  <si>
    <t>Connor Lynch</t>
  </si>
  <si>
    <t>Jacob Smith</t>
  </si>
  <si>
    <t>Rafael Stanger</t>
  </si>
  <si>
    <t>Eddy Carr-Taylor</t>
  </si>
  <si>
    <t>U15G</t>
  </si>
  <si>
    <t>Safia Beckett</t>
  </si>
  <si>
    <t>Talia Davis</t>
  </si>
  <si>
    <t>Rebecca Anscombe</t>
  </si>
  <si>
    <t>U17B</t>
  </si>
  <si>
    <t>Jake Greenwood</t>
  </si>
  <si>
    <t>Alex Curd</t>
  </si>
  <si>
    <t xml:space="preserve">Dermot  O'Rourke 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</si>
  <si>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</si>
  <si>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</si>
  <si>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</si>
  <si>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</si>
  <si>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</si>
  <si>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</si>
  <si>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</si>
  <si>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</si>
  <si>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</si>
  <si>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</si>
  <si>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U11G1</t>
  </si>
  <si>
    <t>U11G2</t>
  </si>
  <si>
    <t>U11G3</t>
  </si>
  <si>
    <t>U13B1</t>
  </si>
  <si>
    <t>U13B2</t>
  </si>
  <si>
    <t>U13B3</t>
  </si>
  <si>
    <t>U13G1</t>
  </si>
  <si>
    <t>U13G2</t>
  </si>
  <si>
    <t>U13G3</t>
  </si>
  <si>
    <t>U15B1</t>
  </si>
  <si>
    <t>U15B2</t>
  </si>
  <si>
    <t>U15B3</t>
  </si>
  <si>
    <t>U15G1</t>
  </si>
  <si>
    <t>U15G2</t>
  </si>
  <si>
    <t>U15G3</t>
  </si>
  <si>
    <t>U17B1</t>
  </si>
  <si>
    <t>U17B2</t>
  </si>
  <si>
    <t>U17B3</t>
  </si>
  <si>
    <t>U17G</t>
  </si>
  <si>
    <t xml:space="preserve">ESSLXC BLACKCAP - 16 OCTOBER 2022 - SENIORS </t>
  </si>
  <si>
    <t xml:space="preserve">ESSLXC 2022/23 MEN AFTER 1 RACES </t>
  </si>
  <si>
    <t xml:space="preserve">ESSLXC 2022/23 WOMEN AFTER 1 RACES </t>
  </si>
  <si>
    <t xml:space="preserve">ESSLXC Blackcap: 16-October-2022 </t>
  </si>
  <si>
    <t>ESSLXC N/A: N/A</t>
  </si>
  <si>
    <t>Blackcap</t>
  </si>
  <si>
    <t>Snape Wood</t>
  </si>
  <si>
    <t>Newplace Park</t>
  </si>
  <si>
    <t>Heathfield Park</t>
  </si>
  <si>
    <t>Whitbread Hollow</t>
  </si>
  <si>
    <t>Pett</t>
  </si>
  <si>
    <t xml:space="preserve">ESSCCL Race 1: BLACKCAP - 16 OCTOBER 2022 - JUNIORS </t>
  </si>
  <si>
    <t>ESSLXC 2022/23 JUNIORS</t>
  </si>
  <si>
    <t>No Match</t>
  </si>
  <si>
    <t>Y</t>
  </si>
  <si>
    <t>N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</si>
  <si>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</si>
  <si>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</si>
  <si>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</si>
  <si>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</si>
  <si>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OK</t>
  </si>
  <si>
    <t>Race 1 of 6</t>
  </si>
  <si>
    <t>Weighted add additional decimal such that if two scores are equal team with highest finish position will win.  To Awards Senior for Team awards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</si>
</sst>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###0_);\(###0\);\-_)"/>
    <numFmt numFmtId="169" formatCode="&quot;Race &quot;#"/>
    <numFmt numFmtId="170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</cellStyleXfs>
  <cellXfs count="123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5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6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6" fontId="3" fillId="0" borderId="0" xfId="1" applyNumberFormat="1" applyFont="1" applyAlignment="1">
      <alignment horizontal="center"/>
    </xf>
    <xf numFmtId="166" fontId="10" fillId="0" borderId="0" xfId="1" applyNumberFormat="1" applyFont="1"/>
    <xf numFmtId="0" fontId="3" fillId="4" borderId="10" xfId="1" applyFill="1" applyBorder="1" applyAlignment="1">
      <alignment horizontal="center"/>
    </xf>
    <xf numFmtId="166" fontId="11" fillId="4" borderId="10" xfId="1" applyNumberFormat="1" applyFont="1" applyFill="1" applyBorder="1" applyAlignment="1">
      <alignment horizontal="right"/>
    </xf>
    <xf numFmtId="166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6" fontId="4" fillId="0" borderId="12" xfId="1" applyNumberFormat="1" applyFont="1" applyFill="1" applyBorder="1"/>
    <xf numFmtId="166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6" fontId="7" fillId="4" borderId="10" xfId="1" applyNumberFormat="1" applyFont="1" applyFill="1" applyBorder="1"/>
    <xf numFmtId="168" fontId="3" fillId="0" borderId="0" xfId="1" applyNumberFormat="1" applyFont="1" applyAlignment="1">
      <alignment horizontal="center"/>
    </xf>
    <xf numFmtId="168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6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6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6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6" fontId="4" fillId="2" borderId="15" xfId="2" applyNumberFormat="1" applyFont="1" applyFill="1" applyBorder="1"/>
    <xf numFmtId="165" fontId="12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 vertical="center"/>
    </xf>
    <xf numFmtId="165" fontId="3" fillId="0" borderId="0" xfId="1" applyNumberFormat="1"/>
    <xf numFmtId="165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6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7" xfId="1" applyNumberFormat="1" applyBorder="1"/>
    <xf numFmtId="166" fontId="3" fillId="2" borderId="18" xfId="2" applyNumberFormat="1" applyFont="1" applyFill="1" applyBorder="1"/>
    <xf numFmtId="166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166" fontId="3" fillId="0" borderId="0" xfId="1" applyNumberFormat="1" applyFill="1" applyAlignment="1">
      <alignment horizontal="center"/>
    </xf>
    <xf numFmtId="166" fontId="3" fillId="0" borderId="0" xfId="1" quotePrefix="1" applyNumberFormat="1" applyFont="1" applyFill="1" applyAlignment="1">
      <alignment horizontal="center"/>
    </xf>
    <xf numFmtId="0" fontId="3" fillId="0" borderId="17" xfId="1" applyFont="1" applyBorder="1"/>
    <xf numFmtId="0" fontId="14" fillId="0" borderId="0" xfId="1" applyFont="1"/>
    <xf numFmtId="164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7" applyNumberFormat="1" applyBorder="1"/>
    <xf numFmtId="165" fontId="3" fillId="0" borderId="22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6" fontId="15" fillId="0" borderId="0" xfId="1" applyNumberFormat="1" applyFont="1" applyAlignment="1">
      <alignment horizontal="center" wrapText="1"/>
    </xf>
    <xf numFmtId="166" fontId="12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3" applyNumberFormat="1" applyFont="1" applyAlignment="1">
      <alignment horizontal="center"/>
    </xf>
    <xf numFmtId="0" fontId="3" fillId="0" borderId="0" xfId="1" applyBorder="1"/>
    <xf numFmtId="166" fontId="0" fillId="0" borderId="0" xfId="3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70" fontId="3" fillId="0" borderId="17" xfId="0" applyNumberFormat="1" applyFont="1" applyBorder="1"/>
    <xf numFmtId="170" fontId="4" fillId="0" borderId="17" xfId="0" applyNumberFormat="1" applyFont="1" applyBorder="1"/>
    <xf numFmtId="0" fontId="17" fillId="0" borderId="0" xfId="0" applyFont="1"/>
  </cellXfs>
  <cellStyles count="23">
    <cellStyle name="Comma 2" xfId="2"/>
    <cellStyle name="Comma 2 2" xfId="3"/>
    <cellStyle name="Comma 2 3" xfId="4"/>
    <cellStyle name="Comma 2 4" xfId="5"/>
    <cellStyle name="Comma 3" xfId="6"/>
    <cellStyle name="Normal" xfId="0" builtinId="0"/>
    <cellStyle name="Normal 2" xfId="1"/>
    <cellStyle name="Normal 2 2" xfId="7"/>
    <cellStyle name="Normal 2 3" xfId="8"/>
    <cellStyle name="Normal 2 4" xfId="9"/>
    <cellStyle name="Normal 3" xfId="10"/>
    <cellStyle name="Normal 4" xfId="11"/>
    <cellStyle name="Normal 4 2" xfId="12"/>
    <cellStyle name="Normal 4 2 2" xfId="13"/>
    <cellStyle name="Normal 4 2 2 2" xfId="14"/>
    <cellStyle name="Normal 4 2 3" xfId="15"/>
    <cellStyle name="Normal 4 3" xfId="16"/>
    <cellStyle name="Normal 4 3 2" xfId="17"/>
    <cellStyle name="Normal 4 4" xfId="18"/>
    <cellStyle name="Normal 5" xfId="19"/>
    <cellStyle name="Normal 6" xfId="20"/>
    <cellStyle name="Normal 6 2" xfId="21"/>
    <cellStyle name="Normal 7" xfId="22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442"/>
  <sheetViews>
    <sheetView tabSelected="1" workbookViewId="0">
      <pane ySplit="7" topLeftCell="A8" activePane="bottomLeft" state="frozen"/>
      <selection pane="bottomLeft" activeCell="M24" sqref="M24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441</v>
      </c>
    </row>
    <row r="2" spans="1:11" ht="15.75" hidden="1" outlineLevel="1" thickBot="1">
      <c r="A2" s="1" t="s">
        <v>1</v>
      </c>
      <c r="C2" s="5">
        <v>442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432</v>
      </c>
      <c r="B4" s="12" t="s">
        <v>3</v>
      </c>
      <c r="C4" s="12" t="s">
        <v>4</v>
      </c>
      <c r="D4" s="12">
        <v>432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763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696</v>
      </c>
      <c r="C8" s="24">
        <v>1.996527777777778E-2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668</v>
      </c>
      <c r="C9" s="24">
        <v>2.0682870370370372E-2</v>
      </c>
      <c r="D9" s="25" t="s">
        <v>22</v>
      </c>
      <c r="E9" s="19" t="s">
        <v>23</v>
      </c>
      <c r="F9" s="25" t="s">
        <v>24</v>
      </c>
      <c r="G9" s="25" t="s">
        <v>25</v>
      </c>
      <c r="H9" s="25" t="s">
        <v>26</v>
      </c>
      <c r="I9" s="25">
        <v>299</v>
      </c>
      <c r="J9" s="25" t="s">
        <v>27</v>
      </c>
      <c r="K9" s="25">
        <v>2</v>
      </c>
    </row>
    <row r="10" spans="1:11">
      <c r="A10" s="2">
        <v>3</v>
      </c>
      <c r="B10" s="2">
        <v>379</v>
      </c>
      <c r="C10" s="24">
        <v>2.0949074074074075E-2</v>
      </c>
      <c r="D10" s="25" t="s">
        <v>28</v>
      </c>
      <c r="E10" s="19" t="s">
        <v>29</v>
      </c>
      <c r="F10" s="25" t="s">
        <v>30</v>
      </c>
      <c r="G10" s="25" t="s">
        <v>30</v>
      </c>
      <c r="H10" s="25" t="s">
        <v>26</v>
      </c>
      <c r="I10" s="25">
        <v>298</v>
      </c>
      <c r="J10" s="25" t="s">
        <v>27</v>
      </c>
      <c r="K10" s="25">
        <v>3</v>
      </c>
    </row>
    <row r="11" spans="1:11">
      <c r="A11" s="2">
        <v>4</v>
      </c>
      <c r="B11" s="2">
        <v>687</v>
      </c>
      <c r="C11" s="24">
        <v>2.1064814814814814E-2</v>
      </c>
      <c r="D11" s="25" t="s">
        <v>31</v>
      </c>
      <c r="E11" s="19" t="s">
        <v>32</v>
      </c>
      <c r="F11" s="25" t="s">
        <v>33</v>
      </c>
      <c r="G11" s="25" t="s">
        <v>33</v>
      </c>
      <c r="H11" s="25" t="s">
        <v>20</v>
      </c>
      <c r="I11" s="25">
        <v>297</v>
      </c>
      <c r="J11" s="25" t="s">
        <v>21</v>
      </c>
      <c r="K11" s="25">
        <v>4</v>
      </c>
    </row>
    <row r="12" spans="1:11">
      <c r="A12" s="2">
        <v>5</v>
      </c>
      <c r="B12" s="2">
        <v>373</v>
      </c>
      <c r="C12" s="24">
        <v>2.1203703703703707E-2</v>
      </c>
      <c r="D12" s="25" t="s">
        <v>34</v>
      </c>
      <c r="E12" s="19" t="s">
        <v>29</v>
      </c>
      <c r="F12" s="25" t="s">
        <v>30</v>
      </c>
      <c r="G12" s="25" t="s">
        <v>30</v>
      </c>
      <c r="H12" s="25" t="s">
        <v>20</v>
      </c>
      <c r="I12" s="25">
        <v>296</v>
      </c>
      <c r="J12" s="25" t="s">
        <v>21</v>
      </c>
      <c r="K12" s="25">
        <v>5</v>
      </c>
    </row>
    <row r="13" spans="1:11">
      <c r="A13" s="2">
        <v>6</v>
      </c>
      <c r="B13" s="2">
        <v>221</v>
      </c>
      <c r="C13" s="24">
        <v>2.1250000000000002E-2</v>
      </c>
      <c r="D13" s="25" t="s">
        <v>35</v>
      </c>
      <c r="E13" s="19" t="s">
        <v>36</v>
      </c>
      <c r="F13" s="25" t="s">
        <v>37</v>
      </c>
      <c r="G13" s="25" t="s">
        <v>37</v>
      </c>
      <c r="H13" s="25" t="s">
        <v>38</v>
      </c>
      <c r="I13" s="25">
        <v>295</v>
      </c>
      <c r="J13" s="25" t="s">
        <v>27</v>
      </c>
      <c r="K13" s="25">
        <v>6</v>
      </c>
    </row>
    <row r="14" spans="1:11">
      <c r="A14" s="2">
        <v>7</v>
      </c>
      <c r="B14" s="2">
        <v>518</v>
      </c>
      <c r="C14" s="24">
        <v>2.1365740740740741E-2</v>
      </c>
      <c r="D14" s="25" t="s">
        <v>39</v>
      </c>
      <c r="E14" s="19" t="s">
        <v>40</v>
      </c>
      <c r="F14" s="25" t="s">
        <v>41</v>
      </c>
      <c r="G14" s="25" t="s">
        <v>42</v>
      </c>
      <c r="H14" s="25" t="s">
        <v>26</v>
      </c>
      <c r="I14" s="25">
        <v>294</v>
      </c>
      <c r="J14" s="25" t="s">
        <v>27</v>
      </c>
      <c r="K14" s="25">
        <v>7</v>
      </c>
    </row>
    <row r="15" spans="1:11">
      <c r="A15" s="2">
        <v>8</v>
      </c>
      <c r="B15" s="2">
        <v>529</v>
      </c>
      <c r="C15" s="24">
        <v>2.1377314814814818E-2</v>
      </c>
      <c r="D15" s="25" t="s">
        <v>43</v>
      </c>
      <c r="E15" s="19" t="s">
        <v>44</v>
      </c>
      <c r="F15" s="25" t="s">
        <v>45</v>
      </c>
      <c r="G15" s="25" t="s">
        <v>46</v>
      </c>
      <c r="H15" s="25" t="s">
        <v>47</v>
      </c>
      <c r="I15" s="25">
        <v>293</v>
      </c>
      <c r="J15" s="25" t="s">
        <v>48</v>
      </c>
      <c r="K15" s="25">
        <v>8</v>
      </c>
    </row>
    <row r="16" spans="1:11">
      <c r="A16" s="2">
        <v>9</v>
      </c>
      <c r="B16" s="2">
        <v>207</v>
      </c>
      <c r="C16" s="24">
        <v>2.1446759259259259E-2</v>
      </c>
      <c r="D16" s="25" t="s">
        <v>49</v>
      </c>
      <c r="E16" s="19" t="s">
        <v>50</v>
      </c>
      <c r="F16" s="25" t="s">
        <v>51</v>
      </c>
      <c r="G16" s="25" t="s">
        <v>51</v>
      </c>
      <c r="H16" s="25" t="s">
        <v>20</v>
      </c>
      <c r="I16" s="25">
        <v>292</v>
      </c>
      <c r="J16" s="25" t="s">
        <v>21</v>
      </c>
      <c r="K16" s="25">
        <v>9</v>
      </c>
    </row>
    <row r="17" spans="1:11">
      <c r="A17" s="2">
        <v>10</v>
      </c>
      <c r="B17" s="2">
        <v>171</v>
      </c>
      <c r="C17" s="24">
        <v>2.1574074074074075E-2</v>
      </c>
      <c r="D17" s="25" t="s">
        <v>52</v>
      </c>
      <c r="E17" s="19" t="s">
        <v>53</v>
      </c>
      <c r="F17" s="25" t="s">
        <v>54</v>
      </c>
      <c r="G17" s="25" t="s">
        <v>46</v>
      </c>
      <c r="H17" s="25" t="s">
        <v>38</v>
      </c>
      <c r="I17" s="25">
        <v>291</v>
      </c>
      <c r="J17" s="25" t="s">
        <v>27</v>
      </c>
      <c r="K17" s="25">
        <v>10</v>
      </c>
    </row>
    <row r="18" spans="1:11">
      <c r="A18" s="2">
        <v>11</v>
      </c>
      <c r="B18" s="2">
        <v>680</v>
      </c>
      <c r="C18" s="24">
        <v>2.1990740740740741E-2</v>
      </c>
      <c r="D18" s="25" t="s">
        <v>55</v>
      </c>
      <c r="E18" s="19" t="s">
        <v>18</v>
      </c>
      <c r="F18" s="25" t="s">
        <v>19</v>
      </c>
      <c r="G18" s="25" t="s">
        <v>19</v>
      </c>
      <c r="H18" s="25" t="s">
        <v>38</v>
      </c>
      <c r="I18" s="25">
        <v>290</v>
      </c>
      <c r="J18" s="25" t="s">
        <v>27</v>
      </c>
      <c r="K18" s="25">
        <v>11</v>
      </c>
    </row>
    <row r="19" spans="1:11">
      <c r="A19" s="2">
        <v>12</v>
      </c>
      <c r="B19" s="2">
        <v>415</v>
      </c>
      <c r="C19" s="24">
        <v>2.1990740740740741E-2</v>
      </c>
      <c r="D19" s="25" t="s">
        <v>56</v>
      </c>
      <c r="E19" s="19" t="s">
        <v>57</v>
      </c>
      <c r="F19" s="25" t="s">
        <v>58</v>
      </c>
      <c r="G19" s="25" t="s">
        <v>59</v>
      </c>
      <c r="H19" s="25" t="s">
        <v>26</v>
      </c>
      <c r="I19" s="25">
        <v>289</v>
      </c>
      <c r="J19" s="25" t="s">
        <v>27</v>
      </c>
      <c r="K19" s="25">
        <v>12</v>
      </c>
    </row>
    <row r="20" spans="1:11">
      <c r="A20" s="2">
        <v>13</v>
      </c>
      <c r="B20" s="2">
        <v>571</v>
      </c>
      <c r="C20" s="24">
        <v>2.2002314814814818E-2</v>
      </c>
      <c r="D20" s="25" t="s">
        <v>60</v>
      </c>
      <c r="E20" s="19" t="s">
        <v>61</v>
      </c>
      <c r="F20" s="25" t="s">
        <v>19</v>
      </c>
      <c r="G20" s="25" t="s">
        <v>19</v>
      </c>
      <c r="H20" s="25" t="s">
        <v>38</v>
      </c>
      <c r="I20" s="25">
        <v>288</v>
      </c>
      <c r="J20" s="25" t="s">
        <v>62</v>
      </c>
      <c r="K20" s="25">
        <v>13</v>
      </c>
    </row>
    <row r="21" spans="1:11">
      <c r="A21" s="2">
        <v>14</v>
      </c>
      <c r="B21" s="2">
        <v>168</v>
      </c>
      <c r="C21" s="24">
        <v>2.2233796296296297E-2</v>
      </c>
      <c r="D21" s="25" t="s">
        <v>63</v>
      </c>
      <c r="E21" s="19" t="s">
        <v>53</v>
      </c>
      <c r="F21" s="25" t="s">
        <v>54</v>
      </c>
      <c r="G21" s="25" t="s">
        <v>46</v>
      </c>
      <c r="H21" s="25" t="s">
        <v>20</v>
      </c>
      <c r="I21" s="25">
        <v>287</v>
      </c>
      <c r="J21" s="25" t="s">
        <v>21</v>
      </c>
      <c r="K21" s="25">
        <v>14</v>
      </c>
    </row>
    <row r="22" spans="1:11">
      <c r="A22" s="2">
        <v>15</v>
      </c>
      <c r="B22" s="2">
        <v>13</v>
      </c>
      <c r="C22" s="24">
        <v>2.2349537037037032E-2</v>
      </c>
      <c r="D22" s="25" t="s">
        <v>64</v>
      </c>
      <c r="E22" s="19" t="s">
        <v>65</v>
      </c>
      <c r="F22" s="25" t="s">
        <v>66</v>
      </c>
      <c r="G22" s="25" t="s">
        <v>66</v>
      </c>
      <c r="H22" s="25" t="s">
        <v>67</v>
      </c>
      <c r="I22" s="25">
        <v>286</v>
      </c>
      <c r="J22" s="25" t="s">
        <v>48</v>
      </c>
      <c r="K22" s="25">
        <v>15</v>
      </c>
    </row>
    <row r="23" spans="1:11">
      <c r="A23" s="2">
        <v>16</v>
      </c>
      <c r="B23" s="2">
        <v>303</v>
      </c>
      <c r="C23" s="24">
        <v>2.2395833333333334E-2</v>
      </c>
      <c r="D23" s="25" t="s">
        <v>68</v>
      </c>
      <c r="E23" s="19" t="s">
        <v>69</v>
      </c>
      <c r="F23" s="25" t="s">
        <v>70</v>
      </c>
      <c r="G23" s="25" t="s">
        <v>70</v>
      </c>
      <c r="H23" s="25" t="s">
        <v>38</v>
      </c>
      <c r="I23" s="25">
        <v>285</v>
      </c>
      <c r="J23" s="25" t="s">
        <v>27</v>
      </c>
      <c r="K23" s="25">
        <v>16</v>
      </c>
    </row>
    <row r="24" spans="1:11">
      <c r="A24" s="2">
        <v>17</v>
      </c>
      <c r="B24" s="2">
        <v>241</v>
      </c>
      <c r="C24" s="24">
        <v>2.2453703703703708E-2</v>
      </c>
      <c r="D24" s="25" t="s">
        <v>71</v>
      </c>
      <c r="E24" s="19" t="s">
        <v>36</v>
      </c>
      <c r="F24" s="25" t="s">
        <v>37</v>
      </c>
      <c r="G24" s="25" t="s">
        <v>37</v>
      </c>
      <c r="H24" s="25" t="s">
        <v>47</v>
      </c>
      <c r="I24" s="25">
        <v>284</v>
      </c>
      <c r="J24" s="25" t="s">
        <v>48</v>
      </c>
      <c r="K24" s="25">
        <v>17</v>
      </c>
    </row>
    <row r="25" spans="1:11">
      <c r="A25" s="2">
        <v>18</v>
      </c>
      <c r="B25" s="2">
        <v>564</v>
      </c>
      <c r="C25" s="24">
        <v>2.2511574074074073E-2</v>
      </c>
      <c r="D25" s="25" t="s">
        <v>72</v>
      </c>
      <c r="E25" s="19" t="s">
        <v>73</v>
      </c>
      <c r="F25" s="25" t="s">
        <v>74</v>
      </c>
      <c r="G25" s="25" t="s">
        <v>74</v>
      </c>
      <c r="H25" s="25" t="s">
        <v>26</v>
      </c>
      <c r="I25" s="25">
        <v>283</v>
      </c>
      <c r="J25" s="25" t="s">
        <v>27</v>
      </c>
      <c r="K25" s="25">
        <v>18</v>
      </c>
    </row>
    <row r="26" spans="1:11">
      <c r="A26" s="2">
        <v>19</v>
      </c>
      <c r="B26" s="2">
        <v>289</v>
      </c>
      <c r="C26" s="24">
        <v>2.2546296296296297E-2</v>
      </c>
      <c r="D26" s="25" t="s">
        <v>75</v>
      </c>
      <c r="E26" s="19" t="s">
        <v>76</v>
      </c>
      <c r="F26" s="25" t="s">
        <v>77</v>
      </c>
      <c r="G26" s="25" t="s">
        <v>77</v>
      </c>
      <c r="H26" s="25" t="s">
        <v>20</v>
      </c>
      <c r="I26" s="25">
        <v>282</v>
      </c>
      <c r="J26" s="25" t="s">
        <v>21</v>
      </c>
      <c r="K26" s="25">
        <v>19</v>
      </c>
    </row>
    <row r="27" spans="1:11">
      <c r="A27" s="2">
        <v>20</v>
      </c>
      <c r="B27" s="2">
        <v>376</v>
      </c>
      <c r="C27" s="24">
        <v>2.255787037037037E-2</v>
      </c>
      <c r="D27" s="25" t="s">
        <v>78</v>
      </c>
      <c r="E27" s="19" t="s">
        <v>29</v>
      </c>
      <c r="F27" s="25" t="s">
        <v>30</v>
      </c>
      <c r="G27" s="25" t="s">
        <v>30</v>
      </c>
      <c r="H27" s="25" t="s">
        <v>26</v>
      </c>
      <c r="I27" s="25">
        <v>281</v>
      </c>
      <c r="J27" s="25" t="s">
        <v>62</v>
      </c>
      <c r="K27" s="25">
        <v>20</v>
      </c>
    </row>
    <row r="28" spans="1:11">
      <c r="A28" s="2">
        <v>21</v>
      </c>
      <c r="B28" s="2">
        <v>608</v>
      </c>
      <c r="C28" s="24">
        <v>2.2592592592592591E-2</v>
      </c>
      <c r="D28" s="25" t="s">
        <v>79</v>
      </c>
      <c r="E28" s="19" t="s">
        <v>61</v>
      </c>
      <c r="F28" s="25" t="s">
        <v>19</v>
      </c>
      <c r="G28" s="25" t="s">
        <v>19</v>
      </c>
      <c r="H28" s="25" t="s">
        <v>38</v>
      </c>
      <c r="I28" s="25">
        <v>280</v>
      </c>
      <c r="J28" s="25" t="s">
        <v>80</v>
      </c>
      <c r="K28" s="25">
        <v>21</v>
      </c>
    </row>
    <row r="29" spans="1:11">
      <c r="A29" s="2">
        <v>22</v>
      </c>
      <c r="B29" s="2">
        <v>613</v>
      </c>
      <c r="C29" s="24">
        <v>2.2638888888888889E-2</v>
      </c>
      <c r="D29" s="25" t="s">
        <v>81</v>
      </c>
      <c r="E29" s="19" t="s">
        <v>61</v>
      </c>
      <c r="F29" s="25" t="s">
        <v>19</v>
      </c>
      <c r="G29" s="25" t="s">
        <v>19</v>
      </c>
      <c r="H29" s="25" t="s">
        <v>26</v>
      </c>
      <c r="I29" s="25">
        <v>279</v>
      </c>
      <c r="J29" s="25" t="s">
        <v>82</v>
      </c>
      <c r="K29" s="25">
        <v>22</v>
      </c>
    </row>
    <row r="30" spans="1:11">
      <c r="A30" s="2">
        <v>23</v>
      </c>
      <c r="B30" s="2">
        <v>389</v>
      </c>
      <c r="C30" s="24">
        <v>2.2766203703703702E-2</v>
      </c>
      <c r="D30" s="25" t="s">
        <v>83</v>
      </c>
      <c r="E30" s="19" t="s">
        <v>57</v>
      </c>
      <c r="F30" s="25" t="s">
        <v>58</v>
      </c>
      <c r="G30" s="25" t="s">
        <v>59</v>
      </c>
      <c r="H30" s="25" t="s">
        <v>26</v>
      </c>
      <c r="I30" s="25">
        <v>278</v>
      </c>
      <c r="J30" s="25" t="s">
        <v>62</v>
      </c>
      <c r="K30" s="25">
        <v>23</v>
      </c>
    </row>
    <row r="31" spans="1:11">
      <c r="A31" s="2">
        <v>24</v>
      </c>
      <c r="B31" s="2">
        <v>585</v>
      </c>
      <c r="C31" s="24">
        <v>2.2789351851851852E-2</v>
      </c>
      <c r="D31" s="25" t="s">
        <v>84</v>
      </c>
      <c r="E31" s="19" t="s">
        <v>61</v>
      </c>
      <c r="F31" s="25" t="s">
        <v>19</v>
      </c>
      <c r="G31" s="25" t="s">
        <v>19</v>
      </c>
      <c r="H31" s="25" t="s">
        <v>47</v>
      </c>
      <c r="I31" s="25">
        <v>277</v>
      </c>
      <c r="J31" s="25" t="s">
        <v>48</v>
      </c>
      <c r="K31" s="25">
        <v>24</v>
      </c>
    </row>
    <row r="32" spans="1:11">
      <c r="A32" s="2">
        <v>25</v>
      </c>
      <c r="B32" s="2">
        <v>719</v>
      </c>
      <c r="C32" s="24">
        <v>2.2858796296296294E-2</v>
      </c>
      <c r="D32" s="25" t="s">
        <v>85</v>
      </c>
      <c r="E32" s="19" t="s">
        <v>44</v>
      </c>
      <c r="F32" s="25" t="s">
        <v>45</v>
      </c>
      <c r="G32" s="25" t="s">
        <v>46</v>
      </c>
      <c r="H32" s="25" t="s">
        <v>38</v>
      </c>
      <c r="I32" s="25">
        <v>276</v>
      </c>
      <c r="J32" s="25" t="s">
        <v>62</v>
      </c>
      <c r="K32" s="25">
        <v>25</v>
      </c>
    </row>
    <row r="33" spans="1:11">
      <c r="A33" s="2">
        <v>26</v>
      </c>
      <c r="B33" s="2">
        <v>440</v>
      </c>
      <c r="C33" s="24">
        <v>2.3101851851851849E-2</v>
      </c>
      <c r="D33" s="25" t="s">
        <v>86</v>
      </c>
      <c r="E33" s="19" t="s">
        <v>87</v>
      </c>
      <c r="F33" s="25" t="s">
        <v>88</v>
      </c>
      <c r="G33" s="25" t="s">
        <v>88</v>
      </c>
      <c r="H33" s="25" t="s">
        <v>47</v>
      </c>
      <c r="I33" s="25">
        <v>275</v>
      </c>
      <c r="J33" s="25" t="s">
        <v>48</v>
      </c>
      <c r="K33" s="25">
        <v>26</v>
      </c>
    </row>
    <row r="34" spans="1:11">
      <c r="A34" s="2">
        <v>27</v>
      </c>
      <c r="B34" s="2">
        <v>475</v>
      </c>
      <c r="C34" s="24">
        <v>2.326388888888889E-2</v>
      </c>
      <c r="D34" s="25" t="s">
        <v>89</v>
      </c>
      <c r="E34" s="19" t="s">
        <v>90</v>
      </c>
      <c r="F34" s="25" t="s">
        <v>91</v>
      </c>
      <c r="G34" s="25" t="s">
        <v>42</v>
      </c>
      <c r="H34" s="25" t="s">
        <v>20</v>
      </c>
      <c r="I34" s="25">
        <v>274</v>
      </c>
      <c r="J34" s="25" t="s">
        <v>21</v>
      </c>
      <c r="K34" s="25">
        <v>27</v>
      </c>
    </row>
    <row r="35" spans="1:11">
      <c r="A35" s="2">
        <v>28</v>
      </c>
      <c r="B35" s="2">
        <v>352</v>
      </c>
      <c r="C35" s="24">
        <v>2.34375E-2</v>
      </c>
      <c r="D35" s="25" t="s">
        <v>92</v>
      </c>
      <c r="E35" s="19" t="s">
        <v>29</v>
      </c>
      <c r="F35" s="25" t="s">
        <v>30</v>
      </c>
      <c r="G35" s="25" t="s">
        <v>30</v>
      </c>
      <c r="H35" s="25" t="s">
        <v>38</v>
      </c>
      <c r="I35" s="25">
        <v>273</v>
      </c>
      <c r="J35" s="25" t="s">
        <v>80</v>
      </c>
      <c r="K35" s="25">
        <v>28</v>
      </c>
    </row>
    <row r="36" spans="1:11">
      <c r="A36" s="2">
        <v>29</v>
      </c>
      <c r="B36" s="2">
        <v>706</v>
      </c>
      <c r="C36" s="24">
        <v>2.3495370370370371E-2</v>
      </c>
      <c r="D36" s="25" t="s">
        <v>93</v>
      </c>
      <c r="E36" s="19">
        <v>0</v>
      </c>
      <c r="F36" s="25" t="s">
        <v>94</v>
      </c>
      <c r="G36" s="25" t="s">
        <v>94</v>
      </c>
      <c r="H36" s="25" t="s">
        <v>38</v>
      </c>
      <c r="I36" s="25" t="s">
        <v>94</v>
      </c>
      <c r="J36" s="25" t="s">
        <v>94</v>
      </c>
      <c r="K36" s="25" t="s">
        <v>94</v>
      </c>
    </row>
    <row r="37" spans="1:11">
      <c r="A37" s="2">
        <v>30</v>
      </c>
      <c r="B37" s="2">
        <v>104</v>
      </c>
      <c r="C37" s="24">
        <v>2.3518518518518518E-2</v>
      </c>
      <c r="D37" s="25" t="s">
        <v>95</v>
      </c>
      <c r="E37" s="19" t="s">
        <v>96</v>
      </c>
      <c r="F37" s="25" t="s">
        <v>97</v>
      </c>
      <c r="G37" s="25" t="s">
        <v>25</v>
      </c>
      <c r="H37" s="25" t="s">
        <v>20</v>
      </c>
      <c r="I37" s="25">
        <v>272</v>
      </c>
      <c r="J37" s="25" t="s">
        <v>21</v>
      </c>
      <c r="K37" s="25">
        <v>29</v>
      </c>
    </row>
    <row r="38" spans="1:11">
      <c r="A38" s="2">
        <v>31</v>
      </c>
      <c r="B38" s="2">
        <v>483</v>
      </c>
      <c r="C38" s="24">
        <v>2.3576388888888893E-2</v>
      </c>
      <c r="D38" s="25" t="s">
        <v>98</v>
      </c>
      <c r="E38" s="19" t="s">
        <v>90</v>
      </c>
      <c r="F38" s="25" t="s">
        <v>91</v>
      </c>
      <c r="G38" s="25" t="s">
        <v>42</v>
      </c>
      <c r="H38" s="25" t="s">
        <v>47</v>
      </c>
      <c r="I38" s="25">
        <v>271</v>
      </c>
      <c r="J38" s="25" t="s">
        <v>48</v>
      </c>
      <c r="K38" s="25">
        <v>30</v>
      </c>
    </row>
    <row r="39" spans="1:11">
      <c r="A39" s="2">
        <v>32</v>
      </c>
      <c r="B39" s="2">
        <v>688</v>
      </c>
      <c r="C39" s="24">
        <v>2.361111111111111E-2</v>
      </c>
      <c r="D39" s="25" t="s">
        <v>99</v>
      </c>
      <c r="E39" s="19" t="s">
        <v>32</v>
      </c>
      <c r="F39" s="25" t="s">
        <v>33</v>
      </c>
      <c r="G39" s="25" t="s">
        <v>33</v>
      </c>
      <c r="H39" s="25" t="s">
        <v>20</v>
      </c>
      <c r="I39" s="25">
        <v>270</v>
      </c>
      <c r="J39" s="25" t="s">
        <v>100</v>
      </c>
      <c r="K39" s="25">
        <v>31</v>
      </c>
    </row>
    <row r="40" spans="1:11">
      <c r="A40" s="2">
        <v>33</v>
      </c>
      <c r="B40" s="2">
        <v>363</v>
      </c>
      <c r="C40" s="24">
        <v>2.3668981481481485E-2</v>
      </c>
      <c r="D40" s="25" t="s">
        <v>101</v>
      </c>
      <c r="E40" s="19" t="s">
        <v>29</v>
      </c>
      <c r="F40" s="25" t="s">
        <v>30</v>
      </c>
      <c r="G40" s="25" t="s">
        <v>30</v>
      </c>
      <c r="H40" s="25" t="s">
        <v>102</v>
      </c>
      <c r="I40" s="25">
        <v>269</v>
      </c>
      <c r="J40" s="25" t="s">
        <v>100</v>
      </c>
      <c r="K40" s="25">
        <v>32</v>
      </c>
    </row>
    <row r="41" spans="1:11">
      <c r="A41" s="2">
        <v>34</v>
      </c>
      <c r="B41" s="2">
        <v>337</v>
      </c>
      <c r="C41" s="24">
        <v>2.3715277777777776E-2</v>
      </c>
      <c r="D41" s="25" t="s">
        <v>103</v>
      </c>
      <c r="E41" s="19" t="s">
        <v>29</v>
      </c>
      <c r="F41" s="25" t="s">
        <v>30</v>
      </c>
      <c r="G41" s="25" t="s">
        <v>30</v>
      </c>
      <c r="H41" s="25" t="s">
        <v>102</v>
      </c>
      <c r="I41" s="25">
        <v>268</v>
      </c>
      <c r="J41" s="25" t="s">
        <v>104</v>
      </c>
      <c r="K41" s="25">
        <v>33</v>
      </c>
    </row>
    <row r="42" spans="1:11">
      <c r="A42" s="2">
        <v>35</v>
      </c>
      <c r="B42" s="2">
        <v>556</v>
      </c>
      <c r="C42" s="24">
        <v>2.3750000000000004E-2</v>
      </c>
      <c r="D42" s="25" t="s">
        <v>105</v>
      </c>
      <c r="E42" s="19" t="s">
        <v>44</v>
      </c>
      <c r="F42" s="25" t="s">
        <v>45</v>
      </c>
      <c r="G42" s="25" t="s">
        <v>46</v>
      </c>
      <c r="H42" s="25" t="s">
        <v>20</v>
      </c>
      <c r="I42" s="25">
        <v>267</v>
      </c>
      <c r="J42" s="25" t="s">
        <v>100</v>
      </c>
      <c r="K42" s="25">
        <v>34</v>
      </c>
    </row>
    <row r="43" spans="1:11">
      <c r="A43" s="2">
        <v>36</v>
      </c>
      <c r="B43" s="2">
        <v>468</v>
      </c>
      <c r="C43" s="24">
        <v>2.3784722222222221E-2</v>
      </c>
      <c r="D43" s="25" t="s">
        <v>106</v>
      </c>
      <c r="E43" s="19" t="s">
        <v>90</v>
      </c>
      <c r="F43" s="25" t="s">
        <v>91</v>
      </c>
      <c r="G43" s="25" t="s">
        <v>42</v>
      </c>
      <c r="H43" s="25" t="s">
        <v>26</v>
      </c>
      <c r="I43" s="25">
        <v>266</v>
      </c>
      <c r="J43" s="25" t="s">
        <v>62</v>
      </c>
      <c r="K43" s="25">
        <v>35</v>
      </c>
    </row>
    <row r="44" spans="1:11">
      <c r="A44" s="2">
        <v>37</v>
      </c>
      <c r="B44" s="2">
        <v>721</v>
      </c>
      <c r="C44" s="24">
        <v>2.3854166666666666E-2</v>
      </c>
      <c r="D44" s="25" t="s">
        <v>107</v>
      </c>
      <c r="E44" s="19" t="s">
        <v>18</v>
      </c>
      <c r="F44" s="25" t="s">
        <v>19</v>
      </c>
      <c r="G44" s="25" t="s">
        <v>19</v>
      </c>
      <c r="H44" s="25" t="s">
        <v>26</v>
      </c>
      <c r="I44" s="25">
        <v>265</v>
      </c>
      <c r="J44" s="25" t="s">
        <v>108</v>
      </c>
      <c r="K44" s="25">
        <v>36</v>
      </c>
    </row>
    <row r="45" spans="1:11">
      <c r="A45" s="2">
        <v>38</v>
      </c>
      <c r="B45" s="2">
        <v>259</v>
      </c>
      <c r="C45" s="24">
        <v>2.3969907407407409E-2</v>
      </c>
      <c r="D45" s="25" t="s">
        <v>109</v>
      </c>
      <c r="E45" s="19" t="s">
        <v>110</v>
      </c>
      <c r="F45" s="25" t="s">
        <v>111</v>
      </c>
      <c r="G45" s="25" t="s">
        <v>111</v>
      </c>
      <c r="H45" s="25" t="s">
        <v>47</v>
      </c>
      <c r="I45" s="25">
        <v>264</v>
      </c>
      <c r="J45" s="25" t="s">
        <v>48</v>
      </c>
      <c r="K45" s="25">
        <v>37</v>
      </c>
    </row>
    <row r="46" spans="1:11">
      <c r="A46" s="2">
        <v>39</v>
      </c>
      <c r="B46" s="2">
        <v>410</v>
      </c>
      <c r="C46" s="24">
        <v>2.3981481481481479E-2</v>
      </c>
      <c r="D46" s="25" t="s">
        <v>112</v>
      </c>
      <c r="E46" s="19" t="s">
        <v>57</v>
      </c>
      <c r="F46" s="25" t="s">
        <v>58</v>
      </c>
      <c r="G46" s="25" t="s">
        <v>59</v>
      </c>
      <c r="H46" s="25" t="s">
        <v>113</v>
      </c>
      <c r="I46" s="25">
        <v>200</v>
      </c>
      <c r="J46" s="25" t="s">
        <v>114</v>
      </c>
      <c r="K46" s="25">
        <v>38</v>
      </c>
    </row>
    <row r="47" spans="1:11">
      <c r="A47" s="2">
        <v>40</v>
      </c>
      <c r="B47" s="2">
        <v>362</v>
      </c>
      <c r="C47" s="24">
        <v>2.4004629629629629E-2</v>
      </c>
      <c r="D47" s="25" t="s">
        <v>115</v>
      </c>
      <c r="E47" s="19" t="s">
        <v>29</v>
      </c>
      <c r="F47" s="25" t="s">
        <v>30</v>
      </c>
      <c r="G47" s="25" t="s">
        <v>30</v>
      </c>
      <c r="H47" s="25" t="s">
        <v>20</v>
      </c>
      <c r="I47" s="25">
        <v>263</v>
      </c>
      <c r="J47" s="25" t="s">
        <v>82</v>
      </c>
      <c r="K47" s="25">
        <v>39</v>
      </c>
    </row>
    <row r="48" spans="1:11">
      <c r="A48" s="2">
        <v>41</v>
      </c>
      <c r="B48" s="2">
        <v>683</v>
      </c>
      <c r="C48" s="24">
        <v>2.4039351851851853E-2</v>
      </c>
      <c r="D48" s="25" t="s">
        <v>116</v>
      </c>
      <c r="E48" s="19">
        <v>0</v>
      </c>
      <c r="F48" s="25" t="s">
        <v>94</v>
      </c>
      <c r="G48" s="25" t="s">
        <v>94</v>
      </c>
      <c r="H48" s="25" t="s">
        <v>38</v>
      </c>
      <c r="I48" s="25" t="s">
        <v>94</v>
      </c>
      <c r="J48" s="25" t="s">
        <v>94</v>
      </c>
      <c r="K48" s="25" t="s">
        <v>94</v>
      </c>
    </row>
    <row r="49" spans="1:11">
      <c r="A49" s="2">
        <v>42</v>
      </c>
      <c r="B49" s="2">
        <v>240</v>
      </c>
      <c r="C49" s="24">
        <v>2.4085648148148148E-2</v>
      </c>
      <c r="D49" s="25" t="s">
        <v>117</v>
      </c>
      <c r="E49" s="19" t="s">
        <v>36</v>
      </c>
      <c r="F49" s="25" t="s">
        <v>37</v>
      </c>
      <c r="G49" s="25" t="s">
        <v>37</v>
      </c>
      <c r="H49" s="25" t="s">
        <v>20</v>
      </c>
      <c r="I49" s="25">
        <v>262</v>
      </c>
      <c r="J49" s="25" t="s">
        <v>21</v>
      </c>
      <c r="K49" s="25">
        <v>40</v>
      </c>
    </row>
    <row r="50" spans="1:11">
      <c r="A50" s="2">
        <v>43</v>
      </c>
      <c r="B50" s="2">
        <v>707</v>
      </c>
      <c r="C50" s="24">
        <v>2.4143518518518519E-2</v>
      </c>
      <c r="D50" s="25" t="s">
        <v>118</v>
      </c>
      <c r="E50" s="19" t="s">
        <v>76</v>
      </c>
      <c r="F50" s="25" t="s">
        <v>77</v>
      </c>
      <c r="G50" s="25" t="s">
        <v>77</v>
      </c>
      <c r="H50" s="25" t="s">
        <v>102</v>
      </c>
      <c r="I50" s="25">
        <v>261</v>
      </c>
      <c r="J50" s="25" t="s">
        <v>100</v>
      </c>
      <c r="K50" s="25">
        <v>41</v>
      </c>
    </row>
    <row r="51" spans="1:11">
      <c r="A51" s="2">
        <v>44</v>
      </c>
      <c r="B51" s="2">
        <v>290</v>
      </c>
      <c r="C51" s="24">
        <v>2.4166666666666666E-2</v>
      </c>
      <c r="D51" s="25" t="s">
        <v>119</v>
      </c>
      <c r="E51" s="19" t="s">
        <v>76</v>
      </c>
      <c r="F51" s="25" t="s">
        <v>77</v>
      </c>
      <c r="G51" s="25" t="s">
        <v>77</v>
      </c>
      <c r="H51" s="25" t="s">
        <v>38</v>
      </c>
      <c r="I51" s="25">
        <v>260</v>
      </c>
      <c r="J51" s="25" t="s">
        <v>27</v>
      </c>
      <c r="K51" s="25">
        <v>42</v>
      </c>
    </row>
    <row r="52" spans="1:11">
      <c r="A52" s="2">
        <v>45</v>
      </c>
      <c r="B52" s="2">
        <v>648</v>
      </c>
      <c r="C52" s="24">
        <v>2.417824074074074E-2</v>
      </c>
      <c r="D52" s="25" t="s">
        <v>120</v>
      </c>
      <c r="E52" s="19" t="s">
        <v>121</v>
      </c>
      <c r="F52" s="25" t="s">
        <v>122</v>
      </c>
      <c r="G52" s="25" t="s">
        <v>122</v>
      </c>
      <c r="H52" s="25" t="s">
        <v>20</v>
      </c>
      <c r="I52" s="25">
        <v>259</v>
      </c>
      <c r="J52" s="25" t="s">
        <v>21</v>
      </c>
      <c r="K52" s="25">
        <v>43</v>
      </c>
    </row>
    <row r="53" spans="1:11">
      <c r="A53" s="2">
        <v>46</v>
      </c>
      <c r="B53" s="2">
        <v>383</v>
      </c>
      <c r="C53" s="24">
        <v>2.4189814814814817E-2</v>
      </c>
      <c r="D53" s="25" t="s">
        <v>123</v>
      </c>
      <c r="E53" s="19" t="s">
        <v>57</v>
      </c>
      <c r="F53" s="25" t="s">
        <v>58</v>
      </c>
      <c r="G53" s="25" t="s">
        <v>59</v>
      </c>
      <c r="H53" s="25" t="s">
        <v>26</v>
      </c>
      <c r="I53" s="25">
        <v>258</v>
      </c>
      <c r="J53" s="25" t="s">
        <v>80</v>
      </c>
      <c r="K53" s="25">
        <v>44</v>
      </c>
    </row>
    <row r="54" spans="1:11">
      <c r="A54" s="2">
        <v>47</v>
      </c>
      <c r="B54" s="2">
        <v>466</v>
      </c>
      <c r="C54" s="24">
        <v>2.4247685185185181E-2</v>
      </c>
      <c r="D54" s="25" t="s">
        <v>124</v>
      </c>
      <c r="E54" s="19" t="s">
        <v>87</v>
      </c>
      <c r="F54" s="25" t="s">
        <v>88</v>
      </c>
      <c r="G54" s="25" t="s">
        <v>88</v>
      </c>
      <c r="H54" s="25" t="s">
        <v>20</v>
      </c>
      <c r="I54" s="25">
        <v>257</v>
      </c>
      <c r="J54" s="25" t="s">
        <v>21</v>
      </c>
      <c r="K54" s="25">
        <v>45</v>
      </c>
    </row>
    <row r="55" spans="1:11">
      <c r="A55" s="2">
        <v>48</v>
      </c>
      <c r="B55" s="2">
        <v>470</v>
      </c>
      <c r="C55" s="24">
        <v>2.4328703703703703E-2</v>
      </c>
      <c r="D55" s="25" t="s">
        <v>125</v>
      </c>
      <c r="E55" s="19" t="s">
        <v>90</v>
      </c>
      <c r="F55" s="25" t="s">
        <v>91</v>
      </c>
      <c r="G55" s="25" t="s">
        <v>42</v>
      </c>
      <c r="H55" s="25" t="s">
        <v>67</v>
      </c>
      <c r="I55" s="25">
        <v>256</v>
      </c>
      <c r="J55" s="25" t="s">
        <v>126</v>
      </c>
      <c r="K55" s="25">
        <v>46</v>
      </c>
    </row>
    <row r="56" spans="1:11">
      <c r="A56" s="2">
        <v>49</v>
      </c>
      <c r="B56" s="2">
        <v>442</v>
      </c>
      <c r="C56" s="24">
        <v>2.4351851851851857E-2</v>
      </c>
      <c r="D56" s="25" t="s">
        <v>127</v>
      </c>
      <c r="E56" s="19" t="s">
        <v>87</v>
      </c>
      <c r="F56" s="25" t="s">
        <v>88</v>
      </c>
      <c r="G56" s="25" t="s">
        <v>88</v>
      </c>
      <c r="H56" s="25" t="s">
        <v>26</v>
      </c>
      <c r="I56" s="25">
        <v>255</v>
      </c>
      <c r="J56" s="25" t="s">
        <v>27</v>
      </c>
      <c r="K56" s="25">
        <v>47</v>
      </c>
    </row>
    <row r="57" spans="1:11">
      <c r="A57" s="2">
        <v>50</v>
      </c>
      <c r="B57" s="2">
        <v>526</v>
      </c>
      <c r="C57" s="24">
        <v>2.4386574074074074E-2</v>
      </c>
      <c r="D57" s="25" t="s">
        <v>128</v>
      </c>
      <c r="E57" s="19" t="s">
        <v>44</v>
      </c>
      <c r="F57" s="25" t="s">
        <v>45</v>
      </c>
      <c r="G57" s="25" t="s">
        <v>46</v>
      </c>
      <c r="H57" s="25" t="s">
        <v>20</v>
      </c>
      <c r="I57" s="25">
        <v>254</v>
      </c>
      <c r="J57" s="25" t="s">
        <v>104</v>
      </c>
      <c r="K57" s="25">
        <v>48</v>
      </c>
    </row>
    <row r="58" spans="1:11">
      <c r="A58" s="2">
        <v>51</v>
      </c>
      <c r="B58" s="2">
        <v>404</v>
      </c>
      <c r="C58" s="24">
        <v>2.4421296296296292E-2</v>
      </c>
      <c r="D58" s="25" t="s">
        <v>129</v>
      </c>
      <c r="E58" s="19" t="s">
        <v>57</v>
      </c>
      <c r="F58" s="25" t="s">
        <v>58</v>
      </c>
      <c r="G58" s="25" t="s">
        <v>59</v>
      </c>
      <c r="H58" s="25" t="s">
        <v>20</v>
      </c>
      <c r="I58" s="25">
        <v>253</v>
      </c>
      <c r="J58" s="25" t="s">
        <v>21</v>
      </c>
      <c r="K58" s="25">
        <v>49</v>
      </c>
    </row>
    <row r="59" spans="1:11">
      <c r="A59" s="2">
        <v>52</v>
      </c>
      <c r="B59" s="2">
        <v>63</v>
      </c>
      <c r="C59" s="24">
        <v>2.449074074074074E-2</v>
      </c>
      <c r="D59" s="25" t="s">
        <v>130</v>
      </c>
      <c r="E59" s="19" t="s">
        <v>131</v>
      </c>
      <c r="F59" s="25" t="s">
        <v>132</v>
      </c>
      <c r="G59" s="25" t="s">
        <v>132</v>
      </c>
      <c r="H59" s="25" t="s">
        <v>20</v>
      </c>
      <c r="I59" s="25">
        <v>252</v>
      </c>
      <c r="J59" s="25" t="s">
        <v>21</v>
      </c>
      <c r="K59" s="25">
        <v>50</v>
      </c>
    </row>
    <row r="60" spans="1:11">
      <c r="A60" s="2">
        <v>53</v>
      </c>
      <c r="B60" s="2">
        <v>473</v>
      </c>
      <c r="C60" s="24">
        <v>2.4571759259259262E-2</v>
      </c>
      <c r="D60" s="25" t="s">
        <v>133</v>
      </c>
      <c r="E60" s="19" t="s">
        <v>90</v>
      </c>
      <c r="F60" s="25" t="s">
        <v>91</v>
      </c>
      <c r="G60" s="25" t="s">
        <v>42</v>
      </c>
      <c r="H60" s="25" t="s">
        <v>47</v>
      </c>
      <c r="I60" s="25">
        <v>251</v>
      </c>
      <c r="J60" s="25" t="s">
        <v>134</v>
      </c>
      <c r="K60" s="25">
        <v>51</v>
      </c>
    </row>
    <row r="61" spans="1:11">
      <c r="A61" s="2">
        <v>54</v>
      </c>
      <c r="B61" s="2">
        <v>604</v>
      </c>
      <c r="C61" s="24">
        <v>2.4606481481481479E-2</v>
      </c>
      <c r="D61" s="25" t="s">
        <v>135</v>
      </c>
      <c r="E61" s="19" t="s">
        <v>61</v>
      </c>
      <c r="F61" s="25" t="s">
        <v>19</v>
      </c>
      <c r="G61" s="25" t="s">
        <v>19</v>
      </c>
      <c r="H61" s="25" t="s">
        <v>26</v>
      </c>
      <c r="I61" s="25">
        <v>250</v>
      </c>
      <c r="J61" s="25" t="s">
        <v>136</v>
      </c>
      <c r="K61" s="25">
        <v>52</v>
      </c>
    </row>
    <row r="62" spans="1:11">
      <c r="A62" s="2">
        <v>55</v>
      </c>
      <c r="B62" s="2">
        <v>509</v>
      </c>
      <c r="C62" s="24">
        <v>2.4606481481481479E-2</v>
      </c>
      <c r="D62" s="25" t="s">
        <v>137</v>
      </c>
      <c r="E62" s="19" t="s">
        <v>40</v>
      </c>
      <c r="F62" s="25" t="s">
        <v>41</v>
      </c>
      <c r="G62" s="25" t="s">
        <v>42</v>
      </c>
      <c r="H62" s="25" t="s">
        <v>38</v>
      </c>
      <c r="I62" s="25">
        <v>249</v>
      </c>
      <c r="J62" s="25" t="s">
        <v>80</v>
      </c>
      <c r="K62" s="25">
        <v>53</v>
      </c>
    </row>
    <row r="63" spans="1:11">
      <c r="A63" s="2">
        <v>56</v>
      </c>
      <c r="B63" s="2">
        <v>394</v>
      </c>
      <c r="C63" s="24">
        <v>2.461805555555556E-2</v>
      </c>
      <c r="D63" s="25" t="s">
        <v>138</v>
      </c>
      <c r="E63" s="19" t="s">
        <v>57</v>
      </c>
      <c r="F63" s="25" t="s">
        <v>58</v>
      </c>
      <c r="G63" s="25" t="s">
        <v>59</v>
      </c>
      <c r="H63" s="25" t="s">
        <v>139</v>
      </c>
      <c r="I63" s="25">
        <v>199</v>
      </c>
      <c r="J63" s="25" t="s">
        <v>140</v>
      </c>
      <c r="K63" s="25">
        <v>54</v>
      </c>
    </row>
    <row r="64" spans="1:11">
      <c r="A64" s="2">
        <v>57</v>
      </c>
      <c r="B64" s="2">
        <v>500</v>
      </c>
      <c r="C64" s="24">
        <v>2.4664351851851851E-2</v>
      </c>
      <c r="D64" s="25" t="s">
        <v>141</v>
      </c>
      <c r="E64" s="19" t="s">
        <v>40</v>
      </c>
      <c r="F64" s="25" t="s">
        <v>41</v>
      </c>
      <c r="G64" s="25" t="s">
        <v>42</v>
      </c>
      <c r="H64" s="25" t="s">
        <v>26</v>
      </c>
      <c r="I64" s="25">
        <v>248</v>
      </c>
      <c r="J64" s="25" t="s">
        <v>82</v>
      </c>
      <c r="K64" s="25">
        <v>55</v>
      </c>
    </row>
    <row r="65" spans="1:11">
      <c r="A65" s="2">
        <v>58</v>
      </c>
      <c r="B65" s="2">
        <v>656</v>
      </c>
      <c r="C65" s="24">
        <v>2.4722222222222225E-2</v>
      </c>
      <c r="D65" s="25" t="s">
        <v>142</v>
      </c>
      <c r="E65" s="19" t="s">
        <v>121</v>
      </c>
      <c r="F65" s="25" t="s">
        <v>122</v>
      </c>
      <c r="G65" s="25" t="s">
        <v>122</v>
      </c>
      <c r="H65" s="25" t="s">
        <v>47</v>
      </c>
      <c r="I65" s="25">
        <v>247</v>
      </c>
      <c r="J65" s="25" t="s">
        <v>48</v>
      </c>
      <c r="K65" s="25">
        <v>56</v>
      </c>
    </row>
    <row r="66" spans="1:11">
      <c r="A66" s="2">
        <v>59</v>
      </c>
      <c r="B66" s="2">
        <v>235</v>
      </c>
      <c r="C66" s="24">
        <v>2.4907407407407406E-2</v>
      </c>
      <c r="D66" s="25" t="s">
        <v>143</v>
      </c>
      <c r="E66" s="19" t="s">
        <v>36</v>
      </c>
      <c r="F66" s="25" t="s">
        <v>37</v>
      </c>
      <c r="G66" s="25" t="s">
        <v>37</v>
      </c>
      <c r="H66" s="25" t="s">
        <v>47</v>
      </c>
      <c r="I66" s="25">
        <v>246</v>
      </c>
      <c r="J66" s="25" t="s">
        <v>126</v>
      </c>
      <c r="K66" s="25">
        <v>57</v>
      </c>
    </row>
    <row r="67" spans="1:11">
      <c r="A67" s="2">
        <v>60</v>
      </c>
      <c r="B67" s="2">
        <v>150</v>
      </c>
      <c r="C67" s="24">
        <v>2.49537037037037E-2</v>
      </c>
      <c r="D67" s="25" t="s">
        <v>144</v>
      </c>
      <c r="E67" s="19" t="s">
        <v>145</v>
      </c>
      <c r="F67" s="25" t="s">
        <v>146</v>
      </c>
      <c r="G67" s="25" t="s">
        <v>146</v>
      </c>
      <c r="H67" s="25" t="s">
        <v>102</v>
      </c>
      <c r="I67" s="25">
        <v>245</v>
      </c>
      <c r="J67" s="25" t="s">
        <v>21</v>
      </c>
      <c r="K67" s="25">
        <v>58</v>
      </c>
    </row>
    <row r="68" spans="1:11">
      <c r="A68" s="2">
        <v>61</v>
      </c>
      <c r="B68" s="2">
        <v>338</v>
      </c>
      <c r="C68" s="24">
        <v>2.4999999999999998E-2</v>
      </c>
      <c r="D68" s="25" t="s">
        <v>147</v>
      </c>
      <c r="E68" s="19" t="s">
        <v>29</v>
      </c>
      <c r="F68" s="25" t="s">
        <v>30</v>
      </c>
      <c r="G68" s="25" t="s">
        <v>30</v>
      </c>
      <c r="H68" s="25" t="s">
        <v>148</v>
      </c>
      <c r="I68" s="25">
        <v>244</v>
      </c>
      <c r="J68" s="25" t="s">
        <v>149</v>
      </c>
      <c r="K68" s="25">
        <v>59</v>
      </c>
    </row>
    <row r="69" spans="1:11">
      <c r="A69" s="2">
        <v>62</v>
      </c>
      <c r="B69" s="2">
        <v>521</v>
      </c>
      <c r="C69" s="24">
        <v>2.5138888888888891E-2</v>
      </c>
      <c r="D69" s="25" t="s">
        <v>150</v>
      </c>
      <c r="E69" s="19" t="s">
        <v>44</v>
      </c>
      <c r="F69" s="25" t="s">
        <v>45</v>
      </c>
      <c r="G69" s="25" t="s">
        <v>46</v>
      </c>
      <c r="H69" s="25" t="s">
        <v>47</v>
      </c>
      <c r="I69" s="25">
        <v>243</v>
      </c>
      <c r="J69" s="25" t="s">
        <v>126</v>
      </c>
      <c r="K69" s="25">
        <v>60</v>
      </c>
    </row>
    <row r="70" spans="1:11">
      <c r="A70" s="2">
        <v>63</v>
      </c>
      <c r="B70" s="2">
        <v>372</v>
      </c>
      <c r="C70" s="24">
        <v>2.5196759259259256E-2</v>
      </c>
      <c r="D70" s="25" t="s">
        <v>151</v>
      </c>
      <c r="E70" s="19" t="s">
        <v>29</v>
      </c>
      <c r="F70" s="25" t="s">
        <v>30</v>
      </c>
      <c r="G70" s="25" t="s">
        <v>30</v>
      </c>
      <c r="H70" s="25" t="s">
        <v>152</v>
      </c>
      <c r="I70" s="25">
        <v>198</v>
      </c>
      <c r="J70" s="25" t="s">
        <v>114</v>
      </c>
      <c r="K70" s="25">
        <v>61</v>
      </c>
    </row>
    <row r="71" spans="1:11">
      <c r="A71" s="2">
        <v>64</v>
      </c>
      <c r="B71" s="2">
        <v>554</v>
      </c>
      <c r="C71" s="24">
        <v>2.5196759259259256E-2</v>
      </c>
      <c r="D71" s="25" t="s">
        <v>153</v>
      </c>
      <c r="E71" s="19" t="s">
        <v>44</v>
      </c>
      <c r="F71" s="25" t="s">
        <v>45</v>
      </c>
      <c r="G71" s="25" t="s">
        <v>46</v>
      </c>
      <c r="H71" s="25" t="s">
        <v>67</v>
      </c>
      <c r="I71" s="25">
        <v>242</v>
      </c>
      <c r="J71" s="25" t="s">
        <v>134</v>
      </c>
      <c r="K71" s="25">
        <v>62</v>
      </c>
    </row>
    <row r="72" spans="1:11">
      <c r="A72" s="2">
        <v>65</v>
      </c>
      <c r="B72" s="2">
        <v>336</v>
      </c>
      <c r="C72" s="24">
        <v>2.5208333333333333E-2</v>
      </c>
      <c r="D72" s="25" t="s">
        <v>154</v>
      </c>
      <c r="E72" s="19" t="s">
        <v>29</v>
      </c>
      <c r="F72" s="25" t="s">
        <v>30</v>
      </c>
      <c r="G72" s="25" t="s">
        <v>30</v>
      </c>
      <c r="H72" s="25" t="s">
        <v>102</v>
      </c>
      <c r="I72" s="25">
        <v>241</v>
      </c>
      <c r="J72" s="25" t="s">
        <v>108</v>
      </c>
      <c r="K72" s="25">
        <v>63</v>
      </c>
    </row>
    <row r="73" spans="1:11">
      <c r="A73" s="2">
        <v>66</v>
      </c>
      <c r="B73" s="2">
        <v>505</v>
      </c>
      <c r="C73" s="24">
        <v>2.521990740740741E-2</v>
      </c>
      <c r="D73" s="25" t="s">
        <v>155</v>
      </c>
      <c r="E73" s="19" t="s">
        <v>40</v>
      </c>
      <c r="F73" s="25" t="s">
        <v>41</v>
      </c>
      <c r="G73" s="25" t="s">
        <v>42</v>
      </c>
      <c r="H73" s="25" t="s">
        <v>67</v>
      </c>
      <c r="I73" s="25">
        <v>240</v>
      </c>
      <c r="J73" s="25" t="s">
        <v>100</v>
      </c>
      <c r="K73" s="25">
        <v>64</v>
      </c>
    </row>
    <row r="74" spans="1:11">
      <c r="A74" s="2">
        <v>67</v>
      </c>
      <c r="B74" s="2">
        <v>85</v>
      </c>
      <c r="C74" s="24">
        <v>2.525462962962963E-2</v>
      </c>
      <c r="D74" s="25" t="s">
        <v>156</v>
      </c>
      <c r="E74" s="19" t="s">
        <v>131</v>
      </c>
      <c r="F74" s="25" t="s">
        <v>132</v>
      </c>
      <c r="G74" s="25" t="s">
        <v>132</v>
      </c>
      <c r="H74" s="25" t="s">
        <v>20</v>
      </c>
      <c r="I74" s="25">
        <v>239</v>
      </c>
      <c r="J74" s="25" t="s">
        <v>100</v>
      </c>
      <c r="K74" s="25">
        <v>65</v>
      </c>
    </row>
    <row r="75" spans="1:11">
      <c r="A75" s="2">
        <v>68</v>
      </c>
      <c r="B75" s="2">
        <v>138</v>
      </c>
      <c r="C75" s="24">
        <v>2.5289351851851851E-2</v>
      </c>
      <c r="D75" s="25" t="s">
        <v>157</v>
      </c>
      <c r="E75" s="19" t="s">
        <v>158</v>
      </c>
      <c r="F75" s="25" t="s">
        <v>159</v>
      </c>
      <c r="G75" s="25" t="s">
        <v>59</v>
      </c>
      <c r="H75" s="25" t="s">
        <v>160</v>
      </c>
      <c r="I75" s="25">
        <v>197</v>
      </c>
      <c r="J75" s="25" t="s">
        <v>161</v>
      </c>
      <c r="K75" s="25">
        <v>66</v>
      </c>
    </row>
    <row r="76" spans="1:11">
      <c r="A76" s="2">
        <v>69</v>
      </c>
      <c r="B76" s="2">
        <v>560</v>
      </c>
      <c r="C76" s="24">
        <v>2.539351851851852E-2</v>
      </c>
      <c r="D76" s="25" t="s">
        <v>162</v>
      </c>
      <c r="E76" s="19" t="s">
        <v>73</v>
      </c>
      <c r="F76" s="25" t="s">
        <v>74</v>
      </c>
      <c r="G76" s="25" t="s">
        <v>74</v>
      </c>
      <c r="H76" s="25" t="s">
        <v>102</v>
      </c>
      <c r="I76" s="25">
        <v>238</v>
      </c>
      <c r="J76" s="25" t="s">
        <v>21</v>
      </c>
      <c r="K76" s="25">
        <v>67</v>
      </c>
    </row>
    <row r="77" spans="1:11">
      <c r="A77" s="2">
        <v>70</v>
      </c>
      <c r="B77" s="2">
        <v>725</v>
      </c>
      <c r="C77" s="24">
        <v>2.5405092592592594E-2</v>
      </c>
      <c r="D77" s="25" t="s">
        <v>163</v>
      </c>
      <c r="E77" s="19">
        <v>0</v>
      </c>
      <c r="F77" s="25" t="s">
        <v>94</v>
      </c>
      <c r="G77" s="25" t="s">
        <v>94</v>
      </c>
      <c r="H77" s="25" t="s">
        <v>102</v>
      </c>
      <c r="I77" s="25" t="s">
        <v>94</v>
      </c>
      <c r="J77" s="25" t="s">
        <v>94</v>
      </c>
      <c r="K77" s="25" t="s">
        <v>94</v>
      </c>
    </row>
    <row r="78" spans="1:11">
      <c r="A78" s="2">
        <v>71</v>
      </c>
      <c r="B78" s="2">
        <v>349</v>
      </c>
      <c r="C78" s="24">
        <v>2.5428240740740741E-2</v>
      </c>
      <c r="D78" s="25" t="s">
        <v>164</v>
      </c>
      <c r="E78" s="19" t="s">
        <v>29</v>
      </c>
      <c r="F78" s="25" t="s">
        <v>30</v>
      </c>
      <c r="G78" s="25" t="s">
        <v>30</v>
      </c>
      <c r="H78" s="25" t="s">
        <v>160</v>
      </c>
      <c r="I78" s="25">
        <v>196</v>
      </c>
      <c r="J78" s="25" t="s">
        <v>161</v>
      </c>
      <c r="K78" s="25">
        <v>68</v>
      </c>
    </row>
    <row r="79" spans="1:11">
      <c r="A79" s="2">
        <v>72</v>
      </c>
      <c r="B79" s="2">
        <v>428</v>
      </c>
      <c r="C79" s="24">
        <v>2.5439814814814814E-2</v>
      </c>
      <c r="D79" s="25" t="s">
        <v>165</v>
      </c>
      <c r="E79" s="19" t="s">
        <v>57</v>
      </c>
      <c r="F79" s="25" t="s">
        <v>58</v>
      </c>
      <c r="G79" s="25" t="s">
        <v>59</v>
      </c>
      <c r="H79" s="25" t="s">
        <v>47</v>
      </c>
      <c r="I79" s="25">
        <v>237</v>
      </c>
      <c r="J79" s="25" t="s">
        <v>48</v>
      </c>
      <c r="K79" s="25">
        <v>69</v>
      </c>
    </row>
    <row r="80" spans="1:11">
      <c r="A80" s="2">
        <v>73</v>
      </c>
      <c r="B80" s="2">
        <v>397</v>
      </c>
      <c r="C80" s="24">
        <v>2.5451388888888888E-2</v>
      </c>
      <c r="D80" s="25" t="s">
        <v>166</v>
      </c>
      <c r="E80" s="19" t="s">
        <v>57</v>
      </c>
      <c r="F80" s="25" t="s">
        <v>58</v>
      </c>
      <c r="G80" s="25" t="s">
        <v>59</v>
      </c>
      <c r="H80" s="25" t="s">
        <v>26</v>
      </c>
      <c r="I80" s="25">
        <v>236</v>
      </c>
      <c r="J80" s="25" t="s">
        <v>82</v>
      </c>
      <c r="K80" s="25">
        <v>70</v>
      </c>
    </row>
    <row r="81" spans="1:11">
      <c r="A81" s="2">
        <v>74</v>
      </c>
      <c r="B81" s="2">
        <v>691</v>
      </c>
      <c r="C81" s="24">
        <v>2.5532407407407406E-2</v>
      </c>
      <c r="D81" s="25" t="s">
        <v>167</v>
      </c>
      <c r="E81" s="19" t="s">
        <v>32</v>
      </c>
      <c r="F81" s="25" t="s">
        <v>33</v>
      </c>
      <c r="G81" s="25" t="s">
        <v>33</v>
      </c>
      <c r="H81" s="25" t="s">
        <v>113</v>
      </c>
      <c r="I81" s="25">
        <v>195</v>
      </c>
      <c r="J81" s="25" t="s">
        <v>114</v>
      </c>
      <c r="K81" s="25">
        <v>71</v>
      </c>
    </row>
    <row r="82" spans="1:11">
      <c r="A82" s="2">
        <v>75</v>
      </c>
      <c r="B82" s="2">
        <v>22</v>
      </c>
      <c r="C82" s="24">
        <v>2.5624999999999998E-2</v>
      </c>
      <c r="D82" s="25" t="s">
        <v>168</v>
      </c>
      <c r="E82" s="19" t="s">
        <v>65</v>
      </c>
      <c r="F82" s="25" t="s">
        <v>66</v>
      </c>
      <c r="G82" s="25" t="s">
        <v>66</v>
      </c>
      <c r="H82" s="25" t="s">
        <v>169</v>
      </c>
      <c r="I82" s="25">
        <v>194</v>
      </c>
      <c r="J82" s="25" t="s">
        <v>140</v>
      </c>
      <c r="K82" s="25">
        <v>72</v>
      </c>
    </row>
    <row r="83" spans="1:11">
      <c r="A83" s="2">
        <v>76</v>
      </c>
      <c r="B83" s="2">
        <v>16</v>
      </c>
      <c r="C83" s="24">
        <v>2.5636574074074072E-2</v>
      </c>
      <c r="D83" s="25" t="s">
        <v>170</v>
      </c>
      <c r="E83" s="19" t="s">
        <v>65</v>
      </c>
      <c r="F83" s="25" t="s">
        <v>66</v>
      </c>
      <c r="G83" s="25" t="s">
        <v>66</v>
      </c>
      <c r="H83" s="25" t="s">
        <v>148</v>
      </c>
      <c r="I83" s="25">
        <v>235</v>
      </c>
      <c r="J83" s="25" t="s">
        <v>149</v>
      </c>
      <c r="K83" s="25">
        <v>73</v>
      </c>
    </row>
    <row r="84" spans="1:11">
      <c r="A84" s="2">
        <v>77</v>
      </c>
      <c r="B84" s="2">
        <v>576</v>
      </c>
      <c r="C84" s="24">
        <v>2.5706018518518517E-2</v>
      </c>
      <c r="D84" s="25" t="s">
        <v>171</v>
      </c>
      <c r="E84" s="19" t="s">
        <v>61</v>
      </c>
      <c r="F84" s="25" t="s">
        <v>19</v>
      </c>
      <c r="G84" s="25" t="s">
        <v>19</v>
      </c>
      <c r="H84" s="25" t="s">
        <v>38</v>
      </c>
      <c r="I84" s="25">
        <v>234</v>
      </c>
      <c r="J84" s="25" t="s">
        <v>172</v>
      </c>
      <c r="K84" s="25">
        <v>74</v>
      </c>
    </row>
    <row r="85" spans="1:11">
      <c r="A85" s="2">
        <v>78</v>
      </c>
      <c r="B85" s="2">
        <v>406</v>
      </c>
      <c r="C85" s="24">
        <v>2.5775462962962962E-2</v>
      </c>
      <c r="D85" s="25" t="s">
        <v>173</v>
      </c>
      <c r="E85" s="19" t="s">
        <v>57</v>
      </c>
      <c r="F85" s="25" t="s">
        <v>58</v>
      </c>
      <c r="G85" s="25" t="s">
        <v>59</v>
      </c>
      <c r="H85" s="25" t="s">
        <v>169</v>
      </c>
      <c r="I85" s="25">
        <v>193</v>
      </c>
      <c r="J85" s="25" t="s">
        <v>174</v>
      </c>
      <c r="K85" s="25">
        <v>75</v>
      </c>
    </row>
    <row r="86" spans="1:11">
      <c r="A86" s="2">
        <v>79</v>
      </c>
      <c r="B86" s="2">
        <v>327</v>
      </c>
      <c r="C86" s="24">
        <v>2.5798611111111109E-2</v>
      </c>
      <c r="D86" s="25" t="s">
        <v>175</v>
      </c>
      <c r="E86" s="19" t="s">
        <v>69</v>
      </c>
      <c r="F86" s="25" t="s">
        <v>70</v>
      </c>
      <c r="G86" s="25" t="s">
        <v>70</v>
      </c>
      <c r="H86" s="25" t="s">
        <v>20</v>
      </c>
      <c r="I86" s="25">
        <v>233</v>
      </c>
      <c r="J86" s="25" t="s">
        <v>21</v>
      </c>
      <c r="K86" s="25">
        <v>76</v>
      </c>
    </row>
    <row r="87" spans="1:11">
      <c r="A87" s="2">
        <v>80</v>
      </c>
      <c r="B87" s="2">
        <v>463</v>
      </c>
      <c r="C87" s="24">
        <v>2.5833333333333333E-2</v>
      </c>
      <c r="D87" s="25" t="s">
        <v>176</v>
      </c>
      <c r="E87" s="19" t="s">
        <v>87</v>
      </c>
      <c r="F87" s="25" t="s">
        <v>88</v>
      </c>
      <c r="G87" s="25" t="s">
        <v>88</v>
      </c>
      <c r="H87" s="25" t="s">
        <v>177</v>
      </c>
      <c r="I87" s="25">
        <v>192</v>
      </c>
      <c r="J87" s="25" t="s">
        <v>161</v>
      </c>
      <c r="K87" s="25">
        <v>77</v>
      </c>
    </row>
    <row r="88" spans="1:11">
      <c r="A88" s="2">
        <v>81</v>
      </c>
      <c r="B88" s="2">
        <v>572</v>
      </c>
      <c r="C88" s="24">
        <v>2.585648148148148E-2</v>
      </c>
      <c r="D88" s="25" t="s">
        <v>178</v>
      </c>
      <c r="E88" s="19" t="s">
        <v>61</v>
      </c>
      <c r="F88" s="25" t="s">
        <v>19</v>
      </c>
      <c r="G88" s="25" t="s">
        <v>19</v>
      </c>
      <c r="H88" s="25" t="s">
        <v>20</v>
      </c>
      <c r="I88" s="25">
        <v>232</v>
      </c>
      <c r="J88" s="25" t="s">
        <v>100</v>
      </c>
      <c r="K88" s="25">
        <v>78</v>
      </c>
    </row>
    <row r="89" spans="1:11">
      <c r="A89" s="2">
        <v>82</v>
      </c>
      <c r="B89" s="2">
        <v>476</v>
      </c>
      <c r="C89" s="24">
        <v>2.5937500000000002E-2</v>
      </c>
      <c r="D89" s="25" t="s">
        <v>179</v>
      </c>
      <c r="E89" s="19" t="s">
        <v>90</v>
      </c>
      <c r="F89" s="25" t="s">
        <v>91</v>
      </c>
      <c r="G89" s="25" t="s">
        <v>42</v>
      </c>
      <c r="H89" s="25" t="s">
        <v>152</v>
      </c>
      <c r="I89" s="25">
        <v>191</v>
      </c>
      <c r="J89" s="25" t="s">
        <v>114</v>
      </c>
      <c r="K89" s="25">
        <v>79</v>
      </c>
    </row>
    <row r="90" spans="1:11">
      <c r="A90" s="2">
        <v>83</v>
      </c>
      <c r="B90" s="2">
        <v>393</v>
      </c>
      <c r="C90" s="24">
        <v>2.5972222222222219E-2</v>
      </c>
      <c r="D90" s="25" t="s">
        <v>180</v>
      </c>
      <c r="E90" s="19" t="s">
        <v>57</v>
      </c>
      <c r="F90" s="25" t="s">
        <v>58</v>
      </c>
      <c r="G90" s="25" t="s">
        <v>59</v>
      </c>
      <c r="H90" s="25" t="s">
        <v>67</v>
      </c>
      <c r="I90" s="25">
        <v>231</v>
      </c>
      <c r="J90" s="25" t="s">
        <v>126</v>
      </c>
      <c r="K90" s="25">
        <v>80</v>
      </c>
    </row>
    <row r="91" spans="1:11">
      <c r="A91" s="2">
        <v>84</v>
      </c>
      <c r="B91" s="2">
        <v>11</v>
      </c>
      <c r="C91" s="24">
        <v>2.6018518518518521E-2</v>
      </c>
      <c r="D91" s="25" t="s">
        <v>181</v>
      </c>
      <c r="E91" s="19" t="s">
        <v>65</v>
      </c>
      <c r="F91" s="25" t="s">
        <v>66</v>
      </c>
      <c r="G91" s="25" t="s">
        <v>66</v>
      </c>
      <c r="H91" s="25" t="s">
        <v>67</v>
      </c>
      <c r="I91" s="25">
        <v>230</v>
      </c>
      <c r="J91" s="25" t="s">
        <v>126</v>
      </c>
      <c r="K91" s="25">
        <v>81</v>
      </c>
    </row>
    <row r="92" spans="1:11">
      <c r="A92" s="2">
        <v>85</v>
      </c>
      <c r="B92" s="2">
        <v>425</v>
      </c>
      <c r="C92" s="24">
        <v>2.6041666666666668E-2</v>
      </c>
      <c r="D92" s="25" t="s">
        <v>182</v>
      </c>
      <c r="E92" s="19" t="s">
        <v>57</v>
      </c>
      <c r="F92" s="25" t="s">
        <v>58</v>
      </c>
      <c r="G92" s="25" t="s">
        <v>59</v>
      </c>
      <c r="H92" s="25" t="s">
        <v>38</v>
      </c>
      <c r="I92" s="25">
        <v>229</v>
      </c>
      <c r="J92" s="25" t="s">
        <v>108</v>
      </c>
      <c r="K92" s="25">
        <v>82</v>
      </c>
    </row>
    <row r="93" spans="1:11">
      <c r="A93" s="2">
        <v>86</v>
      </c>
      <c r="B93" s="2">
        <v>540</v>
      </c>
      <c r="C93" s="24">
        <v>2.6041666666666668E-2</v>
      </c>
      <c r="D93" s="25" t="s">
        <v>183</v>
      </c>
      <c r="E93" s="19" t="s">
        <v>44</v>
      </c>
      <c r="F93" s="25" t="s">
        <v>45</v>
      </c>
      <c r="G93" s="25" t="s">
        <v>46</v>
      </c>
      <c r="H93" s="25" t="s">
        <v>184</v>
      </c>
      <c r="I93" s="25">
        <v>190</v>
      </c>
      <c r="J93" s="25" t="s">
        <v>185</v>
      </c>
      <c r="K93" s="25">
        <v>83</v>
      </c>
    </row>
    <row r="94" spans="1:11">
      <c r="A94" s="2">
        <v>87</v>
      </c>
      <c r="B94" s="2">
        <v>611</v>
      </c>
      <c r="C94" s="24">
        <v>2.6064814814814815E-2</v>
      </c>
      <c r="D94" s="25" t="s">
        <v>186</v>
      </c>
      <c r="E94" s="19" t="s">
        <v>61</v>
      </c>
      <c r="F94" s="25" t="s">
        <v>19</v>
      </c>
      <c r="G94" s="25" t="s">
        <v>19</v>
      </c>
      <c r="H94" s="25" t="s">
        <v>187</v>
      </c>
      <c r="I94" s="25">
        <v>228</v>
      </c>
      <c r="J94" s="25" t="s">
        <v>149</v>
      </c>
      <c r="K94" s="25">
        <v>84</v>
      </c>
    </row>
    <row r="95" spans="1:11">
      <c r="A95" s="2">
        <v>88</v>
      </c>
      <c r="B95" s="2">
        <v>709</v>
      </c>
      <c r="C95" s="24">
        <v>2.6064814814814815E-2</v>
      </c>
      <c r="D95" s="25" t="s">
        <v>188</v>
      </c>
      <c r="E95" s="19" t="s">
        <v>76</v>
      </c>
      <c r="F95" s="25" t="s">
        <v>77</v>
      </c>
      <c r="G95" s="25" t="s">
        <v>77</v>
      </c>
      <c r="H95" s="25" t="s">
        <v>160</v>
      </c>
      <c r="I95" s="25">
        <v>189</v>
      </c>
      <c r="J95" s="25" t="s">
        <v>161</v>
      </c>
      <c r="K95" s="25">
        <v>85</v>
      </c>
    </row>
    <row r="96" spans="1:11">
      <c r="A96" s="2">
        <v>89</v>
      </c>
      <c r="B96" s="2">
        <v>220</v>
      </c>
      <c r="C96" s="24">
        <v>2.6122685185185183E-2</v>
      </c>
      <c r="D96" s="25" t="s">
        <v>189</v>
      </c>
      <c r="E96" s="19" t="s">
        <v>36</v>
      </c>
      <c r="F96" s="25" t="s">
        <v>37</v>
      </c>
      <c r="G96" s="25" t="s">
        <v>37</v>
      </c>
      <c r="H96" s="25" t="s">
        <v>47</v>
      </c>
      <c r="I96" s="25">
        <v>227</v>
      </c>
      <c r="J96" s="25" t="s">
        <v>134</v>
      </c>
      <c r="K96" s="25">
        <v>86</v>
      </c>
    </row>
    <row r="97" spans="1:11">
      <c r="A97" s="2">
        <v>90</v>
      </c>
      <c r="B97" s="2">
        <v>272</v>
      </c>
      <c r="C97" s="24">
        <v>2.614583333333333E-2</v>
      </c>
      <c r="D97" s="25" t="s">
        <v>190</v>
      </c>
      <c r="E97" s="19" t="s">
        <v>110</v>
      </c>
      <c r="F97" s="25" t="s">
        <v>111</v>
      </c>
      <c r="G97" s="25" t="s">
        <v>111</v>
      </c>
      <c r="H97" s="25" t="s">
        <v>38</v>
      </c>
      <c r="I97" s="25">
        <v>226</v>
      </c>
      <c r="J97" s="25" t="s">
        <v>27</v>
      </c>
      <c r="K97" s="25">
        <v>87</v>
      </c>
    </row>
    <row r="98" spans="1:11">
      <c r="A98" s="2">
        <v>91</v>
      </c>
      <c r="B98" s="2">
        <v>422</v>
      </c>
      <c r="C98" s="24">
        <v>2.6192129629629631E-2</v>
      </c>
      <c r="D98" s="25" t="s">
        <v>191</v>
      </c>
      <c r="E98" s="19" t="s">
        <v>57</v>
      </c>
      <c r="F98" s="25" t="s">
        <v>58</v>
      </c>
      <c r="G98" s="25" t="s">
        <v>59</v>
      </c>
      <c r="H98" s="25" t="s">
        <v>113</v>
      </c>
      <c r="I98" s="25">
        <v>188</v>
      </c>
      <c r="J98" s="25" t="s">
        <v>192</v>
      </c>
      <c r="K98" s="25">
        <v>88</v>
      </c>
    </row>
    <row r="99" spans="1:11">
      <c r="A99" s="2">
        <v>92</v>
      </c>
      <c r="B99" s="2">
        <v>343</v>
      </c>
      <c r="C99" s="24">
        <v>2.6238425925925925E-2</v>
      </c>
      <c r="D99" s="25" t="s">
        <v>193</v>
      </c>
      <c r="E99" s="19" t="s">
        <v>29</v>
      </c>
      <c r="F99" s="25" t="s">
        <v>30</v>
      </c>
      <c r="G99" s="25" t="s">
        <v>30</v>
      </c>
      <c r="H99" s="25" t="s">
        <v>47</v>
      </c>
      <c r="I99" s="25">
        <v>225</v>
      </c>
      <c r="J99" s="25" t="s">
        <v>48</v>
      </c>
      <c r="K99" s="25">
        <v>89</v>
      </c>
    </row>
    <row r="100" spans="1:11">
      <c r="A100" s="2">
        <v>93</v>
      </c>
      <c r="B100" s="2">
        <v>662</v>
      </c>
      <c r="C100" s="24">
        <v>2.6284722222222223E-2</v>
      </c>
      <c r="D100" s="25" t="s">
        <v>194</v>
      </c>
      <c r="E100" s="19" t="s">
        <v>23</v>
      </c>
      <c r="F100" s="25" t="s">
        <v>24</v>
      </c>
      <c r="G100" s="25" t="s">
        <v>25</v>
      </c>
      <c r="H100" s="25" t="s">
        <v>26</v>
      </c>
      <c r="I100" s="25">
        <v>224</v>
      </c>
      <c r="J100" s="25" t="s">
        <v>62</v>
      </c>
      <c r="K100" s="25">
        <v>90</v>
      </c>
    </row>
    <row r="101" spans="1:11">
      <c r="A101" s="2">
        <v>94</v>
      </c>
      <c r="B101" s="2">
        <v>248</v>
      </c>
      <c r="C101" s="24">
        <v>2.6388888888888889E-2</v>
      </c>
      <c r="D101" s="25" t="s">
        <v>195</v>
      </c>
      <c r="E101" s="19" t="s">
        <v>110</v>
      </c>
      <c r="F101" s="25" t="s">
        <v>111</v>
      </c>
      <c r="G101" s="25" t="s">
        <v>111</v>
      </c>
      <c r="H101" s="25" t="s">
        <v>113</v>
      </c>
      <c r="I101" s="25">
        <v>187</v>
      </c>
      <c r="J101" s="25" t="s">
        <v>114</v>
      </c>
      <c r="K101" s="25">
        <v>91</v>
      </c>
    </row>
    <row r="102" spans="1:11">
      <c r="A102" s="2">
        <v>95</v>
      </c>
      <c r="B102" s="2">
        <v>405</v>
      </c>
      <c r="C102" s="24">
        <v>2.6435185185185187E-2</v>
      </c>
      <c r="D102" s="25" t="s">
        <v>196</v>
      </c>
      <c r="E102" s="19" t="s">
        <v>57</v>
      </c>
      <c r="F102" s="25" t="s">
        <v>58</v>
      </c>
      <c r="G102" s="25" t="s">
        <v>59</v>
      </c>
      <c r="H102" s="25" t="s">
        <v>102</v>
      </c>
      <c r="I102" s="25">
        <v>223</v>
      </c>
      <c r="J102" s="25" t="s">
        <v>100</v>
      </c>
      <c r="K102" s="25">
        <v>92</v>
      </c>
    </row>
    <row r="103" spans="1:11">
      <c r="A103" s="2">
        <v>96</v>
      </c>
      <c r="B103" s="2">
        <v>364</v>
      </c>
      <c r="C103" s="24">
        <v>2.6446759259259264E-2</v>
      </c>
      <c r="D103" s="25" t="s">
        <v>197</v>
      </c>
      <c r="E103" s="19" t="s">
        <v>29</v>
      </c>
      <c r="F103" s="25" t="s">
        <v>30</v>
      </c>
      <c r="G103" s="25" t="s">
        <v>30</v>
      </c>
      <c r="H103" s="25" t="s">
        <v>148</v>
      </c>
      <c r="I103" s="25">
        <v>222</v>
      </c>
      <c r="J103" s="25" t="s">
        <v>198</v>
      </c>
      <c r="K103" s="25">
        <v>93</v>
      </c>
    </row>
    <row r="104" spans="1:11">
      <c r="A104" s="2">
        <v>97</v>
      </c>
      <c r="B104" s="2">
        <v>390</v>
      </c>
      <c r="C104" s="24">
        <v>2.6458333333333334E-2</v>
      </c>
      <c r="D104" s="25" t="s">
        <v>199</v>
      </c>
      <c r="E104" s="19" t="s">
        <v>57</v>
      </c>
      <c r="F104" s="25" t="s">
        <v>58</v>
      </c>
      <c r="G104" s="25" t="s">
        <v>59</v>
      </c>
      <c r="H104" s="25" t="s">
        <v>139</v>
      </c>
      <c r="I104" s="25">
        <v>186</v>
      </c>
      <c r="J104" s="25" t="s">
        <v>200</v>
      </c>
      <c r="K104" s="25">
        <v>94</v>
      </c>
    </row>
    <row r="105" spans="1:11">
      <c r="A105" s="2">
        <v>98</v>
      </c>
      <c r="B105" s="2">
        <v>620</v>
      </c>
      <c r="C105" s="24">
        <v>2.6481481481481481E-2</v>
      </c>
      <c r="D105" s="25" t="s">
        <v>201</v>
      </c>
      <c r="E105" s="19" t="s">
        <v>61</v>
      </c>
      <c r="F105" s="25" t="s">
        <v>19</v>
      </c>
      <c r="G105" s="25" t="s">
        <v>19</v>
      </c>
      <c r="H105" s="25" t="s">
        <v>38</v>
      </c>
      <c r="I105" s="25">
        <v>221</v>
      </c>
      <c r="J105" s="25" t="s">
        <v>202</v>
      </c>
      <c r="K105" s="25">
        <v>95</v>
      </c>
    </row>
    <row r="106" spans="1:11">
      <c r="A106" s="2">
        <v>99</v>
      </c>
      <c r="B106" s="2">
        <v>257</v>
      </c>
      <c r="C106" s="24">
        <v>2.6481481481481481E-2</v>
      </c>
      <c r="D106" s="25" t="s">
        <v>203</v>
      </c>
      <c r="E106" s="19" t="s">
        <v>110</v>
      </c>
      <c r="F106" s="25" t="s">
        <v>111</v>
      </c>
      <c r="G106" s="25" t="s">
        <v>111</v>
      </c>
      <c r="H106" s="25" t="s">
        <v>160</v>
      </c>
      <c r="I106" s="25">
        <v>185</v>
      </c>
      <c r="J106" s="25" t="s">
        <v>161</v>
      </c>
      <c r="K106" s="25">
        <v>96</v>
      </c>
    </row>
    <row r="107" spans="1:11">
      <c r="A107" s="2">
        <v>100</v>
      </c>
      <c r="B107" s="2">
        <v>141</v>
      </c>
      <c r="C107" s="24">
        <v>2.6539351851851852E-2</v>
      </c>
      <c r="D107" s="25" t="s">
        <v>204</v>
      </c>
      <c r="E107" s="19" t="s">
        <v>158</v>
      </c>
      <c r="F107" s="25" t="s">
        <v>159</v>
      </c>
      <c r="G107" s="25" t="s">
        <v>59</v>
      </c>
      <c r="H107" s="25" t="s">
        <v>102</v>
      </c>
      <c r="I107" s="25">
        <v>220</v>
      </c>
      <c r="J107" s="25" t="s">
        <v>104</v>
      </c>
      <c r="K107" s="25">
        <v>97</v>
      </c>
    </row>
    <row r="108" spans="1:11">
      <c r="A108" s="2">
        <v>101</v>
      </c>
      <c r="B108" s="2">
        <v>54</v>
      </c>
      <c r="C108" s="24">
        <v>2.6550925925925926E-2</v>
      </c>
      <c r="D108" s="25" t="s">
        <v>205</v>
      </c>
      <c r="E108" s="19" t="s">
        <v>131</v>
      </c>
      <c r="F108" s="25" t="s">
        <v>132</v>
      </c>
      <c r="G108" s="25" t="s">
        <v>132</v>
      </c>
      <c r="H108" s="25" t="s">
        <v>102</v>
      </c>
      <c r="I108" s="25">
        <v>219</v>
      </c>
      <c r="J108" s="25" t="s">
        <v>104</v>
      </c>
      <c r="K108" s="25">
        <v>98</v>
      </c>
    </row>
    <row r="109" spans="1:11">
      <c r="A109" s="2">
        <v>102</v>
      </c>
      <c r="B109" s="2">
        <v>86</v>
      </c>
      <c r="C109" s="24">
        <v>2.6562499999999999E-2</v>
      </c>
      <c r="D109" s="25" t="s">
        <v>206</v>
      </c>
      <c r="E109" s="19" t="s">
        <v>131</v>
      </c>
      <c r="F109" s="25" t="s">
        <v>132</v>
      </c>
      <c r="G109" s="25" t="s">
        <v>132</v>
      </c>
      <c r="H109" s="25" t="s">
        <v>148</v>
      </c>
      <c r="I109" s="25">
        <v>218</v>
      </c>
      <c r="J109" s="25" t="s">
        <v>149</v>
      </c>
      <c r="K109" s="25">
        <v>99</v>
      </c>
    </row>
    <row r="110" spans="1:11">
      <c r="A110" s="2">
        <v>103</v>
      </c>
      <c r="B110" s="2">
        <v>459</v>
      </c>
      <c r="C110" s="24">
        <v>2.6585648148148146E-2</v>
      </c>
      <c r="D110" s="25" t="s">
        <v>207</v>
      </c>
      <c r="E110" s="19" t="s">
        <v>87</v>
      </c>
      <c r="F110" s="25" t="s">
        <v>88</v>
      </c>
      <c r="G110" s="25" t="s">
        <v>88</v>
      </c>
      <c r="H110" s="25" t="s">
        <v>26</v>
      </c>
      <c r="I110" s="25">
        <v>217</v>
      </c>
      <c r="J110" s="25" t="s">
        <v>62</v>
      </c>
      <c r="K110" s="25">
        <v>100</v>
      </c>
    </row>
    <row r="111" spans="1:11">
      <c r="A111" s="2">
        <v>104</v>
      </c>
      <c r="B111" s="2">
        <v>528</v>
      </c>
      <c r="C111" s="24">
        <v>2.6631944444444444E-2</v>
      </c>
      <c r="D111" s="25" t="s">
        <v>208</v>
      </c>
      <c r="E111" s="19" t="s">
        <v>44</v>
      </c>
      <c r="F111" s="25" t="s">
        <v>45</v>
      </c>
      <c r="G111" s="25" t="s">
        <v>46</v>
      </c>
      <c r="H111" s="25" t="s">
        <v>67</v>
      </c>
      <c r="I111" s="25">
        <v>216</v>
      </c>
      <c r="J111" s="25" t="s">
        <v>80</v>
      </c>
      <c r="K111" s="25">
        <v>101</v>
      </c>
    </row>
    <row r="112" spans="1:11">
      <c r="A112" s="2">
        <v>105</v>
      </c>
      <c r="B112" s="2">
        <v>717</v>
      </c>
      <c r="C112" s="24">
        <v>2.6643518518518521E-2</v>
      </c>
      <c r="D112" s="25" t="s">
        <v>209</v>
      </c>
      <c r="E112" s="19" t="s">
        <v>18</v>
      </c>
      <c r="F112" s="25" t="s">
        <v>19</v>
      </c>
      <c r="G112" s="25" t="s">
        <v>19</v>
      </c>
      <c r="H112" s="25" t="s">
        <v>102</v>
      </c>
      <c r="I112" s="25">
        <v>215</v>
      </c>
      <c r="J112" s="25" t="s">
        <v>104</v>
      </c>
      <c r="K112" s="25">
        <v>102</v>
      </c>
    </row>
    <row r="113" spans="1:11">
      <c r="A113" s="2">
        <v>106</v>
      </c>
      <c r="B113" s="2">
        <v>630</v>
      </c>
      <c r="C113" s="24">
        <v>2.6655092592592591E-2</v>
      </c>
      <c r="D113" s="25" t="s">
        <v>210</v>
      </c>
      <c r="E113" s="19" t="s">
        <v>121</v>
      </c>
      <c r="F113" s="25" t="s">
        <v>122</v>
      </c>
      <c r="G113" s="25" t="s">
        <v>122</v>
      </c>
      <c r="H113" s="25" t="s">
        <v>152</v>
      </c>
      <c r="I113" s="25">
        <v>184</v>
      </c>
      <c r="J113" s="25" t="s">
        <v>114</v>
      </c>
      <c r="K113" s="25">
        <v>103</v>
      </c>
    </row>
    <row r="114" spans="1:11">
      <c r="A114" s="2">
        <v>107</v>
      </c>
      <c r="B114" s="2">
        <v>358</v>
      </c>
      <c r="C114" s="24">
        <v>2.6712962962962966E-2</v>
      </c>
      <c r="D114" s="25" t="s">
        <v>211</v>
      </c>
      <c r="E114" s="19" t="s">
        <v>29</v>
      </c>
      <c r="F114" s="25" t="s">
        <v>30</v>
      </c>
      <c r="G114" s="25" t="s">
        <v>30</v>
      </c>
      <c r="H114" s="25" t="s">
        <v>47</v>
      </c>
      <c r="I114" s="25">
        <v>214</v>
      </c>
      <c r="J114" s="25" t="s">
        <v>126</v>
      </c>
      <c r="K114" s="25">
        <v>104</v>
      </c>
    </row>
    <row r="115" spans="1:11">
      <c r="A115" s="2">
        <v>108</v>
      </c>
      <c r="B115" s="2">
        <v>496</v>
      </c>
      <c r="C115" s="24">
        <v>2.6793981481481485E-2</v>
      </c>
      <c r="D115" s="25" t="s">
        <v>212</v>
      </c>
      <c r="E115" s="19" t="s">
        <v>40</v>
      </c>
      <c r="F115" s="25" t="s">
        <v>41</v>
      </c>
      <c r="G115" s="25" t="s">
        <v>42</v>
      </c>
      <c r="H115" s="25" t="s">
        <v>148</v>
      </c>
      <c r="I115" s="25">
        <v>213</v>
      </c>
      <c r="J115" s="25" t="s">
        <v>149</v>
      </c>
      <c r="K115" s="25">
        <v>105</v>
      </c>
    </row>
    <row r="116" spans="1:11">
      <c r="A116" s="2">
        <v>109</v>
      </c>
      <c r="B116" s="2">
        <v>607</v>
      </c>
      <c r="C116" s="24">
        <v>2.6828703703703702E-2</v>
      </c>
      <c r="D116" s="25" t="s">
        <v>213</v>
      </c>
      <c r="E116" s="19" t="s">
        <v>61</v>
      </c>
      <c r="F116" s="25" t="s">
        <v>19</v>
      </c>
      <c r="G116" s="25" t="s">
        <v>19</v>
      </c>
      <c r="H116" s="25" t="s">
        <v>67</v>
      </c>
      <c r="I116" s="25">
        <v>212</v>
      </c>
      <c r="J116" s="25" t="s">
        <v>126</v>
      </c>
      <c r="K116" s="25">
        <v>106</v>
      </c>
    </row>
    <row r="117" spans="1:11">
      <c r="A117" s="2">
        <v>110</v>
      </c>
      <c r="B117" s="2">
        <v>461</v>
      </c>
      <c r="C117" s="24">
        <v>2.6840277777777779E-2</v>
      </c>
      <c r="D117" s="25" t="s">
        <v>214</v>
      </c>
      <c r="E117" s="19" t="s">
        <v>87</v>
      </c>
      <c r="F117" s="25" t="s">
        <v>88</v>
      </c>
      <c r="G117" s="25" t="s">
        <v>88</v>
      </c>
      <c r="H117" s="25" t="s">
        <v>38</v>
      </c>
      <c r="I117" s="25">
        <v>211</v>
      </c>
      <c r="J117" s="25" t="s">
        <v>80</v>
      </c>
      <c r="K117" s="25">
        <v>107</v>
      </c>
    </row>
    <row r="118" spans="1:11">
      <c r="A118" s="2">
        <v>111</v>
      </c>
      <c r="B118" s="2">
        <v>424</v>
      </c>
      <c r="C118" s="24">
        <v>2.6863425925925926E-2</v>
      </c>
      <c r="D118" s="25" t="s">
        <v>215</v>
      </c>
      <c r="E118" s="19" t="s">
        <v>57</v>
      </c>
      <c r="F118" s="25" t="s">
        <v>58</v>
      </c>
      <c r="G118" s="25" t="s">
        <v>59</v>
      </c>
      <c r="H118" s="25" t="s">
        <v>113</v>
      </c>
      <c r="I118" s="25">
        <v>183</v>
      </c>
      <c r="J118" s="25" t="s">
        <v>216</v>
      </c>
      <c r="K118" s="25">
        <v>108</v>
      </c>
    </row>
    <row r="119" spans="1:11">
      <c r="A119" s="2">
        <v>112</v>
      </c>
      <c r="B119" s="2">
        <v>145</v>
      </c>
      <c r="C119" s="24">
        <v>2.6909722222222224E-2</v>
      </c>
      <c r="D119" s="25" t="s">
        <v>217</v>
      </c>
      <c r="E119" s="19" t="s">
        <v>145</v>
      </c>
      <c r="F119" s="25" t="s">
        <v>146</v>
      </c>
      <c r="G119" s="25" t="s">
        <v>146</v>
      </c>
      <c r="H119" s="25" t="s">
        <v>47</v>
      </c>
      <c r="I119" s="25">
        <v>210</v>
      </c>
      <c r="J119" s="25" t="s">
        <v>48</v>
      </c>
      <c r="K119" s="25">
        <v>109</v>
      </c>
    </row>
    <row r="120" spans="1:11">
      <c r="A120" s="2">
        <v>113</v>
      </c>
      <c r="B120" s="2">
        <v>210</v>
      </c>
      <c r="C120" s="24">
        <v>2.6932870370370371E-2</v>
      </c>
      <c r="D120" s="25" t="s">
        <v>218</v>
      </c>
      <c r="E120" s="19" t="s">
        <v>50</v>
      </c>
      <c r="F120" s="25" t="s">
        <v>51</v>
      </c>
      <c r="G120" s="25" t="s">
        <v>51</v>
      </c>
      <c r="H120" s="25" t="s">
        <v>47</v>
      </c>
      <c r="I120" s="25">
        <v>209</v>
      </c>
      <c r="J120" s="25" t="s">
        <v>48</v>
      </c>
      <c r="K120" s="25">
        <v>110</v>
      </c>
    </row>
    <row r="121" spans="1:11">
      <c r="A121" s="2">
        <v>114</v>
      </c>
      <c r="B121" s="2">
        <v>695</v>
      </c>
      <c r="C121" s="24">
        <v>2.6956018518518522E-2</v>
      </c>
      <c r="D121" s="25" t="s">
        <v>219</v>
      </c>
      <c r="E121" s="19" t="s">
        <v>29</v>
      </c>
      <c r="F121" s="25" t="s">
        <v>30</v>
      </c>
      <c r="G121" s="25" t="s">
        <v>30</v>
      </c>
      <c r="H121" s="25" t="s">
        <v>47</v>
      </c>
      <c r="I121" s="25">
        <v>208</v>
      </c>
      <c r="J121" s="25" t="s">
        <v>134</v>
      </c>
      <c r="K121" s="25">
        <v>111</v>
      </c>
    </row>
    <row r="122" spans="1:11">
      <c r="A122" s="2">
        <v>115</v>
      </c>
      <c r="B122" s="2">
        <v>702</v>
      </c>
      <c r="C122" s="24">
        <v>2.6979166666666669E-2</v>
      </c>
      <c r="D122" s="25" t="s">
        <v>220</v>
      </c>
      <c r="E122" s="19">
        <v>0</v>
      </c>
      <c r="F122" s="25" t="s">
        <v>94</v>
      </c>
      <c r="G122" s="25" t="s">
        <v>94</v>
      </c>
      <c r="H122" s="25" t="s">
        <v>38</v>
      </c>
      <c r="I122" s="25" t="s">
        <v>94</v>
      </c>
      <c r="J122" s="25" t="s">
        <v>94</v>
      </c>
      <c r="K122" s="25" t="s">
        <v>94</v>
      </c>
    </row>
    <row r="123" spans="1:11">
      <c r="A123" s="2">
        <v>116</v>
      </c>
      <c r="B123" s="2">
        <v>673</v>
      </c>
      <c r="C123" s="24">
        <v>2.7037037037037037E-2</v>
      </c>
      <c r="D123" s="25" t="s">
        <v>221</v>
      </c>
      <c r="E123" s="19" t="s">
        <v>23</v>
      </c>
      <c r="F123" s="25" t="s">
        <v>24</v>
      </c>
      <c r="G123" s="25" t="s">
        <v>25</v>
      </c>
      <c r="H123" s="25" t="s">
        <v>67</v>
      </c>
      <c r="I123" s="25">
        <v>207</v>
      </c>
      <c r="J123" s="25" t="s">
        <v>48</v>
      </c>
      <c r="K123" s="25">
        <v>112</v>
      </c>
    </row>
    <row r="124" spans="1:11">
      <c r="A124" s="2">
        <v>117</v>
      </c>
      <c r="B124" s="2">
        <v>293</v>
      </c>
      <c r="C124" s="24">
        <v>2.7037037037037037E-2</v>
      </c>
      <c r="D124" s="25" t="s">
        <v>222</v>
      </c>
      <c r="E124" s="19" t="s">
        <v>69</v>
      </c>
      <c r="F124" s="25" t="s">
        <v>70</v>
      </c>
      <c r="G124" s="25" t="s">
        <v>70</v>
      </c>
      <c r="H124" s="25" t="s">
        <v>177</v>
      </c>
      <c r="I124" s="25">
        <v>182</v>
      </c>
      <c r="J124" s="25" t="s">
        <v>161</v>
      </c>
      <c r="K124" s="25">
        <v>113</v>
      </c>
    </row>
    <row r="125" spans="1:11">
      <c r="A125" s="2">
        <v>118</v>
      </c>
      <c r="B125" s="2">
        <v>305</v>
      </c>
      <c r="C125" s="24">
        <v>2.704861111111111E-2</v>
      </c>
      <c r="D125" s="25" t="s">
        <v>223</v>
      </c>
      <c r="E125" s="19" t="s">
        <v>69</v>
      </c>
      <c r="F125" s="25" t="s">
        <v>70</v>
      </c>
      <c r="G125" s="25" t="s">
        <v>70</v>
      </c>
      <c r="H125" s="25" t="s">
        <v>67</v>
      </c>
      <c r="I125" s="25">
        <v>206</v>
      </c>
      <c r="J125" s="25" t="s">
        <v>48</v>
      </c>
      <c r="K125" s="25">
        <v>114</v>
      </c>
    </row>
    <row r="126" spans="1:11">
      <c r="A126" s="2">
        <v>119</v>
      </c>
      <c r="B126" s="2">
        <v>713</v>
      </c>
      <c r="C126" s="24">
        <v>2.704861111111111E-2</v>
      </c>
      <c r="D126" s="25" t="s">
        <v>224</v>
      </c>
      <c r="E126" s="19" t="s">
        <v>131</v>
      </c>
      <c r="F126" s="25" t="s">
        <v>132</v>
      </c>
      <c r="G126" s="25" t="s">
        <v>132</v>
      </c>
      <c r="H126" s="25" t="s">
        <v>47</v>
      </c>
      <c r="I126" s="25">
        <v>205</v>
      </c>
      <c r="J126" s="25" t="s">
        <v>48</v>
      </c>
      <c r="K126" s="25">
        <v>115</v>
      </c>
    </row>
    <row r="127" spans="1:11">
      <c r="A127" s="2">
        <v>120</v>
      </c>
      <c r="B127" s="2">
        <v>614</v>
      </c>
      <c r="C127" s="24">
        <v>2.7060185185185187E-2</v>
      </c>
      <c r="D127" s="25" t="s">
        <v>225</v>
      </c>
      <c r="E127" s="19" t="s">
        <v>61</v>
      </c>
      <c r="F127" s="25" t="s">
        <v>19</v>
      </c>
      <c r="G127" s="25" t="s">
        <v>19</v>
      </c>
      <c r="H127" s="25" t="s">
        <v>169</v>
      </c>
      <c r="I127" s="25">
        <v>181</v>
      </c>
      <c r="J127" s="25" t="s">
        <v>140</v>
      </c>
      <c r="K127" s="25">
        <v>116</v>
      </c>
    </row>
    <row r="128" spans="1:11">
      <c r="A128" s="2">
        <v>121</v>
      </c>
      <c r="B128" s="2">
        <v>701</v>
      </c>
      <c r="C128" s="24">
        <v>2.7071759259259257E-2</v>
      </c>
      <c r="D128" s="25" t="s">
        <v>226</v>
      </c>
      <c r="E128" s="19">
        <v>0</v>
      </c>
      <c r="F128" s="25" t="s">
        <v>94</v>
      </c>
      <c r="G128" s="25" t="s">
        <v>94</v>
      </c>
      <c r="H128" s="25" t="s">
        <v>187</v>
      </c>
      <c r="I128" s="25" t="s">
        <v>94</v>
      </c>
      <c r="J128" s="25" t="s">
        <v>94</v>
      </c>
      <c r="K128" s="25" t="s">
        <v>94</v>
      </c>
    </row>
    <row r="129" spans="1:11">
      <c r="A129" s="2">
        <v>122</v>
      </c>
      <c r="B129" s="2">
        <v>497</v>
      </c>
      <c r="C129" s="24">
        <v>2.7083333333333334E-2</v>
      </c>
      <c r="D129" s="25" t="s">
        <v>227</v>
      </c>
      <c r="E129" s="19" t="s">
        <v>40</v>
      </c>
      <c r="F129" s="25" t="s">
        <v>41</v>
      </c>
      <c r="G129" s="25" t="s">
        <v>42</v>
      </c>
      <c r="H129" s="25" t="s">
        <v>20</v>
      </c>
      <c r="I129" s="25">
        <v>204</v>
      </c>
      <c r="J129" s="25" t="s">
        <v>104</v>
      </c>
      <c r="K129" s="25">
        <v>117</v>
      </c>
    </row>
    <row r="130" spans="1:11">
      <c r="A130" s="2">
        <v>123</v>
      </c>
      <c r="B130" s="2">
        <v>302</v>
      </c>
      <c r="C130" s="24">
        <v>2.7118055555555552E-2</v>
      </c>
      <c r="D130" s="25" t="s">
        <v>228</v>
      </c>
      <c r="E130" s="19" t="s">
        <v>69</v>
      </c>
      <c r="F130" s="25" t="s">
        <v>70</v>
      </c>
      <c r="G130" s="25" t="s">
        <v>70</v>
      </c>
      <c r="H130" s="25" t="s">
        <v>169</v>
      </c>
      <c r="I130" s="25">
        <v>180</v>
      </c>
      <c r="J130" s="25" t="s">
        <v>140</v>
      </c>
      <c r="K130" s="25">
        <v>118</v>
      </c>
    </row>
    <row r="131" spans="1:11">
      <c r="A131" s="2">
        <v>124</v>
      </c>
      <c r="B131" s="2">
        <v>96</v>
      </c>
      <c r="C131" s="24">
        <v>2.7152777777777779E-2</v>
      </c>
      <c r="D131" s="25" t="s">
        <v>229</v>
      </c>
      <c r="E131" s="19" t="s">
        <v>96</v>
      </c>
      <c r="F131" s="25" t="s">
        <v>97</v>
      </c>
      <c r="G131" s="25" t="s">
        <v>25</v>
      </c>
      <c r="H131" s="25" t="s">
        <v>26</v>
      </c>
      <c r="I131" s="25">
        <v>203</v>
      </c>
      <c r="J131" s="25" t="s">
        <v>80</v>
      </c>
      <c r="K131" s="25">
        <v>119</v>
      </c>
    </row>
    <row r="132" spans="1:11">
      <c r="A132" s="2">
        <v>125</v>
      </c>
      <c r="B132" s="2">
        <v>222</v>
      </c>
      <c r="C132" s="24">
        <v>2.7210648148148147E-2</v>
      </c>
      <c r="D132" s="25" t="s">
        <v>230</v>
      </c>
      <c r="E132" s="19" t="s">
        <v>36</v>
      </c>
      <c r="F132" s="25" t="s">
        <v>37</v>
      </c>
      <c r="G132" s="25" t="s">
        <v>37</v>
      </c>
      <c r="H132" s="25" t="s">
        <v>67</v>
      </c>
      <c r="I132" s="25">
        <v>202</v>
      </c>
      <c r="J132" s="25" t="s">
        <v>100</v>
      </c>
      <c r="K132" s="25">
        <v>120</v>
      </c>
    </row>
    <row r="133" spans="1:11">
      <c r="A133" s="2">
        <v>126</v>
      </c>
      <c r="B133" s="2">
        <v>514</v>
      </c>
      <c r="C133" s="24">
        <v>2.7233796296296298E-2</v>
      </c>
      <c r="D133" s="25" t="s">
        <v>231</v>
      </c>
      <c r="E133" s="19" t="s">
        <v>40</v>
      </c>
      <c r="F133" s="25" t="s">
        <v>41</v>
      </c>
      <c r="G133" s="25" t="s">
        <v>42</v>
      </c>
      <c r="H133" s="25" t="s">
        <v>152</v>
      </c>
      <c r="I133" s="25">
        <v>179</v>
      </c>
      <c r="J133" s="25" t="s">
        <v>192</v>
      </c>
      <c r="K133" s="25">
        <v>121</v>
      </c>
    </row>
    <row r="134" spans="1:11">
      <c r="A134" s="2">
        <v>127</v>
      </c>
      <c r="B134" s="2">
        <v>686</v>
      </c>
      <c r="C134" s="24">
        <v>2.7245370370370368E-2</v>
      </c>
      <c r="D134" s="25" t="s">
        <v>232</v>
      </c>
      <c r="E134" s="19" t="s">
        <v>233</v>
      </c>
      <c r="F134" s="25" t="s">
        <v>94</v>
      </c>
      <c r="G134" s="25" t="s">
        <v>94</v>
      </c>
      <c r="H134" s="25" t="s">
        <v>67</v>
      </c>
      <c r="I134" s="25" t="s">
        <v>94</v>
      </c>
      <c r="J134" s="25" t="s">
        <v>94</v>
      </c>
      <c r="K134" s="25" t="s">
        <v>94</v>
      </c>
    </row>
    <row r="135" spans="1:11">
      <c r="A135" s="2">
        <v>128</v>
      </c>
      <c r="B135" s="2">
        <v>230</v>
      </c>
      <c r="C135" s="24">
        <v>2.7280092592592592E-2</v>
      </c>
      <c r="D135" s="25" t="s">
        <v>234</v>
      </c>
      <c r="E135" s="19" t="s">
        <v>36</v>
      </c>
      <c r="F135" s="25" t="s">
        <v>37</v>
      </c>
      <c r="G135" s="25" t="s">
        <v>37</v>
      </c>
      <c r="H135" s="25" t="s">
        <v>187</v>
      </c>
      <c r="I135" s="25">
        <v>201</v>
      </c>
      <c r="J135" s="25" t="s">
        <v>149</v>
      </c>
      <c r="K135" s="25">
        <v>122</v>
      </c>
    </row>
    <row r="136" spans="1:11">
      <c r="A136" s="2">
        <v>129</v>
      </c>
      <c r="B136" s="2">
        <v>20</v>
      </c>
      <c r="C136" s="24">
        <v>2.7314814814814816E-2</v>
      </c>
      <c r="D136" s="25" t="s">
        <v>235</v>
      </c>
      <c r="E136" s="19" t="s">
        <v>65</v>
      </c>
      <c r="F136" s="25" t="s">
        <v>66</v>
      </c>
      <c r="G136" s="25" t="s">
        <v>66</v>
      </c>
      <c r="H136" s="25" t="s">
        <v>113</v>
      </c>
      <c r="I136" s="25">
        <v>178</v>
      </c>
      <c r="J136" s="25" t="s">
        <v>114</v>
      </c>
      <c r="K136" s="25">
        <v>123</v>
      </c>
    </row>
    <row r="137" spans="1:11">
      <c r="A137" s="2">
        <v>130</v>
      </c>
      <c r="B137" s="2">
        <v>692</v>
      </c>
      <c r="C137" s="24">
        <v>2.7372685185185184E-2</v>
      </c>
      <c r="D137" s="25" t="s">
        <v>236</v>
      </c>
      <c r="E137" s="19" t="s">
        <v>32</v>
      </c>
      <c r="F137" s="25" t="s">
        <v>33</v>
      </c>
      <c r="G137" s="25" t="s">
        <v>33</v>
      </c>
      <c r="H137" s="25" t="s">
        <v>38</v>
      </c>
      <c r="I137" s="25">
        <v>200</v>
      </c>
      <c r="J137" s="25" t="s">
        <v>27</v>
      </c>
      <c r="K137" s="25">
        <v>124</v>
      </c>
    </row>
    <row r="138" spans="1:11">
      <c r="A138" s="2">
        <v>131</v>
      </c>
      <c r="B138" s="2">
        <v>454</v>
      </c>
      <c r="C138" s="24">
        <v>2.7453703703703702E-2</v>
      </c>
      <c r="D138" s="25" t="s">
        <v>237</v>
      </c>
      <c r="E138" s="19" t="s">
        <v>87</v>
      </c>
      <c r="F138" s="25" t="s">
        <v>88</v>
      </c>
      <c r="G138" s="25" t="s">
        <v>88</v>
      </c>
      <c r="H138" s="25" t="s">
        <v>26</v>
      </c>
      <c r="I138" s="25">
        <v>199</v>
      </c>
      <c r="J138" s="25" t="s">
        <v>82</v>
      </c>
      <c r="K138" s="25">
        <v>125</v>
      </c>
    </row>
    <row r="139" spans="1:11">
      <c r="A139" s="2">
        <v>132</v>
      </c>
      <c r="B139" s="2">
        <v>598</v>
      </c>
      <c r="C139" s="24">
        <v>2.7465277777777772E-2</v>
      </c>
      <c r="D139" s="25" t="s">
        <v>238</v>
      </c>
      <c r="E139" s="19" t="s">
        <v>61</v>
      </c>
      <c r="F139" s="25" t="s">
        <v>19</v>
      </c>
      <c r="G139" s="25" t="s">
        <v>19</v>
      </c>
      <c r="H139" s="25" t="s">
        <v>47</v>
      </c>
      <c r="I139" s="25">
        <v>198</v>
      </c>
      <c r="J139" s="25" t="s">
        <v>134</v>
      </c>
      <c r="K139" s="25">
        <v>126</v>
      </c>
    </row>
    <row r="140" spans="1:11">
      <c r="A140" s="2">
        <v>133</v>
      </c>
      <c r="B140" s="2">
        <v>645</v>
      </c>
      <c r="C140" s="24">
        <v>2.7488425925925927E-2</v>
      </c>
      <c r="D140" s="25" t="s">
        <v>239</v>
      </c>
      <c r="E140" s="19" t="s">
        <v>121</v>
      </c>
      <c r="F140" s="25" t="s">
        <v>122</v>
      </c>
      <c r="G140" s="25" t="s">
        <v>122</v>
      </c>
      <c r="H140" s="25" t="s">
        <v>102</v>
      </c>
      <c r="I140" s="25">
        <v>197</v>
      </c>
      <c r="J140" s="25" t="s">
        <v>100</v>
      </c>
      <c r="K140" s="25">
        <v>127</v>
      </c>
    </row>
    <row r="141" spans="1:11">
      <c r="A141" s="2">
        <v>134</v>
      </c>
      <c r="B141" s="2">
        <v>446</v>
      </c>
      <c r="C141" s="24">
        <v>2.7534722222222221E-2</v>
      </c>
      <c r="D141" s="25" t="s">
        <v>240</v>
      </c>
      <c r="E141" s="19" t="s">
        <v>87</v>
      </c>
      <c r="F141" s="25" t="s">
        <v>88</v>
      </c>
      <c r="G141" s="25" t="s">
        <v>88</v>
      </c>
      <c r="H141" s="25" t="s">
        <v>152</v>
      </c>
      <c r="I141" s="25">
        <v>177</v>
      </c>
      <c r="J141" s="25" t="s">
        <v>114</v>
      </c>
      <c r="K141" s="25">
        <v>128</v>
      </c>
    </row>
    <row r="142" spans="1:11">
      <c r="A142" s="2">
        <v>135</v>
      </c>
      <c r="B142" s="2">
        <v>654</v>
      </c>
      <c r="C142" s="24">
        <v>2.7569444444444448E-2</v>
      </c>
      <c r="D142" s="25" t="s">
        <v>241</v>
      </c>
      <c r="E142" s="19" t="s">
        <v>121</v>
      </c>
      <c r="F142" s="25" t="s">
        <v>122</v>
      </c>
      <c r="G142" s="25" t="s">
        <v>122</v>
      </c>
      <c r="H142" s="25" t="s">
        <v>47</v>
      </c>
      <c r="I142" s="25">
        <v>196</v>
      </c>
      <c r="J142" s="25" t="s">
        <v>126</v>
      </c>
      <c r="K142" s="25">
        <v>129</v>
      </c>
    </row>
    <row r="143" spans="1:11">
      <c r="A143" s="2">
        <v>136</v>
      </c>
      <c r="B143" s="2">
        <v>163</v>
      </c>
      <c r="C143" s="24">
        <v>2.7615740740740743E-2</v>
      </c>
      <c r="D143" s="25" t="s">
        <v>242</v>
      </c>
      <c r="E143" s="19" t="s">
        <v>53</v>
      </c>
      <c r="F143" s="25" t="s">
        <v>54</v>
      </c>
      <c r="G143" s="25" t="s">
        <v>46</v>
      </c>
      <c r="H143" s="25" t="s">
        <v>47</v>
      </c>
      <c r="I143" s="25">
        <v>195</v>
      </c>
      <c r="J143" s="25" t="s">
        <v>82</v>
      </c>
      <c r="K143" s="25">
        <v>130</v>
      </c>
    </row>
    <row r="144" spans="1:11">
      <c r="A144" s="2">
        <v>137</v>
      </c>
      <c r="B144" s="2">
        <v>708</v>
      </c>
      <c r="C144" s="24">
        <v>2.7627314814814813E-2</v>
      </c>
      <c r="D144" s="25" t="s">
        <v>243</v>
      </c>
      <c r="E144" s="19" t="s">
        <v>18</v>
      </c>
      <c r="F144" s="25" t="s">
        <v>19</v>
      </c>
      <c r="G144" s="25" t="s">
        <v>19</v>
      </c>
      <c r="H144" s="25" t="s">
        <v>102</v>
      </c>
      <c r="I144" s="25">
        <v>194</v>
      </c>
      <c r="J144" s="25" t="s">
        <v>244</v>
      </c>
      <c r="K144" s="25">
        <v>131</v>
      </c>
    </row>
    <row r="145" spans="1:11">
      <c r="A145" s="2">
        <v>138</v>
      </c>
      <c r="B145" s="2">
        <v>294</v>
      </c>
      <c r="C145" s="24">
        <v>2.763888888888889E-2</v>
      </c>
      <c r="D145" s="25" t="s">
        <v>245</v>
      </c>
      <c r="E145" s="19" t="s">
        <v>69</v>
      </c>
      <c r="F145" s="25" t="s">
        <v>70</v>
      </c>
      <c r="G145" s="25" t="s">
        <v>70</v>
      </c>
      <c r="H145" s="25" t="s">
        <v>102</v>
      </c>
      <c r="I145" s="25">
        <v>193</v>
      </c>
      <c r="J145" s="25" t="s">
        <v>100</v>
      </c>
      <c r="K145" s="25">
        <v>132</v>
      </c>
    </row>
    <row r="146" spans="1:11">
      <c r="A146" s="2">
        <v>139</v>
      </c>
      <c r="B146" s="2">
        <v>715</v>
      </c>
      <c r="C146" s="24">
        <v>2.7696759259259258E-2</v>
      </c>
      <c r="D146" s="25" t="s">
        <v>246</v>
      </c>
      <c r="E146" s="19" t="s">
        <v>131</v>
      </c>
      <c r="F146" s="25" t="s">
        <v>132</v>
      </c>
      <c r="G146" s="25" t="s">
        <v>132</v>
      </c>
      <c r="H146" s="25" t="s">
        <v>67</v>
      </c>
      <c r="I146" s="25">
        <v>192</v>
      </c>
      <c r="J146" s="25" t="s">
        <v>126</v>
      </c>
      <c r="K146" s="25">
        <v>133</v>
      </c>
    </row>
    <row r="147" spans="1:11">
      <c r="A147" s="2">
        <v>140</v>
      </c>
      <c r="B147" s="2">
        <v>92</v>
      </c>
      <c r="C147" s="24">
        <v>2.7708333333333331E-2</v>
      </c>
      <c r="D147" s="25" t="s">
        <v>247</v>
      </c>
      <c r="E147" s="19" t="s">
        <v>131</v>
      </c>
      <c r="F147" s="25" t="s">
        <v>132</v>
      </c>
      <c r="G147" s="25" t="s">
        <v>132</v>
      </c>
      <c r="H147" s="25" t="s">
        <v>47</v>
      </c>
      <c r="I147" s="25">
        <v>191</v>
      </c>
      <c r="J147" s="25" t="s">
        <v>134</v>
      </c>
      <c r="K147" s="25">
        <v>134</v>
      </c>
    </row>
    <row r="148" spans="1:11">
      <c r="A148" s="2">
        <v>141</v>
      </c>
      <c r="B148" s="2">
        <v>262</v>
      </c>
      <c r="C148" s="24">
        <v>2.7731481481481478E-2</v>
      </c>
      <c r="D148" s="25" t="s">
        <v>248</v>
      </c>
      <c r="E148" s="19" t="s">
        <v>110</v>
      </c>
      <c r="F148" s="25" t="s">
        <v>111</v>
      </c>
      <c r="G148" s="25" t="s">
        <v>111</v>
      </c>
      <c r="H148" s="25" t="s">
        <v>102</v>
      </c>
      <c r="I148" s="25">
        <v>190</v>
      </c>
      <c r="J148" s="25" t="s">
        <v>21</v>
      </c>
      <c r="K148" s="25">
        <v>135</v>
      </c>
    </row>
    <row r="149" spans="1:11">
      <c r="A149" s="2">
        <v>142</v>
      </c>
      <c r="B149" s="2">
        <v>429</v>
      </c>
      <c r="C149" s="24">
        <v>2.7777777777777776E-2</v>
      </c>
      <c r="D149" s="25" t="s">
        <v>249</v>
      </c>
      <c r="E149" s="19" t="s">
        <v>57</v>
      </c>
      <c r="F149" s="25" t="s">
        <v>58</v>
      </c>
      <c r="G149" s="25" t="s">
        <v>59</v>
      </c>
      <c r="H149" s="25" t="s">
        <v>177</v>
      </c>
      <c r="I149" s="25">
        <v>176</v>
      </c>
      <c r="J149" s="25" t="s">
        <v>250</v>
      </c>
      <c r="K149" s="25">
        <v>136</v>
      </c>
    </row>
    <row r="150" spans="1:11">
      <c r="A150" s="2">
        <v>143</v>
      </c>
      <c r="B150" s="2">
        <v>530</v>
      </c>
      <c r="C150" s="24">
        <v>2.7789351851851853E-2</v>
      </c>
      <c r="D150" s="25" t="s">
        <v>251</v>
      </c>
      <c r="E150" s="19" t="s">
        <v>44</v>
      </c>
      <c r="F150" s="25" t="s">
        <v>45</v>
      </c>
      <c r="G150" s="25" t="s">
        <v>46</v>
      </c>
      <c r="H150" s="25" t="s">
        <v>102</v>
      </c>
      <c r="I150" s="25">
        <v>189</v>
      </c>
      <c r="J150" s="25" t="s">
        <v>108</v>
      </c>
      <c r="K150" s="25">
        <v>137</v>
      </c>
    </row>
    <row r="151" spans="1:11">
      <c r="A151" s="2">
        <v>144</v>
      </c>
      <c r="B151" s="2">
        <v>516</v>
      </c>
      <c r="C151" s="24">
        <v>2.7800925925925923E-2</v>
      </c>
      <c r="D151" s="25" t="s">
        <v>252</v>
      </c>
      <c r="E151" s="19" t="s">
        <v>40</v>
      </c>
      <c r="F151" s="25" t="s">
        <v>41</v>
      </c>
      <c r="G151" s="25" t="s">
        <v>42</v>
      </c>
      <c r="H151" s="25" t="s">
        <v>47</v>
      </c>
      <c r="I151" s="25">
        <v>188</v>
      </c>
      <c r="J151" s="25" t="s">
        <v>108</v>
      </c>
      <c r="K151" s="25">
        <v>138</v>
      </c>
    </row>
    <row r="152" spans="1:11">
      <c r="A152" s="2">
        <v>145</v>
      </c>
      <c r="B152" s="2">
        <v>73</v>
      </c>
      <c r="C152" s="24">
        <v>2.78125E-2</v>
      </c>
      <c r="D152" s="25" t="s">
        <v>253</v>
      </c>
      <c r="E152" s="19" t="s">
        <v>131</v>
      </c>
      <c r="F152" s="25" t="s">
        <v>132</v>
      </c>
      <c r="G152" s="25" t="s">
        <v>132</v>
      </c>
      <c r="H152" s="25" t="s">
        <v>177</v>
      </c>
      <c r="I152" s="25">
        <v>175</v>
      </c>
      <c r="J152" s="25" t="s">
        <v>161</v>
      </c>
      <c r="K152" s="25">
        <v>139</v>
      </c>
    </row>
    <row r="153" spans="1:11">
      <c r="A153" s="2">
        <v>146</v>
      </c>
      <c r="B153" s="2">
        <v>34</v>
      </c>
      <c r="C153" s="24">
        <v>2.7824074074074074E-2</v>
      </c>
      <c r="D153" s="25" t="s">
        <v>254</v>
      </c>
      <c r="E153" s="19" t="s">
        <v>131</v>
      </c>
      <c r="F153" s="25" t="s">
        <v>132</v>
      </c>
      <c r="G153" s="25" t="s">
        <v>132</v>
      </c>
      <c r="H153" s="25" t="s">
        <v>20</v>
      </c>
      <c r="I153" s="25">
        <v>187</v>
      </c>
      <c r="J153" s="25" t="s">
        <v>27</v>
      </c>
      <c r="K153" s="25">
        <v>140</v>
      </c>
    </row>
    <row r="154" spans="1:11">
      <c r="A154" s="2">
        <v>147</v>
      </c>
      <c r="B154" s="2">
        <v>600</v>
      </c>
      <c r="C154" s="24">
        <v>2.7835648148148151E-2</v>
      </c>
      <c r="D154" s="25" t="s">
        <v>255</v>
      </c>
      <c r="E154" s="19" t="s">
        <v>61</v>
      </c>
      <c r="F154" s="25" t="s">
        <v>19</v>
      </c>
      <c r="G154" s="25" t="s">
        <v>19</v>
      </c>
      <c r="H154" s="25" t="s">
        <v>38</v>
      </c>
      <c r="I154" s="25">
        <v>186</v>
      </c>
      <c r="J154" s="25" t="s">
        <v>256</v>
      </c>
      <c r="K154" s="25">
        <v>141</v>
      </c>
    </row>
    <row r="155" spans="1:11">
      <c r="A155" s="2">
        <v>148</v>
      </c>
      <c r="B155" s="2">
        <v>403</v>
      </c>
      <c r="C155" s="24">
        <v>2.7858796296296298E-2</v>
      </c>
      <c r="D155" s="25" t="s">
        <v>257</v>
      </c>
      <c r="E155" s="19" t="s">
        <v>57</v>
      </c>
      <c r="F155" s="25" t="s">
        <v>58</v>
      </c>
      <c r="G155" s="25" t="s">
        <v>59</v>
      </c>
      <c r="H155" s="25" t="s">
        <v>152</v>
      </c>
      <c r="I155" s="25">
        <v>174</v>
      </c>
      <c r="J155" s="25" t="s">
        <v>258</v>
      </c>
      <c r="K155" s="25">
        <v>142</v>
      </c>
    </row>
    <row r="156" spans="1:11">
      <c r="A156" s="2">
        <v>149</v>
      </c>
      <c r="B156" s="2">
        <v>198</v>
      </c>
      <c r="C156" s="24">
        <v>2.7870370370370368E-2</v>
      </c>
      <c r="D156" s="25" t="s">
        <v>259</v>
      </c>
      <c r="E156" s="19" t="s">
        <v>50</v>
      </c>
      <c r="F156" s="25" t="s">
        <v>51</v>
      </c>
      <c r="G156" s="25" t="s">
        <v>51</v>
      </c>
      <c r="H156" s="25" t="s">
        <v>67</v>
      </c>
      <c r="I156" s="25">
        <v>185</v>
      </c>
      <c r="J156" s="25" t="s">
        <v>126</v>
      </c>
      <c r="K156" s="25">
        <v>143</v>
      </c>
    </row>
    <row r="157" spans="1:11">
      <c r="A157" s="2">
        <v>150</v>
      </c>
      <c r="B157" s="2">
        <v>697</v>
      </c>
      <c r="C157" s="24">
        <v>2.7870370370370368E-2</v>
      </c>
      <c r="D157" s="25" t="s">
        <v>260</v>
      </c>
      <c r="E157" s="19" t="s">
        <v>87</v>
      </c>
      <c r="F157" s="25" t="s">
        <v>88</v>
      </c>
      <c r="G157" s="25" t="s">
        <v>88</v>
      </c>
      <c r="H157" s="25" t="s">
        <v>160</v>
      </c>
      <c r="I157" s="25">
        <v>173</v>
      </c>
      <c r="J157" s="25" t="s">
        <v>200</v>
      </c>
      <c r="K157" s="25">
        <v>144</v>
      </c>
    </row>
    <row r="158" spans="1:11">
      <c r="A158" s="2">
        <v>151</v>
      </c>
      <c r="B158" s="2">
        <v>480</v>
      </c>
      <c r="C158" s="24">
        <v>2.7881944444444445E-2</v>
      </c>
      <c r="D158" s="25" t="s">
        <v>261</v>
      </c>
      <c r="E158" s="19" t="s">
        <v>90</v>
      </c>
      <c r="F158" s="25" t="s">
        <v>91</v>
      </c>
      <c r="G158" s="25" t="s">
        <v>42</v>
      </c>
      <c r="H158" s="25" t="s">
        <v>177</v>
      </c>
      <c r="I158" s="25">
        <v>172</v>
      </c>
      <c r="J158" s="25" t="s">
        <v>161</v>
      </c>
      <c r="K158" s="25">
        <v>145</v>
      </c>
    </row>
    <row r="159" spans="1:11">
      <c r="A159" s="2">
        <v>152</v>
      </c>
      <c r="B159" s="2">
        <v>547</v>
      </c>
      <c r="C159" s="24">
        <v>2.7939814814814817E-2</v>
      </c>
      <c r="D159" s="25" t="s">
        <v>262</v>
      </c>
      <c r="E159" s="19" t="s">
        <v>44</v>
      </c>
      <c r="F159" s="25" t="s">
        <v>45</v>
      </c>
      <c r="G159" s="25" t="s">
        <v>46</v>
      </c>
      <c r="H159" s="25" t="s">
        <v>160</v>
      </c>
      <c r="I159" s="25">
        <v>171</v>
      </c>
      <c r="J159" s="25" t="s">
        <v>161</v>
      </c>
      <c r="K159" s="25">
        <v>146</v>
      </c>
    </row>
    <row r="160" spans="1:11">
      <c r="A160" s="2">
        <v>153</v>
      </c>
      <c r="B160" s="2">
        <v>674</v>
      </c>
      <c r="C160" s="24">
        <v>2.7986111111111111E-2</v>
      </c>
      <c r="D160" s="25" t="s">
        <v>263</v>
      </c>
      <c r="E160" s="19" t="s">
        <v>18</v>
      </c>
      <c r="F160" s="25" t="s">
        <v>19</v>
      </c>
      <c r="G160" s="25" t="s">
        <v>19</v>
      </c>
      <c r="H160" s="25" t="s">
        <v>264</v>
      </c>
      <c r="I160" s="25">
        <v>184</v>
      </c>
      <c r="J160" s="25" t="s">
        <v>198</v>
      </c>
      <c r="K160" s="25">
        <v>147</v>
      </c>
    </row>
    <row r="161" spans="1:11">
      <c r="A161" s="2">
        <v>154</v>
      </c>
      <c r="B161" s="2">
        <v>508</v>
      </c>
      <c r="C161" s="24">
        <v>2.8125000000000001E-2</v>
      </c>
      <c r="D161" s="25" t="s">
        <v>265</v>
      </c>
      <c r="E161" s="19" t="s">
        <v>40</v>
      </c>
      <c r="F161" s="25" t="s">
        <v>41</v>
      </c>
      <c r="G161" s="25" t="s">
        <v>42</v>
      </c>
      <c r="H161" s="25" t="s">
        <v>47</v>
      </c>
      <c r="I161" s="25">
        <v>183</v>
      </c>
      <c r="J161" s="25" t="s">
        <v>136</v>
      </c>
      <c r="K161" s="25">
        <v>148</v>
      </c>
    </row>
    <row r="162" spans="1:11">
      <c r="A162" s="2">
        <v>155</v>
      </c>
      <c r="B162" s="2">
        <v>699</v>
      </c>
      <c r="C162" s="24">
        <v>2.8148148148148148E-2</v>
      </c>
      <c r="D162" s="25" t="s">
        <v>266</v>
      </c>
      <c r="E162" s="19">
        <v>0</v>
      </c>
      <c r="F162" s="25" t="s">
        <v>94</v>
      </c>
      <c r="G162" s="25" t="s">
        <v>94</v>
      </c>
      <c r="H162" s="25" t="s">
        <v>47</v>
      </c>
      <c r="I162" s="25" t="s">
        <v>94</v>
      </c>
      <c r="J162" s="25" t="s">
        <v>94</v>
      </c>
      <c r="K162" s="25" t="s">
        <v>94</v>
      </c>
    </row>
    <row r="163" spans="1:11">
      <c r="A163" s="2">
        <v>156</v>
      </c>
      <c r="B163" s="2">
        <v>588</v>
      </c>
      <c r="C163" s="24">
        <v>2.8171296296296302E-2</v>
      </c>
      <c r="D163" s="25" t="s">
        <v>267</v>
      </c>
      <c r="E163" s="19" t="s">
        <v>61</v>
      </c>
      <c r="F163" s="25" t="s">
        <v>19</v>
      </c>
      <c r="G163" s="25" t="s">
        <v>19</v>
      </c>
      <c r="H163" s="25" t="s">
        <v>47</v>
      </c>
      <c r="I163" s="25">
        <v>182</v>
      </c>
      <c r="J163" s="25" t="s">
        <v>94</v>
      </c>
      <c r="K163" s="25" t="s">
        <v>94</v>
      </c>
    </row>
    <row r="164" spans="1:11">
      <c r="A164" s="2">
        <v>157</v>
      </c>
      <c r="B164" s="2">
        <v>659</v>
      </c>
      <c r="C164" s="24">
        <v>2.8194444444444442E-2</v>
      </c>
      <c r="D164" s="25" t="s">
        <v>268</v>
      </c>
      <c r="E164" s="19" t="s">
        <v>121</v>
      </c>
      <c r="F164" s="25" t="s">
        <v>122</v>
      </c>
      <c r="G164" s="25" t="s">
        <v>122</v>
      </c>
      <c r="H164" s="25" t="s">
        <v>160</v>
      </c>
      <c r="I164" s="25">
        <v>170</v>
      </c>
      <c r="J164" s="25" t="s">
        <v>161</v>
      </c>
      <c r="K164" s="25">
        <v>149</v>
      </c>
    </row>
    <row r="165" spans="1:11">
      <c r="A165" s="2">
        <v>158</v>
      </c>
      <c r="B165" s="2">
        <v>407</v>
      </c>
      <c r="C165" s="24">
        <v>2.8206018518518519E-2</v>
      </c>
      <c r="D165" s="25" t="s">
        <v>269</v>
      </c>
      <c r="E165" s="19" t="s">
        <v>57</v>
      </c>
      <c r="F165" s="25" t="s">
        <v>58</v>
      </c>
      <c r="G165" s="25" t="s">
        <v>59</v>
      </c>
      <c r="H165" s="25" t="s">
        <v>20</v>
      </c>
      <c r="I165" s="25">
        <v>181</v>
      </c>
      <c r="J165" s="25" t="s">
        <v>136</v>
      </c>
      <c r="K165" s="25">
        <v>150</v>
      </c>
    </row>
    <row r="166" spans="1:11">
      <c r="A166" s="2">
        <v>159</v>
      </c>
      <c r="B166" s="2">
        <v>288</v>
      </c>
      <c r="C166" s="24">
        <v>2.8240740740740736E-2</v>
      </c>
      <c r="D166" s="25" t="s">
        <v>270</v>
      </c>
      <c r="E166" s="19" t="s">
        <v>76</v>
      </c>
      <c r="F166" s="25" t="s">
        <v>77</v>
      </c>
      <c r="G166" s="25" t="s">
        <v>77</v>
      </c>
      <c r="H166" s="25" t="s">
        <v>67</v>
      </c>
      <c r="I166" s="25">
        <v>180</v>
      </c>
      <c r="J166" s="25" t="s">
        <v>48</v>
      </c>
      <c r="K166" s="25">
        <v>151</v>
      </c>
    </row>
    <row r="167" spans="1:11">
      <c r="A167" s="2">
        <v>160</v>
      </c>
      <c r="B167" s="2">
        <v>690</v>
      </c>
      <c r="C167" s="24">
        <v>2.8252314814814813E-2</v>
      </c>
      <c r="D167" s="25" t="s">
        <v>271</v>
      </c>
      <c r="E167" s="19" t="s">
        <v>32</v>
      </c>
      <c r="F167" s="25" t="s">
        <v>33</v>
      </c>
      <c r="G167" s="25" t="s">
        <v>33</v>
      </c>
      <c r="H167" s="25" t="s">
        <v>26</v>
      </c>
      <c r="I167" s="25">
        <v>179</v>
      </c>
      <c r="J167" s="25" t="s">
        <v>62</v>
      </c>
      <c r="K167" s="25">
        <v>152</v>
      </c>
    </row>
    <row r="168" spans="1:11">
      <c r="A168" s="2">
        <v>161</v>
      </c>
      <c r="B168" s="2">
        <v>51</v>
      </c>
      <c r="C168" s="24">
        <v>2.8275462962962964E-2</v>
      </c>
      <c r="D168" s="25" t="s">
        <v>272</v>
      </c>
      <c r="E168" s="19" t="s">
        <v>131</v>
      </c>
      <c r="F168" s="25" t="s">
        <v>132</v>
      </c>
      <c r="G168" s="25" t="s">
        <v>132</v>
      </c>
      <c r="H168" s="25" t="s">
        <v>67</v>
      </c>
      <c r="I168" s="25">
        <v>178</v>
      </c>
      <c r="J168" s="25" t="s">
        <v>62</v>
      </c>
      <c r="K168" s="25">
        <v>153</v>
      </c>
    </row>
    <row r="169" spans="1:11">
      <c r="A169" s="2">
        <v>162</v>
      </c>
      <c r="B169" s="2">
        <v>188</v>
      </c>
      <c r="C169" s="24">
        <v>2.8287037037037038E-2</v>
      </c>
      <c r="D169" s="25" t="s">
        <v>273</v>
      </c>
      <c r="E169" s="19" t="s">
        <v>53</v>
      </c>
      <c r="F169" s="25" t="s">
        <v>54</v>
      </c>
      <c r="G169" s="25" t="s">
        <v>46</v>
      </c>
      <c r="H169" s="25" t="s">
        <v>148</v>
      </c>
      <c r="I169" s="25">
        <v>177</v>
      </c>
      <c r="J169" s="25" t="s">
        <v>149</v>
      </c>
      <c r="K169" s="25">
        <v>154</v>
      </c>
    </row>
    <row r="170" spans="1:11">
      <c r="A170" s="2">
        <v>163</v>
      </c>
      <c r="B170" s="2">
        <v>225</v>
      </c>
      <c r="C170" s="24">
        <v>2.8310185185185185E-2</v>
      </c>
      <c r="D170" s="25" t="s">
        <v>274</v>
      </c>
      <c r="E170" s="19" t="s">
        <v>36</v>
      </c>
      <c r="F170" s="25" t="s">
        <v>37</v>
      </c>
      <c r="G170" s="25" t="s">
        <v>37</v>
      </c>
      <c r="H170" s="25" t="s">
        <v>184</v>
      </c>
      <c r="I170" s="25">
        <v>169</v>
      </c>
      <c r="J170" s="25" t="s">
        <v>185</v>
      </c>
      <c r="K170" s="25">
        <v>155</v>
      </c>
    </row>
    <row r="171" spans="1:11">
      <c r="A171" s="2">
        <v>164</v>
      </c>
      <c r="B171" s="2">
        <v>533</v>
      </c>
      <c r="C171" s="24">
        <v>2.837962962962963E-2</v>
      </c>
      <c r="D171" s="25" t="s">
        <v>275</v>
      </c>
      <c r="E171" s="19" t="s">
        <v>44</v>
      </c>
      <c r="F171" s="25" t="s">
        <v>45</v>
      </c>
      <c r="G171" s="25" t="s">
        <v>46</v>
      </c>
      <c r="H171" s="25" t="s">
        <v>26</v>
      </c>
      <c r="I171" s="25">
        <v>176</v>
      </c>
      <c r="J171" s="25" t="s">
        <v>136</v>
      </c>
      <c r="K171" s="25">
        <v>156</v>
      </c>
    </row>
    <row r="172" spans="1:11">
      <c r="A172" s="2">
        <v>165</v>
      </c>
      <c r="B172" s="2">
        <v>28</v>
      </c>
      <c r="C172" s="24">
        <v>2.8414351851851847E-2</v>
      </c>
      <c r="D172" s="25" t="s">
        <v>276</v>
      </c>
      <c r="E172" s="19" t="s">
        <v>131</v>
      </c>
      <c r="F172" s="25" t="s">
        <v>132</v>
      </c>
      <c r="G172" s="25" t="s">
        <v>132</v>
      </c>
      <c r="H172" s="25" t="s">
        <v>67</v>
      </c>
      <c r="I172" s="25">
        <v>175</v>
      </c>
      <c r="J172" s="25" t="s">
        <v>80</v>
      </c>
      <c r="K172" s="25">
        <v>157</v>
      </c>
    </row>
    <row r="173" spans="1:11">
      <c r="A173" s="2">
        <v>166</v>
      </c>
      <c r="B173" s="2">
        <v>689</v>
      </c>
      <c r="C173" s="24">
        <v>2.8449074074074075E-2</v>
      </c>
      <c r="D173" s="25" t="s">
        <v>277</v>
      </c>
      <c r="E173" s="19" t="s">
        <v>32</v>
      </c>
      <c r="F173" s="25" t="s">
        <v>33</v>
      </c>
      <c r="G173" s="25" t="s">
        <v>33</v>
      </c>
      <c r="H173" s="25" t="s">
        <v>38</v>
      </c>
      <c r="I173" s="25">
        <v>174</v>
      </c>
      <c r="J173" s="25" t="s">
        <v>80</v>
      </c>
      <c r="K173" s="25">
        <v>158</v>
      </c>
    </row>
    <row r="174" spans="1:11">
      <c r="A174" s="2">
        <v>167</v>
      </c>
      <c r="B174" s="2">
        <v>457</v>
      </c>
      <c r="C174" s="24">
        <v>2.8518518518518523E-2</v>
      </c>
      <c r="D174" s="25" t="s">
        <v>278</v>
      </c>
      <c r="E174" s="19" t="s">
        <v>87</v>
      </c>
      <c r="F174" s="25" t="s">
        <v>88</v>
      </c>
      <c r="G174" s="25" t="s">
        <v>88</v>
      </c>
      <c r="H174" s="25" t="s">
        <v>47</v>
      </c>
      <c r="I174" s="25">
        <v>173</v>
      </c>
      <c r="J174" s="25" t="s">
        <v>126</v>
      </c>
      <c r="K174" s="25">
        <v>159</v>
      </c>
    </row>
    <row r="175" spans="1:11">
      <c r="A175" s="2">
        <v>168</v>
      </c>
      <c r="B175" s="2">
        <v>499</v>
      </c>
      <c r="C175" s="24">
        <v>2.8587962962962964E-2</v>
      </c>
      <c r="D175" s="25" t="s">
        <v>279</v>
      </c>
      <c r="E175" s="19" t="s">
        <v>40</v>
      </c>
      <c r="F175" s="25" t="s">
        <v>41</v>
      </c>
      <c r="G175" s="25" t="s">
        <v>42</v>
      </c>
      <c r="H175" s="25" t="s">
        <v>67</v>
      </c>
      <c r="I175" s="25">
        <v>172</v>
      </c>
      <c r="J175" s="25" t="s">
        <v>172</v>
      </c>
      <c r="K175" s="25">
        <v>160</v>
      </c>
    </row>
    <row r="176" spans="1:11">
      <c r="A176" s="2">
        <v>169</v>
      </c>
      <c r="B176" s="2">
        <v>456</v>
      </c>
      <c r="C176" s="24">
        <v>2.8634259259259262E-2</v>
      </c>
      <c r="D176" s="25" t="s">
        <v>280</v>
      </c>
      <c r="E176" s="19" t="s">
        <v>87</v>
      </c>
      <c r="F176" s="25" t="s">
        <v>88</v>
      </c>
      <c r="G176" s="25" t="s">
        <v>88</v>
      </c>
      <c r="H176" s="25" t="s">
        <v>160</v>
      </c>
      <c r="I176" s="25">
        <v>168</v>
      </c>
      <c r="J176" s="25" t="s">
        <v>192</v>
      </c>
      <c r="K176" s="25">
        <v>161</v>
      </c>
    </row>
    <row r="177" spans="1:11">
      <c r="A177" s="2">
        <v>170</v>
      </c>
      <c r="B177" s="2">
        <v>573</v>
      </c>
      <c r="C177" s="24">
        <v>2.8645833333333332E-2</v>
      </c>
      <c r="D177" s="25" t="s">
        <v>281</v>
      </c>
      <c r="E177" s="19" t="s">
        <v>61</v>
      </c>
      <c r="F177" s="25" t="s">
        <v>19</v>
      </c>
      <c r="G177" s="25" t="s">
        <v>19</v>
      </c>
      <c r="H177" s="25" t="s">
        <v>20</v>
      </c>
      <c r="I177" s="25">
        <v>171</v>
      </c>
      <c r="J177" s="25" t="s">
        <v>94</v>
      </c>
      <c r="K177" s="25" t="s">
        <v>94</v>
      </c>
    </row>
    <row r="178" spans="1:11">
      <c r="A178" s="2">
        <v>171</v>
      </c>
      <c r="B178" s="2">
        <v>52</v>
      </c>
      <c r="C178" s="24">
        <v>2.8692129629629633E-2</v>
      </c>
      <c r="D178" s="25" t="s">
        <v>282</v>
      </c>
      <c r="E178" s="19" t="s">
        <v>131</v>
      </c>
      <c r="F178" s="25" t="s">
        <v>132</v>
      </c>
      <c r="G178" s="25" t="s">
        <v>132</v>
      </c>
      <c r="H178" s="25" t="s">
        <v>20</v>
      </c>
      <c r="I178" s="25">
        <v>170</v>
      </c>
      <c r="J178" s="25" t="s">
        <v>82</v>
      </c>
      <c r="K178" s="25">
        <v>162</v>
      </c>
    </row>
    <row r="179" spans="1:11">
      <c r="A179" s="2">
        <v>172</v>
      </c>
      <c r="B179" s="2">
        <v>105</v>
      </c>
      <c r="C179" s="24">
        <v>2.8692129629629633E-2</v>
      </c>
      <c r="D179" s="25" t="s">
        <v>283</v>
      </c>
      <c r="E179" s="19" t="s">
        <v>96</v>
      </c>
      <c r="F179" s="25" t="s">
        <v>97</v>
      </c>
      <c r="G179" s="25" t="s">
        <v>25</v>
      </c>
      <c r="H179" s="25" t="s">
        <v>102</v>
      </c>
      <c r="I179" s="25">
        <v>169</v>
      </c>
      <c r="J179" s="25" t="s">
        <v>100</v>
      </c>
      <c r="K179" s="25">
        <v>163</v>
      </c>
    </row>
    <row r="180" spans="1:11">
      <c r="A180" s="2">
        <v>173</v>
      </c>
      <c r="B180" s="2">
        <v>339</v>
      </c>
      <c r="C180" s="24">
        <v>2.8703703703703703E-2</v>
      </c>
      <c r="D180" s="25" t="s">
        <v>284</v>
      </c>
      <c r="E180" s="19" t="s">
        <v>29</v>
      </c>
      <c r="F180" s="25" t="s">
        <v>30</v>
      </c>
      <c r="G180" s="25" t="s">
        <v>30</v>
      </c>
      <c r="H180" s="25" t="s">
        <v>47</v>
      </c>
      <c r="I180" s="25">
        <v>168</v>
      </c>
      <c r="J180" s="25" t="s">
        <v>136</v>
      </c>
      <c r="K180" s="25">
        <v>164</v>
      </c>
    </row>
    <row r="181" spans="1:11">
      <c r="A181" s="2">
        <v>174</v>
      </c>
      <c r="B181" s="2">
        <v>43</v>
      </c>
      <c r="C181" s="24">
        <v>2.8738425925925928E-2</v>
      </c>
      <c r="D181" s="25" t="s">
        <v>285</v>
      </c>
      <c r="E181" s="19" t="s">
        <v>131</v>
      </c>
      <c r="F181" s="25" t="s">
        <v>132</v>
      </c>
      <c r="G181" s="25" t="s">
        <v>132</v>
      </c>
      <c r="H181" s="25" t="s">
        <v>113</v>
      </c>
      <c r="I181" s="25">
        <v>167</v>
      </c>
      <c r="J181" s="25" t="s">
        <v>114</v>
      </c>
      <c r="K181" s="25">
        <v>165</v>
      </c>
    </row>
    <row r="182" spans="1:11">
      <c r="A182" s="2">
        <v>175</v>
      </c>
      <c r="B182" s="2">
        <v>69</v>
      </c>
      <c r="C182" s="24">
        <v>2.8749999999999998E-2</v>
      </c>
      <c r="D182" s="25" t="s">
        <v>286</v>
      </c>
      <c r="E182" s="19" t="s">
        <v>131</v>
      </c>
      <c r="F182" s="25" t="s">
        <v>132</v>
      </c>
      <c r="G182" s="25" t="s">
        <v>132</v>
      </c>
      <c r="H182" s="25" t="s">
        <v>47</v>
      </c>
      <c r="I182" s="25">
        <v>167</v>
      </c>
      <c r="J182" s="25" t="s">
        <v>108</v>
      </c>
      <c r="K182" s="25">
        <v>166</v>
      </c>
    </row>
    <row r="183" spans="1:11">
      <c r="A183" s="2">
        <v>176</v>
      </c>
      <c r="B183" s="2">
        <v>174</v>
      </c>
      <c r="C183" s="24">
        <v>2.8761574074074075E-2</v>
      </c>
      <c r="D183" s="25" t="s">
        <v>287</v>
      </c>
      <c r="E183" s="19" t="s">
        <v>53</v>
      </c>
      <c r="F183" s="25" t="s">
        <v>54</v>
      </c>
      <c r="G183" s="25" t="s">
        <v>46</v>
      </c>
      <c r="H183" s="25" t="s">
        <v>102</v>
      </c>
      <c r="I183" s="25">
        <v>166</v>
      </c>
      <c r="J183" s="25" t="s">
        <v>172</v>
      </c>
      <c r="K183" s="25">
        <v>167</v>
      </c>
    </row>
    <row r="184" spans="1:11">
      <c r="A184" s="2">
        <v>177</v>
      </c>
      <c r="B184" s="2">
        <v>531</v>
      </c>
      <c r="C184" s="24">
        <v>2.8773148148148145E-2</v>
      </c>
      <c r="D184" s="25" t="s">
        <v>288</v>
      </c>
      <c r="E184" s="19" t="s">
        <v>44</v>
      </c>
      <c r="F184" s="25" t="s">
        <v>45</v>
      </c>
      <c r="G184" s="25" t="s">
        <v>46</v>
      </c>
      <c r="H184" s="25" t="s">
        <v>47</v>
      </c>
      <c r="I184" s="25">
        <v>165</v>
      </c>
      <c r="J184" s="25" t="s">
        <v>202</v>
      </c>
      <c r="K184" s="25">
        <v>168</v>
      </c>
    </row>
    <row r="185" spans="1:11">
      <c r="A185" s="2">
        <v>178</v>
      </c>
      <c r="B185" s="2">
        <v>283</v>
      </c>
      <c r="C185" s="24">
        <v>2.8796296296296296E-2</v>
      </c>
      <c r="D185" s="25" t="s">
        <v>289</v>
      </c>
      <c r="E185" s="19" t="s">
        <v>76</v>
      </c>
      <c r="F185" s="25" t="s">
        <v>77</v>
      </c>
      <c r="G185" s="25" t="s">
        <v>77</v>
      </c>
      <c r="H185" s="25" t="s">
        <v>160</v>
      </c>
      <c r="I185" s="25">
        <v>166</v>
      </c>
      <c r="J185" s="25" t="s">
        <v>200</v>
      </c>
      <c r="K185" s="25">
        <v>169</v>
      </c>
    </row>
    <row r="186" spans="1:11">
      <c r="A186" s="2">
        <v>179</v>
      </c>
      <c r="B186" s="2">
        <v>684</v>
      </c>
      <c r="C186" s="24">
        <v>2.883101851851852E-2</v>
      </c>
      <c r="D186" s="25" t="s">
        <v>290</v>
      </c>
      <c r="E186" s="19" t="s">
        <v>291</v>
      </c>
      <c r="F186" s="25" t="s">
        <v>74</v>
      </c>
      <c r="G186" s="25" t="s">
        <v>74</v>
      </c>
      <c r="H186" s="25" t="s">
        <v>177</v>
      </c>
      <c r="I186" s="25">
        <v>165</v>
      </c>
      <c r="J186" s="25" t="s">
        <v>161</v>
      </c>
      <c r="K186" s="25">
        <v>170</v>
      </c>
    </row>
    <row r="187" spans="1:11">
      <c r="A187" s="2">
        <v>180</v>
      </c>
      <c r="B187" s="2">
        <v>705</v>
      </c>
      <c r="C187" s="24">
        <v>2.884259259259259E-2</v>
      </c>
      <c r="D187" s="25" t="s">
        <v>292</v>
      </c>
      <c r="E187" s="19" t="s">
        <v>293</v>
      </c>
      <c r="F187" s="25" t="s">
        <v>37</v>
      </c>
      <c r="G187" s="25" t="s">
        <v>37</v>
      </c>
      <c r="H187" s="25" t="s">
        <v>148</v>
      </c>
      <c r="I187" s="25">
        <v>164</v>
      </c>
      <c r="J187" s="25" t="s">
        <v>198</v>
      </c>
      <c r="K187" s="25">
        <v>171</v>
      </c>
    </row>
    <row r="188" spans="1:11">
      <c r="A188" s="2">
        <v>181</v>
      </c>
      <c r="B188" s="2">
        <v>120</v>
      </c>
      <c r="C188" s="24">
        <v>2.8865740740740744E-2</v>
      </c>
      <c r="D188" s="25" t="s">
        <v>294</v>
      </c>
      <c r="E188" s="19" t="s">
        <v>96</v>
      </c>
      <c r="F188" s="25" t="s">
        <v>97</v>
      </c>
      <c r="G188" s="25" t="s">
        <v>25</v>
      </c>
      <c r="H188" s="25" t="s">
        <v>20</v>
      </c>
      <c r="I188" s="25">
        <v>163</v>
      </c>
      <c r="J188" s="25" t="s">
        <v>104</v>
      </c>
      <c r="K188" s="25">
        <v>172</v>
      </c>
    </row>
    <row r="189" spans="1:11">
      <c r="A189" s="2">
        <v>182</v>
      </c>
      <c r="B189" s="2">
        <v>21</v>
      </c>
      <c r="C189" s="24">
        <v>2.8935185185185185E-2</v>
      </c>
      <c r="D189" s="25" t="s">
        <v>295</v>
      </c>
      <c r="E189" s="19" t="s">
        <v>65</v>
      </c>
      <c r="F189" s="25" t="s">
        <v>66</v>
      </c>
      <c r="G189" s="25" t="s">
        <v>66</v>
      </c>
      <c r="H189" s="25" t="s">
        <v>148</v>
      </c>
      <c r="I189" s="25">
        <v>162</v>
      </c>
      <c r="J189" s="25" t="s">
        <v>198</v>
      </c>
      <c r="K189" s="25">
        <v>173</v>
      </c>
    </row>
    <row r="190" spans="1:11">
      <c r="A190" s="2">
        <v>183</v>
      </c>
      <c r="B190" s="2">
        <v>720</v>
      </c>
      <c r="C190" s="24">
        <v>2.8958333333333336E-2</v>
      </c>
      <c r="D190" s="25" t="s">
        <v>296</v>
      </c>
      <c r="E190" s="19" t="s">
        <v>96</v>
      </c>
      <c r="F190" s="25" t="s">
        <v>97</v>
      </c>
      <c r="G190" s="25" t="s">
        <v>25</v>
      </c>
      <c r="H190" s="25" t="s">
        <v>67</v>
      </c>
      <c r="I190" s="25">
        <v>161</v>
      </c>
      <c r="J190" s="25" t="s">
        <v>126</v>
      </c>
      <c r="K190" s="25">
        <v>174</v>
      </c>
    </row>
    <row r="191" spans="1:11">
      <c r="A191" s="2">
        <v>184</v>
      </c>
      <c r="B191" s="2">
        <v>716</v>
      </c>
      <c r="C191" s="24">
        <v>2.8969907407407406E-2</v>
      </c>
      <c r="D191" s="25" t="s">
        <v>297</v>
      </c>
      <c r="E191" s="19" t="s">
        <v>18</v>
      </c>
      <c r="F191" s="25" t="s">
        <v>19</v>
      </c>
      <c r="G191" s="25" t="s">
        <v>19</v>
      </c>
      <c r="H191" s="25" t="s">
        <v>26</v>
      </c>
      <c r="I191" s="25">
        <v>160</v>
      </c>
      <c r="J191" s="25" t="s">
        <v>94</v>
      </c>
      <c r="K191" s="25" t="s">
        <v>94</v>
      </c>
    </row>
    <row r="192" spans="1:11">
      <c r="A192" s="2">
        <v>185</v>
      </c>
      <c r="B192" s="2">
        <v>580</v>
      </c>
      <c r="C192" s="24">
        <v>2.8993055555555553E-2</v>
      </c>
      <c r="D192" s="25" t="s">
        <v>298</v>
      </c>
      <c r="E192" s="19" t="s">
        <v>61</v>
      </c>
      <c r="F192" s="25" t="s">
        <v>19</v>
      </c>
      <c r="G192" s="25" t="s">
        <v>19</v>
      </c>
      <c r="H192" s="25" t="s">
        <v>187</v>
      </c>
      <c r="I192" s="25">
        <v>159</v>
      </c>
      <c r="J192" s="25" t="s">
        <v>94</v>
      </c>
      <c r="K192" s="25" t="s">
        <v>94</v>
      </c>
    </row>
    <row r="193" spans="1:11">
      <c r="A193" s="2">
        <v>186</v>
      </c>
      <c r="B193" s="2">
        <v>244</v>
      </c>
      <c r="C193" s="24">
        <v>2.9027777777777777E-2</v>
      </c>
      <c r="D193" s="25" t="s">
        <v>299</v>
      </c>
      <c r="E193" s="19" t="s">
        <v>36</v>
      </c>
      <c r="F193" s="25" t="s">
        <v>37</v>
      </c>
      <c r="G193" s="25" t="s">
        <v>37</v>
      </c>
      <c r="H193" s="25" t="s">
        <v>67</v>
      </c>
      <c r="I193" s="25">
        <v>158</v>
      </c>
      <c r="J193" s="25" t="s">
        <v>104</v>
      </c>
      <c r="K193" s="25">
        <v>175</v>
      </c>
    </row>
    <row r="194" spans="1:11">
      <c r="A194" s="2">
        <v>187</v>
      </c>
      <c r="B194" s="2">
        <v>300</v>
      </c>
      <c r="C194" s="24">
        <v>2.9062500000000002E-2</v>
      </c>
      <c r="D194" s="25" t="s">
        <v>300</v>
      </c>
      <c r="E194" s="19" t="s">
        <v>69</v>
      </c>
      <c r="F194" s="25" t="s">
        <v>70</v>
      </c>
      <c r="G194" s="25" t="s">
        <v>70</v>
      </c>
      <c r="H194" s="25" t="s">
        <v>67</v>
      </c>
      <c r="I194" s="25">
        <v>157</v>
      </c>
      <c r="J194" s="25" t="s">
        <v>126</v>
      </c>
      <c r="K194" s="25">
        <v>176</v>
      </c>
    </row>
    <row r="195" spans="1:11">
      <c r="A195" s="2">
        <v>188</v>
      </c>
      <c r="B195" s="2">
        <v>61</v>
      </c>
      <c r="C195" s="24">
        <v>2.9131944444444446E-2</v>
      </c>
      <c r="D195" s="25" t="s">
        <v>301</v>
      </c>
      <c r="E195" s="19" t="s">
        <v>131</v>
      </c>
      <c r="F195" s="25" t="s">
        <v>132</v>
      </c>
      <c r="G195" s="25" t="s">
        <v>132</v>
      </c>
      <c r="H195" s="25" t="s">
        <v>139</v>
      </c>
      <c r="I195" s="25">
        <v>164</v>
      </c>
      <c r="J195" s="25" t="s">
        <v>140</v>
      </c>
      <c r="K195" s="25">
        <v>177</v>
      </c>
    </row>
    <row r="196" spans="1:11">
      <c r="A196" s="2">
        <v>189</v>
      </c>
      <c r="B196" s="2">
        <v>378</v>
      </c>
      <c r="C196" s="24">
        <v>2.9143518518518517E-2</v>
      </c>
      <c r="D196" s="25" t="s">
        <v>302</v>
      </c>
      <c r="E196" s="19" t="s">
        <v>29</v>
      </c>
      <c r="F196" s="25" t="s">
        <v>30</v>
      </c>
      <c r="G196" s="25" t="s">
        <v>30</v>
      </c>
      <c r="H196" s="25" t="s">
        <v>177</v>
      </c>
      <c r="I196" s="25">
        <v>163</v>
      </c>
      <c r="J196" s="25" t="s">
        <v>200</v>
      </c>
      <c r="K196" s="25">
        <v>178</v>
      </c>
    </row>
    <row r="197" spans="1:11">
      <c r="A197" s="2">
        <v>190</v>
      </c>
      <c r="B197" s="2">
        <v>261</v>
      </c>
      <c r="C197" s="24">
        <v>2.9178240740740741E-2</v>
      </c>
      <c r="D197" s="25" t="s">
        <v>303</v>
      </c>
      <c r="E197" s="19" t="s">
        <v>110</v>
      </c>
      <c r="F197" s="25" t="s">
        <v>111</v>
      </c>
      <c r="G197" s="25" t="s">
        <v>111</v>
      </c>
      <c r="H197" s="25" t="s">
        <v>47</v>
      </c>
      <c r="I197" s="25">
        <v>156</v>
      </c>
      <c r="J197" s="25" t="s">
        <v>126</v>
      </c>
      <c r="K197" s="25">
        <v>179</v>
      </c>
    </row>
    <row r="198" spans="1:11">
      <c r="A198" s="2">
        <v>191</v>
      </c>
      <c r="B198" s="2">
        <v>432</v>
      </c>
      <c r="C198" s="24">
        <v>2.9189814814814811E-2</v>
      </c>
      <c r="D198" s="25" t="s">
        <v>304</v>
      </c>
      <c r="E198" s="19" t="s">
        <v>57</v>
      </c>
      <c r="F198" s="25" t="s">
        <v>58</v>
      </c>
      <c r="G198" s="25" t="s">
        <v>59</v>
      </c>
      <c r="H198" s="25" t="s">
        <v>187</v>
      </c>
      <c r="I198" s="25">
        <v>155</v>
      </c>
      <c r="J198" s="25" t="s">
        <v>149</v>
      </c>
      <c r="K198" s="25">
        <v>180</v>
      </c>
    </row>
    <row r="199" spans="1:11">
      <c r="A199" s="2">
        <v>192</v>
      </c>
      <c r="B199" s="2">
        <v>111</v>
      </c>
      <c r="C199" s="24">
        <v>2.9189814814814811E-2</v>
      </c>
      <c r="D199" s="25" t="s">
        <v>305</v>
      </c>
      <c r="E199" s="19" t="s">
        <v>96</v>
      </c>
      <c r="F199" s="25" t="s">
        <v>97</v>
      </c>
      <c r="G199" s="25" t="s">
        <v>25</v>
      </c>
      <c r="H199" s="25" t="s">
        <v>113</v>
      </c>
      <c r="I199" s="25">
        <v>162</v>
      </c>
      <c r="J199" s="25" t="s">
        <v>114</v>
      </c>
      <c r="K199" s="25">
        <v>181</v>
      </c>
    </row>
    <row r="200" spans="1:11">
      <c r="A200" s="2">
        <v>193</v>
      </c>
      <c r="B200" s="2">
        <v>545</v>
      </c>
      <c r="C200" s="24">
        <v>2.9212962962962965E-2</v>
      </c>
      <c r="D200" s="25" t="s">
        <v>306</v>
      </c>
      <c r="E200" s="19" t="s">
        <v>44</v>
      </c>
      <c r="F200" s="25" t="s">
        <v>45</v>
      </c>
      <c r="G200" s="25" t="s">
        <v>46</v>
      </c>
      <c r="H200" s="25" t="s">
        <v>67</v>
      </c>
      <c r="I200" s="25">
        <v>154</v>
      </c>
      <c r="J200" s="25" t="s">
        <v>244</v>
      </c>
      <c r="K200" s="25">
        <v>182</v>
      </c>
    </row>
    <row r="201" spans="1:11">
      <c r="A201" s="2">
        <v>194</v>
      </c>
      <c r="B201" s="2">
        <v>369</v>
      </c>
      <c r="C201" s="24">
        <v>2.9212962962962965E-2</v>
      </c>
      <c r="D201" s="25" t="s">
        <v>307</v>
      </c>
      <c r="E201" s="19" t="s">
        <v>29</v>
      </c>
      <c r="F201" s="25" t="s">
        <v>30</v>
      </c>
      <c r="G201" s="25" t="s">
        <v>30</v>
      </c>
      <c r="H201" s="25" t="s">
        <v>187</v>
      </c>
      <c r="I201" s="25">
        <v>153</v>
      </c>
      <c r="J201" s="25" t="s">
        <v>172</v>
      </c>
      <c r="K201" s="25">
        <v>183</v>
      </c>
    </row>
    <row r="202" spans="1:11">
      <c r="A202" s="2">
        <v>195</v>
      </c>
      <c r="B202" s="2">
        <v>634</v>
      </c>
      <c r="C202" s="24">
        <v>2.9224537037037038E-2</v>
      </c>
      <c r="D202" s="25" t="s">
        <v>308</v>
      </c>
      <c r="E202" s="19" t="s">
        <v>121</v>
      </c>
      <c r="F202" s="25" t="s">
        <v>122</v>
      </c>
      <c r="G202" s="25" t="s">
        <v>122</v>
      </c>
      <c r="H202" s="25" t="s">
        <v>26</v>
      </c>
      <c r="I202" s="25">
        <v>152</v>
      </c>
      <c r="J202" s="25" t="s">
        <v>27</v>
      </c>
      <c r="K202" s="25">
        <v>184</v>
      </c>
    </row>
    <row r="203" spans="1:11">
      <c r="A203" s="2">
        <v>196</v>
      </c>
      <c r="B203" s="2">
        <v>242</v>
      </c>
      <c r="C203" s="24">
        <v>2.9224537037037038E-2</v>
      </c>
      <c r="D203" s="25" t="s">
        <v>309</v>
      </c>
      <c r="E203" s="19" t="s">
        <v>36</v>
      </c>
      <c r="F203" s="25" t="s">
        <v>37</v>
      </c>
      <c r="G203" s="25" t="s">
        <v>37</v>
      </c>
      <c r="H203" s="25" t="s">
        <v>160</v>
      </c>
      <c r="I203" s="25">
        <v>161</v>
      </c>
      <c r="J203" s="25" t="s">
        <v>161</v>
      </c>
      <c r="K203" s="25">
        <v>185</v>
      </c>
    </row>
    <row r="204" spans="1:11">
      <c r="A204" s="2">
        <v>197</v>
      </c>
      <c r="B204" s="2">
        <v>39</v>
      </c>
      <c r="C204" s="24">
        <v>2.9270833333333333E-2</v>
      </c>
      <c r="D204" s="25" t="s">
        <v>310</v>
      </c>
      <c r="E204" s="19" t="s">
        <v>131</v>
      </c>
      <c r="F204" s="25" t="s">
        <v>132</v>
      </c>
      <c r="G204" s="25" t="s">
        <v>132</v>
      </c>
      <c r="H204" s="25" t="s">
        <v>113</v>
      </c>
      <c r="I204" s="25">
        <v>160</v>
      </c>
      <c r="J204" s="25" t="s">
        <v>192</v>
      </c>
      <c r="K204" s="25">
        <v>186</v>
      </c>
    </row>
    <row r="205" spans="1:11">
      <c r="A205" s="2">
        <v>198</v>
      </c>
      <c r="B205" s="2">
        <v>252</v>
      </c>
      <c r="C205" s="24">
        <v>2.9270833333333333E-2</v>
      </c>
      <c r="D205" s="25" t="s">
        <v>311</v>
      </c>
      <c r="E205" s="19" t="s">
        <v>110</v>
      </c>
      <c r="F205" s="25" t="s">
        <v>111</v>
      </c>
      <c r="G205" s="25" t="s">
        <v>111</v>
      </c>
      <c r="H205" s="25" t="s">
        <v>169</v>
      </c>
      <c r="I205" s="25">
        <v>159</v>
      </c>
      <c r="J205" s="25" t="s">
        <v>140</v>
      </c>
      <c r="K205" s="25">
        <v>187</v>
      </c>
    </row>
    <row r="206" spans="1:11">
      <c r="A206" s="2">
        <v>199</v>
      </c>
      <c r="B206" s="2">
        <v>525</v>
      </c>
      <c r="C206" s="24">
        <v>2.9270833333333333E-2</v>
      </c>
      <c r="D206" s="25" t="s">
        <v>312</v>
      </c>
      <c r="E206" s="19" t="s">
        <v>44</v>
      </c>
      <c r="F206" s="25" t="s">
        <v>45</v>
      </c>
      <c r="G206" s="25" t="s">
        <v>46</v>
      </c>
      <c r="H206" s="25" t="s">
        <v>177</v>
      </c>
      <c r="I206" s="25">
        <v>158</v>
      </c>
      <c r="J206" s="25" t="s">
        <v>200</v>
      </c>
      <c r="K206" s="25">
        <v>188</v>
      </c>
    </row>
    <row r="207" spans="1:11">
      <c r="A207" s="2">
        <v>200</v>
      </c>
      <c r="B207" s="2">
        <v>722</v>
      </c>
      <c r="C207" s="24">
        <v>2.929398148148148E-2</v>
      </c>
      <c r="D207" s="25" t="s">
        <v>313</v>
      </c>
      <c r="E207" s="19" t="s">
        <v>18</v>
      </c>
      <c r="F207" s="25" t="s">
        <v>19</v>
      </c>
      <c r="G207" s="25" t="s">
        <v>19</v>
      </c>
      <c r="H207" s="25" t="s">
        <v>113</v>
      </c>
      <c r="I207" s="25">
        <v>157</v>
      </c>
      <c r="J207" s="25" t="s">
        <v>114</v>
      </c>
      <c r="K207" s="25">
        <v>189</v>
      </c>
    </row>
    <row r="208" spans="1:11">
      <c r="A208" s="2">
        <v>201</v>
      </c>
      <c r="B208" s="2">
        <v>682</v>
      </c>
      <c r="C208" s="24">
        <v>2.9328703703703704E-2</v>
      </c>
      <c r="D208" s="25" t="s">
        <v>314</v>
      </c>
      <c r="E208" s="19" t="s">
        <v>76</v>
      </c>
      <c r="F208" s="25" t="s">
        <v>77</v>
      </c>
      <c r="G208" s="25" t="s">
        <v>77</v>
      </c>
      <c r="H208" s="25" t="s">
        <v>177</v>
      </c>
      <c r="I208" s="25">
        <v>156</v>
      </c>
      <c r="J208" s="25" t="s">
        <v>114</v>
      </c>
      <c r="K208" s="25">
        <v>190</v>
      </c>
    </row>
    <row r="209" spans="1:11">
      <c r="A209" s="2">
        <v>202</v>
      </c>
      <c r="B209" s="2">
        <v>287</v>
      </c>
      <c r="C209" s="24">
        <v>2.946759259259259E-2</v>
      </c>
      <c r="D209" s="25" t="s">
        <v>315</v>
      </c>
      <c r="E209" s="19" t="s">
        <v>76</v>
      </c>
      <c r="F209" s="25" t="s">
        <v>77</v>
      </c>
      <c r="G209" s="25" t="s">
        <v>77</v>
      </c>
      <c r="H209" s="25" t="s">
        <v>20</v>
      </c>
      <c r="I209" s="25">
        <v>151</v>
      </c>
      <c r="J209" s="25" t="s">
        <v>104</v>
      </c>
      <c r="K209" s="25">
        <v>191</v>
      </c>
    </row>
    <row r="210" spans="1:11">
      <c r="A210" s="2">
        <v>203</v>
      </c>
      <c r="B210" s="2">
        <v>355</v>
      </c>
      <c r="C210" s="24">
        <v>2.9502314814814815E-2</v>
      </c>
      <c r="D210" s="25" t="s">
        <v>316</v>
      </c>
      <c r="E210" s="19" t="s">
        <v>29</v>
      </c>
      <c r="F210" s="25" t="s">
        <v>30</v>
      </c>
      <c r="G210" s="25" t="s">
        <v>30</v>
      </c>
      <c r="H210" s="25" t="s">
        <v>26</v>
      </c>
      <c r="I210" s="25">
        <v>150</v>
      </c>
      <c r="J210" s="25" t="s">
        <v>202</v>
      </c>
      <c r="K210" s="25">
        <v>192</v>
      </c>
    </row>
    <row r="211" spans="1:11">
      <c r="A211" s="2">
        <v>204</v>
      </c>
      <c r="B211" s="2">
        <v>277</v>
      </c>
      <c r="C211" s="24">
        <v>2.9525462962962962E-2</v>
      </c>
      <c r="D211" s="25" t="s">
        <v>317</v>
      </c>
      <c r="E211" s="19" t="s">
        <v>110</v>
      </c>
      <c r="F211" s="25" t="s">
        <v>111</v>
      </c>
      <c r="G211" s="25" t="s">
        <v>111</v>
      </c>
      <c r="H211" s="25" t="s">
        <v>67</v>
      </c>
      <c r="I211" s="25">
        <v>149</v>
      </c>
      <c r="J211" s="25" t="s">
        <v>134</v>
      </c>
      <c r="K211" s="25">
        <v>193</v>
      </c>
    </row>
    <row r="212" spans="1:11">
      <c r="A212" s="2">
        <v>205</v>
      </c>
      <c r="B212" s="2">
        <v>637</v>
      </c>
      <c r="C212" s="24">
        <v>2.9548611111111109E-2</v>
      </c>
      <c r="D212" s="25" t="s">
        <v>318</v>
      </c>
      <c r="E212" s="19" t="s">
        <v>121</v>
      </c>
      <c r="F212" s="25" t="s">
        <v>122</v>
      </c>
      <c r="G212" s="25" t="s">
        <v>122</v>
      </c>
      <c r="H212" s="25" t="s">
        <v>113</v>
      </c>
      <c r="I212" s="25">
        <v>155</v>
      </c>
      <c r="J212" s="25" t="s">
        <v>192</v>
      </c>
      <c r="K212" s="25">
        <v>194</v>
      </c>
    </row>
    <row r="213" spans="1:11">
      <c r="A213" s="2">
        <v>206</v>
      </c>
      <c r="B213" s="2">
        <v>618</v>
      </c>
      <c r="C213" s="24">
        <v>2.9571759259259259E-2</v>
      </c>
      <c r="D213" s="25" t="s">
        <v>319</v>
      </c>
      <c r="E213" s="19" t="s">
        <v>61</v>
      </c>
      <c r="F213" s="25" t="s">
        <v>19</v>
      </c>
      <c r="G213" s="25" t="s">
        <v>19</v>
      </c>
      <c r="H213" s="25" t="s">
        <v>177</v>
      </c>
      <c r="I213" s="25">
        <v>154</v>
      </c>
      <c r="J213" s="25" t="s">
        <v>161</v>
      </c>
      <c r="K213" s="25">
        <v>195</v>
      </c>
    </row>
    <row r="214" spans="1:11">
      <c r="A214" s="2">
        <v>207</v>
      </c>
      <c r="B214" s="2">
        <v>48</v>
      </c>
      <c r="C214" s="24">
        <v>2.9618055555555554E-2</v>
      </c>
      <c r="D214" s="25" t="s">
        <v>320</v>
      </c>
      <c r="E214" s="19" t="s">
        <v>131</v>
      </c>
      <c r="F214" s="25" t="s">
        <v>132</v>
      </c>
      <c r="G214" s="25" t="s">
        <v>132</v>
      </c>
      <c r="H214" s="25" t="s">
        <v>160</v>
      </c>
      <c r="I214" s="25">
        <v>153</v>
      </c>
      <c r="J214" s="25" t="s">
        <v>200</v>
      </c>
      <c r="K214" s="25">
        <v>196</v>
      </c>
    </row>
    <row r="215" spans="1:11">
      <c r="A215" s="2">
        <v>208</v>
      </c>
      <c r="B215" s="2">
        <v>76</v>
      </c>
      <c r="C215" s="24">
        <v>2.9652777777777778E-2</v>
      </c>
      <c r="D215" s="25" t="s">
        <v>321</v>
      </c>
      <c r="E215" s="19" t="s">
        <v>131</v>
      </c>
      <c r="F215" s="25" t="s">
        <v>132</v>
      </c>
      <c r="G215" s="25" t="s">
        <v>132</v>
      </c>
      <c r="H215" s="25" t="s">
        <v>102</v>
      </c>
      <c r="I215" s="25">
        <v>148</v>
      </c>
      <c r="J215" s="25" t="s">
        <v>136</v>
      </c>
      <c r="K215" s="25">
        <v>197</v>
      </c>
    </row>
    <row r="216" spans="1:11">
      <c r="A216" s="2">
        <v>209</v>
      </c>
      <c r="B216" s="2">
        <v>653</v>
      </c>
      <c r="C216" s="24">
        <v>2.9710648148148149E-2</v>
      </c>
      <c r="D216" s="25" t="s">
        <v>322</v>
      </c>
      <c r="E216" s="19" t="s">
        <v>121</v>
      </c>
      <c r="F216" s="25" t="s">
        <v>122</v>
      </c>
      <c r="G216" s="25" t="s">
        <v>122</v>
      </c>
      <c r="H216" s="25" t="s">
        <v>26</v>
      </c>
      <c r="I216" s="25">
        <v>147</v>
      </c>
      <c r="J216" s="25" t="s">
        <v>62</v>
      </c>
      <c r="K216" s="25">
        <v>198</v>
      </c>
    </row>
    <row r="217" spans="1:11">
      <c r="A217" s="2">
        <v>210</v>
      </c>
      <c r="B217" s="2">
        <v>513</v>
      </c>
      <c r="C217" s="24">
        <v>2.9756944444444447E-2</v>
      </c>
      <c r="D217" s="25" t="s">
        <v>323</v>
      </c>
      <c r="E217" s="19" t="s">
        <v>40</v>
      </c>
      <c r="F217" s="25" t="s">
        <v>41</v>
      </c>
      <c r="G217" s="25" t="s">
        <v>42</v>
      </c>
      <c r="H217" s="25" t="s">
        <v>47</v>
      </c>
      <c r="I217" s="25">
        <v>146</v>
      </c>
      <c r="J217" s="25" t="s">
        <v>202</v>
      </c>
      <c r="K217" s="25">
        <v>199</v>
      </c>
    </row>
    <row r="218" spans="1:11">
      <c r="A218" s="2">
        <v>211</v>
      </c>
      <c r="B218" s="2">
        <v>577</v>
      </c>
      <c r="C218" s="24">
        <v>2.9768518518518517E-2</v>
      </c>
      <c r="D218" s="25" t="s">
        <v>324</v>
      </c>
      <c r="E218" s="19" t="s">
        <v>61</v>
      </c>
      <c r="F218" s="25" t="s">
        <v>19</v>
      </c>
      <c r="G218" s="25" t="s">
        <v>19</v>
      </c>
      <c r="H218" s="25" t="s">
        <v>169</v>
      </c>
      <c r="I218" s="25">
        <v>152</v>
      </c>
      <c r="J218" s="25" t="s">
        <v>174</v>
      </c>
      <c r="K218" s="25">
        <v>200</v>
      </c>
    </row>
    <row r="219" spans="1:11">
      <c r="A219" s="2">
        <v>212</v>
      </c>
      <c r="B219" s="2">
        <v>487</v>
      </c>
      <c r="C219" s="24">
        <v>2.9872685185185183E-2</v>
      </c>
      <c r="D219" s="25" t="s">
        <v>325</v>
      </c>
      <c r="E219" s="19" t="s">
        <v>40</v>
      </c>
      <c r="F219" s="25" t="s">
        <v>41</v>
      </c>
      <c r="G219" s="25" t="s">
        <v>42</v>
      </c>
      <c r="H219" s="25" t="s">
        <v>148</v>
      </c>
      <c r="I219" s="25">
        <v>145</v>
      </c>
      <c r="J219" s="25" t="s">
        <v>198</v>
      </c>
      <c r="K219" s="25">
        <v>201</v>
      </c>
    </row>
    <row r="220" spans="1:11">
      <c r="A220" s="2">
        <v>213</v>
      </c>
      <c r="B220" s="2">
        <v>589</v>
      </c>
      <c r="C220" s="24">
        <v>2.991898148148148E-2</v>
      </c>
      <c r="D220" s="25" t="s">
        <v>326</v>
      </c>
      <c r="E220" s="19" t="s">
        <v>61</v>
      </c>
      <c r="F220" s="25" t="s">
        <v>19</v>
      </c>
      <c r="G220" s="25" t="s">
        <v>19</v>
      </c>
      <c r="H220" s="25" t="s">
        <v>187</v>
      </c>
      <c r="I220" s="25">
        <v>144</v>
      </c>
      <c r="J220" s="25" t="s">
        <v>94</v>
      </c>
      <c r="K220" s="25" t="s">
        <v>94</v>
      </c>
    </row>
    <row r="221" spans="1:11">
      <c r="A221" s="2">
        <v>214</v>
      </c>
      <c r="B221" s="2">
        <v>408</v>
      </c>
      <c r="C221" s="24">
        <v>2.9965277777777775E-2</v>
      </c>
      <c r="D221" s="25" t="s">
        <v>327</v>
      </c>
      <c r="E221" s="19" t="s">
        <v>57</v>
      </c>
      <c r="F221" s="25" t="s">
        <v>58</v>
      </c>
      <c r="G221" s="25" t="s">
        <v>59</v>
      </c>
      <c r="H221" s="25" t="s">
        <v>113</v>
      </c>
      <c r="I221" s="25">
        <v>151</v>
      </c>
      <c r="J221" s="25" t="s">
        <v>328</v>
      </c>
      <c r="K221" s="25">
        <v>202</v>
      </c>
    </row>
    <row r="222" spans="1:11">
      <c r="A222" s="2">
        <v>215</v>
      </c>
      <c r="B222" s="2">
        <v>279</v>
      </c>
      <c r="C222" s="24">
        <v>3.0011574074074076E-2</v>
      </c>
      <c r="D222" s="25" t="s">
        <v>329</v>
      </c>
      <c r="E222" s="19" t="s">
        <v>76</v>
      </c>
      <c r="F222" s="25" t="s">
        <v>77</v>
      </c>
      <c r="G222" s="25" t="s">
        <v>77</v>
      </c>
      <c r="H222" s="25" t="s">
        <v>184</v>
      </c>
      <c r="I222" s="25">
        <v>150</v>
      </c>
      <c r="J222" s="25" t="s">
        <v>185</v>
      </c>
      <c r="K222" s="25">
        <v>203</v>
      </c>
    </row>
    <row r="223" spans="1:11">
      <c r="A223" s="2">
        <v>216</v>
      </c>
      <c r="B223" s="2">
        <v>413</v>
      </c>
      <c r="C223" s="24">
        <v>3.0023148148148149E-2</v>
      </c>
      <c r="D223" s="25" t="s">
        <v>330</v>
      </c>
      <c r="E223" s="19" t="s">
        <v>57</v>
      </c>
      <c r="F223" s="25" t="s">
        <v>58</v>
      </c>
      <c r="G223" s="25" t="s">
        <v>59</v>
      </c>
      <c r="H223" s="25" t="s">
        <v>102</v>
      </c>
      <c r="I223" s="25">
        <v>143</v>
      </c>
      <c r="J223" s="25" t="s">
        <v>172</v>
      </c>
      <c r="K223" s="25">
        <v>204</v>
      </c>
    </row>
    <row r="224" spans="1:11">
      <c r="A224" s="2">
        <v>217</v>
      </c>
      <c r="B224" s="2">
        <v>12</v>
      </c>
      <c r="C224" s="24">
        <v>3.0173611111111113E-2</v>
      </c>
      <c r="D224" s="25" t="s">
        <v>331</v>
      </c>
      <c r="E224" s="19" t="s">
        <v>65</v>
      </c>
      <c r="F224" s="25" t="s">
        <v>66</v>
      </c>
      <c r="G224" s="25" t="s">
        <v>66</v>
      </c>
      <c r="H224" s="25" t="s">
        <v>20</v>
      </c>
      <c r="I224" s="25">
        <v>142</v>
      </c>
      <c r="J224" s="25" t="s">
        <v>21</v>
      </c>
      <c r="K224" s="25">
        <v>205</v>
      </c>
    </row>
    <row r="225" spans="1:11">
      <c r="A225" s="2">
        <v>218</v>
      </c>
      <c r="B225" s="2">
        <v>159</v>
      </c>
      <c r="C225" s="24">
        <v>3.0185185185185186E-2</v>
      </c>
      <c r="D225" s="25" t="s">
        <v>332</v>
      </c>
      <c r="E225" s="19" t="s">
        <v>53</v>
      </c>
      <c r="F225" s="25" t="s">
        <v>54</v>
      </c>
      <c r="G225" s="25" t="s">
        <v>46</v>
      </c>
      <c r="H225" s="25" t="s">
        <v>47</v>
      </c>
      <c r="I225" s="25">
        <v>141</v>
      </c>
      <c r="J225" s="25" t="s">
        <v>256</v>
      </c>
      <c r="K225" s="25">
        <v>206</v>
      </c>
    </row>
    <row r="226" spans="1:11">
      <c r="A226" s="2">
        <v>219</v>
      </c>
      <c r="B226" s="2">
        <v>609</v>
      </c>
      <c r="C226" s="24">
        <v>3.0185185185185186E-2</v>
      </c>
      <c r="D226" s="25" t="s">
        <v>333</v>
      </c>
      <c r="E226" s="19" t="s">
        <v>61</v>
      </c>
      <c r="F226" s="25" t="s">
        <v>19</v>
      </c>
      <c r="G226" s="25" t="s">
        <v>19</v>
      </c>
      <c r="H226" s="25" t="s">
        <v>67</v>
      </c>
      <c r="I226" s="25">
        <v>140</v>
      </c>
      <c r="J226" s="25" t="s">
        <v>94</v>
      </c>
      <c r="K226" s="25" t="s">
        <v>94</v>
      </c>
    </row>
    <row r="227" spans="1:11">
      <c r="A227" s="2">
        <v>220</v>
      </c>
      <c r="B227" s="2">
        <v>114</v>
      </c>
      <c r="C227" s="24">
        <v>3.0208333333333334E-2</v>
      </c>
      <c r="D227" s="25" t="s">
        <v>334</v>
      </c>
      <c r="E227" s="19" t="s">
        <v>96</v>
      </c>
      <c r="F227" s="25" t="s">
        <v>97</v>
      </c>
      <c r="G227" s="25" t="s">
        <v>25</v>
      </c>
      <c r="H227" s="25" t="s">
        <v>47</v>
      </c>
      <c r="I227" s="25">
        <v>139</v>
      </c>
      <c r="J227" s="25" t="s">
        <v>134</v>
      </c>
      <c r="K227" s="25">
        <v>207</v>
      </c>
    </row>
    <row r="228" spans="1:11">
      <c r="A228" s="2">
        <v>221</v>
      </c>
      <c r="B228" s="2">
        <v>386</v>
      </c>
      <c r="C228" s="24">
        <v>3.0219907407407407E-2</v>
      </c>
      <c r="D228" s="25" t="s">
        <v>335</v>
      </c>
      <c r="E228" s="19" t="s">
        <v>57</v>
      </c>
      <c r="F228" s="25" t="s">
        <v>58</v>
      </c>
      <c r="G228" s="25" t="s">
        <v>59</v>
      </c>
      <c r="H228" s="25" t="s">
        <v>113</v>
      </c>
      <c r="I228" s="25">
        <v>149</v>
      </c>
      <c r="J228" s="25" t="s">
        <v>94</v>
      </c>
      <c r="K228" s="25" t="s">
        <v>94</v>
      </c>
    </row>
    <row r="229" spans="1:11">
      <c r="A229" s="2">
        <v>222</v>
      </c>
      <c r="B229" s="2">
        <v>596</v>
      </c>
      <c r="C229" s="24">
        <v>3.0335648148148143E-2</v>
      </c>
      <c r="D229" s="25" t="s">
        <v>336</v>
      </c>
      <c r="E229" s="19" t="s">
        <v>61</v>
      </c>
      <c r="F229" s="25" t="s">
        <v>19</v>
      </c>
      <c r="G229" s="25" t="s">
        <v>19</v>
      </c>
      <c r="H229" s="25" t="s">
        <v>264</v>
      </c>
      <c r="I229" s="25">
        <v>138</v>
      </c>
      <c r="J229" s="25" t="s">
        <v>94</v>
      </c>
      <c r="K229" s="25" t="s">
        <v>94</v>
      </c>
    </row>
    <row r="230" spans="1:11">
      <c r="A230" s="2">
        <v>223</v>
      </c>
      <c r="B230" s="2">
        <v>247</v>
      </c>
      <c r="C230" s="24">
        <v>3.0347222222222223E-2</v>
      </c>
      <c r="D230" s="25" t="s">
        <v>337</v>
      </c>
      <c r="E230" s="19" t="s">
        <v>110</v>
      </c>
      <c r="F230" s="25" t="s">
        <v>111</v>
      </c>
      <c r="G230" s="25" t="s">
        <v>111</v>
      </c>
      <c r="H230" s="25" t="s">
        <v>20</v>
      </c>
      <c r="I230" s="25">
        <v>137</v>
      </c>
      <c r="J230" s="25" t="s">
        <v>100</v>
      </c>
      <c r="K230" s="25">
        <v>208</v>
      </c>
    </row>
    <row r="231" spans="1:11">
      <c r="A231" s="2">
        <v>224</v>
      </c>
      <c r="B231" s="2">
        <v>7</v>
      </c>
      <c r="C231" s="24">
        <v>3.0405092592592591E-2</v>
      </c>
      <c r="D231" s="25" t="s">
        <v>338</v>
      </c>
      <c r="E231" s="19" t="s">
        <v>65</v>
      </c>
      <c r="F231" s="25" t="s">
        <v>66</v>
      </c>
      <c r="G231" s="25" t="s">
        <v>66</v>
      </c>
      <c r="H231" s="25" t="s">
        <v>102</v>
      </c>
      <c r="I231" s="25">
        <v>136</v>
      </c>
      <c r="J231" s="25" t="s">
        <v>100</v>
      </c>
      <c r="K231" s="25">
        <v>209</v>
      </c>
    </row>
    <row r="232" spans="1:11">
      <c r="A232" s="2">
        <v>225</v>
      </c>
      <c r="B232" s="2">
        <v>524</v>
      </c>
      <c r="C232" s="24">
        <v>3.0439814814814819E-2</v>
      </c>
      <c r="D232" s="25" t="s">
        <v>339</v>
      </c>
      <c r="E232" s="19" t="s">
        <v>44</v>
      </c>
      <c r="F232" s="25" t="s">
        <v>45</v>
      </c>
      <c r="G232" s="25" t="s">
        <v>46</v>
      </c>
      <c r="H232" s="25" t="s">
        <v>47</v>
      </c>
      <c r="I232" s="25">
        <v>135</v>
      </c>
      <c r="J232" s="25" t="s">
        <v>94</v>
      </c>
      <c r="K232" s="25" t="s">
        <v>94</v>
      </c>
    </row>
    <row r="233" spans="1:11">
      <c r="A233" s="2">
        <v>226</v>
      </c>
      <c r="B233" s="2">
        <v>494</v>
      </c>
      <c r="C233" s="24">
        <v>3.0543981481481481E-2</v>
      </c>
      <c r="D233" s="25" t="s">
        <v>340</v>
      </c>
      <c r="E233" s="19" t="s">
        <v>40</v>
      </c>
      <c r="F233" s="25" t="s">
        <v>41</v>
      </c>
      <c r="G233" s="25" t="s">
        <v>42</v>
      </c>
      <c r="H233" s="25" t="s">
        <v>67</v>
      </c>
      <c r="I233" s="25">
        <v>134</v>
      </c>
      <c r="J233" s="25" t="s">
        <v>244</v>
      </c>
      <c r="K233" s="25">
        <v>210</v>
      </c>
    </row>
    <row r="234" spans="1:11">
      <c r="A234" s="2">
        <v>227</v>
      </c>
      <c r="B234" s="2">
        <v>584</v>
      </c>
      <c r="C234" s="24">
        <v>3.0555555555555555E-2</v>
      </c>
      <c r="D234" s="25" t="s">
        <v>341</v>
      </c>
      <c r="E234" s="19" t="s">
        <v>61</v>
      </c>
      <c r="F234" s="25" t="s">
        <v>19</v>
      </c>
      <c r="G234" s="25" t="s">
        <v>19</v>
      </c>
      <c r="H234" s="25" t="s">
        <v>184</v>
      </c>
      <c r="I234" s="25">
        <v>148</v>
      </c>
      <c r="J234" s="25" t="s">
        <v>185</v>
      </c>
      <c r="K234" s="25">
        <v>211</v>
      </c>
    </row>
    <row r="235" spans="1:11">
      <c r="A235" s="2">
        <v>228</v>
      </c>
      <c r="B235" s="2">
        <v>233</v>
      </c>
      <c r="C235" s="24">
        <v>3.0578703703703702E-2</v>
      </c>
      <c r="D235" s="25" t="s">
        <v>342</v>
      </c>
      <c r="E235" s="19" t="s">
        <v>36</v>
      </c>
      <c r="F235" s="25" t="s">
        <v>37</v>
      </c>
      <c r="G235" s="25" t="s">
        <v>37</v>
      </c>
      <c r="H235" s="25" t="s">
        <v>148</v>
      </c>
      <c r="I235" s="25">
        <v>133</v>
      </c>
      <c r="J235" s="25" t="s">
        <v>62</v>
      </c>
      <c r="K235" s="25">
        <v>212</v>
      </c>
    </row>
    <row r="236" spans="1:11">
      <c r="A236" s="2">
        <v>229</v>
      </c>
      <c r="B236" s="2">
        <v>420</v>
      </c>
      <c r="C236" s="24">
        <v>3.0601851851851852E-2</v>
      </c>
      <c r="D236" s="25" t="s">
        <v>343</v>
      </c>
      <c r="E236" s="19" t="s">
        <v>57</v>
      </c>
      <c r="F236" s="25" t="s">
        <v>58</v>
      </c>
      <c r="G236" s="25" t="s">
        <v>59</v>
      </c>
      <c r="H236" s="25" t="s">
        <v>38</v>
      </c>
      <c r="I236" s="25">
        <v>132</v>
      </c>
      <c r="J236" s="25" t="s">
        <v>202</v>
      </c>
      <c r="K236" s="25">
        <v>213</v>
      </c>
    </row>
    <row r="237" spans="1:11">
      <c r="A237" s="2">
        <v>230</v>
      </c>
      <c r="B237" s="2">
        <v>676</v>
      </c>
      <c r="C237" s="24">
        <v>3.0636574074074076E-2</v>
      </c>
      <c r="D237" s="25" t="s">
        <v>344</v>
      </c>
      <c r="E237" s="19" t="s">
        <v>291</v>
      </c>
      <c r="F237" s="25" t="s">
        <v>74</v>
      </c>
      <c r="G237" s="25" t="s">
        <v>74</v>
      </c>
      <c r="H237" s="25" t="s">
        <v>148</v>
      </c>
      <c r="I237" s="25">
        <v>131</v>
      </c>
      <c r="J237" s="25" t="s">
        <v>149</v>
      </c>
      <c r="K237" s="25">
        <v>214</v>
      </c>
    </row>
    <row r="238" spans="1:11">
      <c r="A238" s="2">
        <v>231</v>
      </c>
      <c r="B238" s="2">
        <v>664</v>
      </c>
      <c r="C238" s="24">
        <v>3.0659722222222224E-2</v>
      </c>
      <c r="D238" s="25" t="s">
        <v>345</v>
      </c>
      <c r="E238" s="19" t="s">
        <v>23</v>
      </c>
      <c r="F238" s="25" t="s">
        <v>24</v>
      </c>
      <c r="G238" s="25" t="s">
        <v>25</v>
      </c>
      <c r="H238" s="25" t="s">
        <v>148</v>
      </c>
      <c r="I238" s="25">
        <v>130</v>
      </c>
      <c r="J238" s="25" t="s">
        <v>149</v>
      </c>
      <c r="K238" s="25">
        <v>215</v>
      </c>
    </row>
    <row r="239" spans="1:11">
      <c r="A239" s="2">
        <v>232</v>
      </c>
      <c r="B239" s="2">
        <v>265</v>
      </c>
      <c r="C239" s="24">
        <v>3.0671296296296294E-2</v>
      </c>
      <c r="D239" s="25" t="s">
        <v>346</v>
      </c>
      <c r="E239" s="19" t="s">
        <v>110</v>
      </c>
      <c r="F239" s="25" t="s">
        <v>111</v>
      </c>
      <c r="G239" s="25" t="s">
        <v>111</v>
      </c>
      <c r="H239" s="25" t="s">
        <v>102</v>
      </c>
      <c r="I239" s="25">
        <v>129</v>
      </c>
      <c r="J239" s="25" t="s">
        <v>104</v>
      </c>
      <c r="K239" s="25">
        <v>216</v>
      </c>
    </row>
    <row r="240" spans="1:11">
      <c r="A240" s="2">
        <v>233</v>
      </c>
      <c r="B240" s="2">
        <v>644</v>
      </c>
      <c r="C240" s="24">
        <v>3.0682870370370371E-2</v>
      </c>
      <c r="D240" s="25" t="s">
        <v>347</v>
      </c>
      <c r="E240" s="19" t="s">
        <v>121</v>
      </c>
      <c r="F240" s="25" t="s">
        <v>122</v>
      </c>
      <c r="G240" s="25" t="s">
        <v>122</v>
      </c>
      <c r="H240" s="25" t="s">
        <v>102</v>
      </c>
      <c r="I240" s="25">
        <v>128</v>
      </c>
      <c r="J240" s="25" t="s">
        <v>104</v>
      </c>
      <c r="K240" s="25">
        <v>217</v>
      </c>
    </row>
    <row r="241" spans="1:11">
      <c r="A241" s="2">
        <v>234</v>
      </c>
      <c r="B241" s="2">
        <v>694</v>
      </c>
      <c r="C241" s="24">
        <v>3.0682870370370371E-2</v>
      </c>
      <c r="D241" s="25" t="s">
        <v>348</v>
      </c>
      <c r="E241" s="19" t="s">
        <v>110</v>
      </c>
      <c r="F241" s="25" t="s">
        <v>111</v>
      </c>
      <c r="G241" s="25" t="s">
        <v>111</v>
      </c>
      <c r="H241" s="25" t="s">
        <v>67</v>
      </c>
      <c r="I241" s="25">
        <v>127</v>
      </c>
      <c r="J241" s="25" t="s">
        <v>62</v>
      </c>
      <c r="K241" s="25">
        <v>218</v>
      </c>
    </row>
    <row r="242" spans="1:11">
      <c r="A242" s="2">
        <v>235</v>
      </c>
      <c r="B242" s="2">
        <v>517</v>
      </c>
      <c r="C242" s="24">
        <v>3.0729166666666669E-2</v>
      </c>
      <c r="D242" s="25" t="s">
        <v>349</v>
      </c>
      <c r="E242" s="19" t="s">
        <v>40</v>
      </c>
      <c r="F242" s="25" t="s">
        <v>41</v>
      </c>
      <c r="G242" s="25" t="s">
        <v>42</v>
      </c>
      <c r="H242" s="25" t="s">
        <v>152</v>
      </c>
      <c r="I242" s="25">
        <v>147</v>
      </c>
      <c r="J242" s="25" t="s">
        <v>216</v>
      </c>
      <c r="K242" s="25">
        <v>219</v>
      </c>
    </row>
    <row r="243" spans="1:11">
      <c r="A243" s="2">
        <v>236</v>
      </c>
      <c r="B243" s="2">
        <v>489</v>
      </c>
      <c r="C243" s="24">
        <v>3.0729166666666669E-2</v>
      </c>
      <c r="D243" s="25" t="s">
        <v>350</v>
      </c>
      <c r="E243" s="19" t="s">
        <v>40</v>
      </c>
      <c r="F243" s="25" t="s">
        <v>41</v>
      </c>
      <c r="G243" s="25" t="s">
        <v>42</v>
      </c>
      <c r="H243" s="25" t="s">
        <v>169</v>
      </c>
      <c r="I243" s="25">
        <v>146</v>
      </c>
      <c r="J243" s="25" t="s">
        <v>140</v>
      </c>
      <c r="K243" s="25">
        <v>220</v>
      </c>
    </row>
    <row r="244" spans="1:11">
      <c r="A244" s="2">
        <v>237</v>
      </c>
      <c r="B244" s="2">
        <v>237</v>
      </c>
      <c r="C244" s="24">
        <v>3.0763888888888886E-2</v>
      </c>
      <c r="D244" s="25" t="s">
        <v>351</v>
      </c>
      <c r="E244" s="19" t="s">
        <v>36</v>
      </c>
      <c r="F244" s="25" t="s">
        <v>37</v>
      </c>
      <c r="G244" s="25" t="s">
        <v>37</v>
      </c>
      <c r="H244" s="25" t="s">
        <v>148</v>
      </c>
      <c r="I244" s="25">
        <v>126</v>
      </c>
      <c r="J244" s="25" t="s">
        <v>80</v>
      </c>
      <c r="K244" s="25">
        <v>221</v>
      </c>
    </row>
    <row r="245" spans="1:11">
      <c r="A245" s="2">
        <v>238</v>
      </c>
      <c r="B245" s="2">
        <v>714</v>
      </c>
      <c r="C245" s="24">
        <v>3.079861111111111E-2</v>
      </c>
      <c r="D245" s="25" t="s">
        <v>352</v>
      </c>
      <c r="E245" s="19" t="s">
        <v>293</v>
      </c>
      <c r="F245" s="25" t="s">
        <v>37</v>
      </c>
      <c r="G245" s="25" t="s">
        <v>37</v>
      </c>
      <c r="H245" s="25" t="s">
        <v>184</v>
      </c>
      <c r="I245" s="25">
        <v>145</v>
      </c>
      <c r="J245" s="25" t="s">
        <v>353</v>
      </c>
      <c r="K245" s="25">
        <v>222</v>
      </c>
    </row>
    <row r="246" spans="1:11">
      <c r="A246" s="2">
        <v>239</v>
      </c>
      <c r="B246" s="2">
        <v>361</v>
      </c>
      <c r="C246" s="24">
        <v>3.0844907407407404E-2</v>
      </c>
      <c r="D246" s="25" t="s">
        <v>354</v>
      </c>
      <c r="E246" s="19" t="s">
        <v>29</v>
      </c>
      <c r="F246" s="25" t="s">
        <v>30</v>
      </c>
      <c r="G246" s="25" t="s">
        <v>30</v>
      </c>
      <c r="H246" s="25" t="s">
        <v>169</v>
      </c>
      <c r="I246" s="25">
        <v>144</v>
      </c>
      <c r="J246" s="25" t="s">
        <v>140</v>
      </c>
      <c r="K246" s="25">
        <v>223</v>
      </c>
    </row>
    <row r="247" spans="1:11">
      <c r="A247" s="2">
        <v>240</v>
      </c>
      <c r="B247" s="2">
        <v>102</v>
      </c>
      <c r="C247" s="24">
        <v>3.0879629629629632E-2</v>
      </c>
      <c r="D247" s="25" t="s">
        <v>355</v>
      </c>
      <c r="E247" s="19" t="s">
        <v>96</v>
      </c>
      <c r="F247" s="25" t="s">
        <v>97</v>
      </c>
      <c r="G247" s="25" t="s">
        <v>25</v>
      </c>
      <c r="H247" s="25" t="s">
        <v>113</v>
      </c>
      <c r="I247" s="25">
        <v>143</v>
      </c>
      <c r="J247" s="25" t="s">
        <v>192</v>
      </c>
      <c r="K247" s="25">
        <v>224</v>
      </c>
    </row>
    <row r="248" spans="1:11">
      <c r="A248" s="2">
        <v>241</v>
      </c>
      <c r="B248" s="2">
        <v>297</v>
      </c>
      <c r="C248" s="24">
        <v>3.0937499999999996E-2</v>
      </c>
      <c r="D248" s="25" t="s">
        <v>356</v>
      </c>
      <c r="E248" s="19" t="s">
        <v>69</v>
      </c>
      <c r="F248" s="25" t="s">
        <v>70</v>
      </c>
      <c r="G248" s="25" t="s">
        <v>70</v>
      </c>
      <c r="H248" s="25" t="s">
        <v>139</v>
      </c>
      <c r="I248" s="25">
        <v>142</v>
      </c>
      <c r="J248" s="25" t="s">
        <v>174</v>
      </c>
      <c r="K248" s="25">
        <v>225</v>
      </c>
    </row>
    <row r="249" spans="1:11">
      <c r="A249" s="2">
        <v>242</v>
      </c>
      <c r="B249" s="2">
        <v>724</v>
      </c>
      <c r="C249" s="24">
        <v>3.1006944444444445E-2</v>
      </c>
      <c r="D249" s="25" t="s">
        <v>357</v>
      </c>
      <c r="E249" s="19" t="s">
        <v>18</v>
      </c>
      <c r="F249" s="25" t="s">
        <v>19</v>
      </c>
      <c r="G249" s="25" t="s">
        <v>19</v>
      </c>
      <c r="H249" s="25" t="s">
        <v>113</v>
      </c>
      <c r="I249" s="25">
        <v>141</v>
      </c>
      <c r="J249" s="25" t="s">
        <v>192</v>
      </c>
      <c r="K249" s="25">
        <v>226</v>
      </c>
    </row>
    <row r="250" spans="1:11">
      <c r="A250" s="2">
        <v>243</v>
      </c>
      <c r="B250" s="2">
        <v>542</v>
      </c>
      <c r="C250" s="24">
        <v>3.107638888888889E-2</v>
      </c>
      <c r="D250" s="25" t="s">
        <v>358</v>
      </c>
      <c r="E250" s="19" t="s">
        <v>44</v>
      </c>
      <c r="F250" s="25" t="s">
        <v>45</v>
      </c>
      <c r="G250" s="25" t="s">
        <v>46</v>
      </c>
      <c r="H250" s="25" t="s">
        <v>160</v>
      </c>
      <c r="I250" s="25">
        <v>140</v>
      </c>
      <c r="J250" s="25" t="s">
        <v>114</v>
      </c>
      <c r="K250" s="25">
        <v>227</v>
      </c>
    </row>
    <row r="251" spans="1:11">
      <c r="A251" s="2">
        <v>244</v>
      </c>
      <c r="B251" s="2">
        <v>249</v>
      </c>
      <c r="C251" s="24">
        <v>3.1099537037037037E-2</v>
      </c>
      <c r="D251" s="25" t="s">
        <v>359</v>
      </c>
      <c r="E251" s="19" t="s">
        <v>110</v>
      </c>
      <c r="F251" s="25" t="s">
        <v>111</v>
      </c>
      <c r="G251" s="25" t="s">
        <v>111</v>
      </c>
      <c r="H251" s="25" t="s">
        <v>184</v>
      </c>
      <c r="I251" s="25">
        <v>139</v>
      </c>
      <c r="J251" s="25" t="s">
        <v>185</v>
      </c>
      <c r="K251" s="25">
        <v>228</v>
      </c>
    </row>
    <row r="252" spans="1:11">
      <c r="A252" s="2">
        <v>245</v>
      </c>
      <c r="B252" s="2">
        <v>367</v>
      </c>
      <c r="C252" s="24">
        <v>3.1099537037037037E-2</v>
      </c>
      <c r="D252" s="25" t="s">
        <v>360</v>
      </c>
      <c r="E252" s="19" t="s">
        <v>29</v>
      </c>
      <c r="F252" s="25" t="s">
        <v>30</v>
      </c>
      <c r="G252" s="25" t="s">
        <v>30</v>
      </c>
      <c r="H252" s="25" t="s">
        <v>152</v>
      </c>
      <c r="I252" s="25">
        <v>138</v>
      </c>
      <c r="J252" s="25" t="s">
        <v>192</v>
      </c>
      <c r="K252" s="25">
        <v>229</v>
      </c>
    </row>
    <row r="253" spans="1:11">
      <c r="A253" s="2">
        <v>246</v>
      </c>
      <c r="B253" s="2">
        <v>350</v>
      </c>
      <c r="C253" s="24">
        <v>3.1111111111111107E-2</v>
      </c>
      <c r="D253" s="25" t="s">
        <v>361</v>
      </c>
      <c r="E253" s="19" t="s">
        <v>29</v>
      </c>
      <c r="F253" s="25" t="s">
        <v>30</v>
      </c>
      <c r="G253" s="25" t="s">
        <v>30</v>
      </c>
      <c r="H253" s="25" t="s">
        <v>139</v>
      </c>
      <c r="I253" s="25">
        <v>137</v>
      </c>
      <c r="J253" s="25" t="s">
        <v>174</v>
      </c>
      <c r="K253" s="25">
        <v>230</v>
      </c>
    </row>
    <row r="254" spans="1:11">
      <c r="A254" s="2">
        <v>247</v>
      </c>
      <c r="B254" s="2">
        <v>72</v>
      </c>
      <c r="C254" s="24">
        <v>3.1122685185185187E-2</v>
      </c>
      <c r="D254" s="25" t="s">
        <v>362</v>
      </c>
      <c r="E254" s="19" t="s">
        <v>131</v>
      </c>
      <c r="F254" s="25" t="s">
        <v>132</v>
      </c>
      <c r="G254" s="25" t="s">
        <v>132</v>
      </c>
      <c r="H254" s="25" t="s">
        <v>102</v>
      </c>
      <c r="I254" s="25">
        <v>125</v>
      </c>
      <c r="J254" s="25" t="s">
        <v>172</v>
      </c>
      <c r="K254" s="25">
        <v>231</v>
      </c>
    </row>
    <row r="255" spans="1:11">
      <c r="A255" s="2">
        <v>248</v>
      </c>
      <c r="B255" s="2">
        <v>197</v>
      </c>
      <c r="C255" s="24">
        <v>3.1134259259259261E-2</v>
      </c>
      <c r="D255" s="25" t="s">
        <v>363</v>
      </c>
      <c r="E255" s="19" t="s">
        <v>50</v>
      </c>
      <c r="F255" s="25" t="s">
        <v>51</v>
      </c>
      <c r="G255" s="25" t="s">
        <v>51</v>
      </c>
      <c r="H255" s="25" t="s">
        <v>148</v>
      </c>
      <c r="I255" s="25">
        <v>124</v>
      </c>
      <c r="J255" s="25" t="s">
        <v>149</v>
      </c>
      <c r="K255" s="25">
        <v>232</v>
      </c>
    </row>
    <row r="256" spans="1:11">
      <c r="A256" s="2">
        <v>249</v>
      </c>
      <c r="B256" s="2">
        <v>49</v>
      </c>
      <c r="C256" s="24">
        <v>3.1273148148148147E-2</v>
      </c>
      <c r="D256" s="25" t="s">
        <v>364</v>
      </c>
      <c r="E256" s="19" t="s">
        <v>131</v>
      </c>
      <c r="F256" s="25" t="s">
        <v>132</v>
      </c>
      <c r="G256" s="25" t="s">
        <v>132</v>
      </c>
      <c r="H256" s="25" t="s">
        <v>102</v>
      </c>
      <c r="I256" s="25">
        <v>123</v>
      </c>
      <c r="J256" s="25" t="s">
        <v>202</v>
      </c>
      <c r="K256" s="25">
        <v>233</v>
      </c>
    </row>
    <row r="257" spans="1:11">
      <c r="A257" s="2">
        <v>250</v>
      </c>
      <c r="B257" s="2">
        <v>162</v>
      </c>
      <c r="C257" s="24">
        <v>3.1319444444444448E-2</v>
      </c>
      <c r="D257" s="25" t="s">
        <v>365</v>
      </c>
      <c r="E257" s="19" t="s">
        <v>53</v>
      </c>
      <c r="F257" s="25" t="s">
        <v>54</v>
      </c>
      <c r="G257" s="25" t="s">
        <v>46</v>
      </c>
      <c r="H257" s="25" t="s">
        <v>67</v>
      </c>
      <c r="I257" s="25">
        <v>122</v>
      </c>
      <c r="J257" s="25" t="s">
        <v>94</v>
      </c>
      <c r="K257" s="25" t="s">
        <v>94</v>
      </c>
    </row>
    <row r="258" spans="1:11">
      <c r="A258" s="2">
        <v>251</v>
      </c>
      <c r="B258" s="2">
        <v>29</v>
      </c>
      <c r="C258" s="24">
        <v>3.1377314814814809E-2</v>
      </c>
      <c r="D258" s="25" t="s">
        <v>366</v>
      </c>
      <c r="E258" s="19" t="s">
        <v>131</v>
      </c>
      <c r="F258" s="25" t="s">
        <v>132</v>
      </c>
      <c r="G258" s="25" t="s">
        <v>132</v>
      </c>
      <c r="H258" s="25" t="s">
        <v>177</v>
      </c>
      <c r="I258" s="25">
        <v>136</v>
      </c>
      <c r="J258" s="25" t="s">
        <v>216</v>
      </c>
      <c r="K258" s="25">
        <v>234</v>
      </c>
    </row>
    <row r="259" spans="1:11">
      <c r="A259" s="2">
        <v>252</v>
      </c>
      <c r="B259" s="2">
        <v>351</v>
      </c>
      <c r="C259" s="24">
        <v>3.142361111111111E-2</v>
      </c>
      <c r="D259" s="25" t="s">
        <v>367</v>
      </c>
      <c r="E259" s="19" t="s">
        <v>29</v>
      </c>
      <c r="F259" s="25" t="s">
        <v>30</v>
      </c>
      <c r="G259" s="25" t="s">
        <v>30</v>
      </c>
      <c r="H259" s="25" t="s">
        <v>67</v>
      </c>
      <c r="I259" s="25">
        <v>121</v>
      </c>
      <c r="J259" s="25" t="s">
        <v>244</v>
      </c>
      <c r="K259" s="25">
        <v>235</v>
      </c>
    </row>
    <row r="260" spans="1:11">
      <c r="A260" s="2">
        <v>253</v>
      </c>
      <c r="B260" s="2">
        <v>212</v>
      </c>
      <c r="C260" s="24">
        <v>3.1446759259259258E-2</v>
      </c>
      <c r="D260" s="25" t="s">
        <v>368</v>
      </c>
      <c r="E260" s="19" t="s">
        <v>50</v>
      </c>
      <c r="F260" s="25" t="s">
        <v>51</v>
      </c>
      <c r="G260" s="25" t="s">
        <v>51</v>
      </c>
      <c r="H260" s="25" t="s">
        <v>148</v>
      </c>
      <c r="I260" s="25">
        <v>120</v>
      </c>
      <c r="J260" s="25" t="s">
        <v>198</v>
      </c>
      <c r="K260" s="25">
        <v>236</v>
      </c>
    </row>
    <row r="261" spans="1:11">
      <c r="A261" s="2">
        <v>254</v>
      </c>
      <c r="B261" s="2">
        <v>180</v>
      </c>
      <c r="C261" s="24">
        <v>3.1446759259259258E-2</v>
      </c>
      <c r="D261" s="25" t="s">
        <v>369</v>
      </c>
      <c r="E261" s="19" t="s">
        <v>53</v>
      </c>
      <c r="F261" s="25" t="s">
        <v>54</v>
      </c>
      <c r="G261" s="25" t="s">
        <v>46</v>
      </c>
      <c r="H261" s="25" t="s">
        <v>47</v>
      </c>
      <c r="I261" s="25">
        <v>119</v>
      </c>
      <c r="J261" s="25" t="s">
        <v>94</v>
      </c>
      <c r="K261" s="25" t="s">
        <v>94</v>
      </c>
    </row>
    <row r="262" spans="1:11">
      <c r="A262" s="2">
        <v>255</v>
      </c>
      <c r="B262" s="2">
        <v>55</v>
      </c>
      <c r="C262" s="24">
        <v>3.1469907407407412E-2</v>
      </c>
      <c r="D262" s="25" t="s">
        <v>370</v>
      </c>
      <c r="E262" s="19" t="s">
        <v>131</v>
      </c>
      <c r="F262" s="25" t="s">
        <v>132</v>
      </c>
      <c r="G262" s="25" t="s">
        <v>132</v>
      </c>
      <c r="H262" s="25" t="s">
        <v>160</v>
      </c>
      <c r="I262" s="25">
        <v>135</v>
      </c>
      <c r="J262" s="25" t="s">
        <v>250</v>
      </c>
      <c r="K262" s="25">
        <v>237</v>
      </c>
    </row>
    <row r="263" spans="1:11">
      <c r="A263" s="2">
        <v>256</v>
      </c>
      <c r="B263" s="2">
        <v>66</v>
      </c>
      <c r="C263" s="24">
        <v>3.1631944444444442E-2</v>
      </c>
      <c r="D263" s="25" t="s">
        <v>371</v>
      </c>
      <c r="E263" s="19" t="s">
        <v>131</v>
      </c>
      <c r="F263" s="25" t="s">
        <v>132</v>
      </c>
      <c r="G263" s="25" t="s">
        <v>132</v>
      </c>
      <c r="H263" s="25" t="s">
        <v>47</v>
      </c>
      <c r="I263" s="25">
        <v>118</v>
      </c>
      <c r="J263" s="25" t="s">
        <v>244</v>
      </c>
      <c r="K263" s="25">
        <v>238</v>
      </c>
    </row>
    <row r="264" spans="1:11">
      <c r="A264" s="2">
        <v>257</v>
      </c>
      <c r="B264" s="2">
        <v>693</v>
      </c>
      <c r="C264" s="24">
        <v>3.1666666666666669E-2</v>
      </c>
      <c r="D264" s="25" t="s">
        <v>372</v>
      </c>
      <c r="E264" s="19" t="s">
        <v>57</v>
      </c>
      <c r="F264" s="25" t="s">
        <v>58</v>
      </c>
      <c r="G264" s="25" t="s">
        <v>59</v>
      </c>
      <c r="H264" s="25" t="s">
        <v>113</v>
      </c>
      <c r="I264" s="25">
        <v>134</v>
      </c>
      <c r="J264" s="25" t="s">
        <v>94</v>
      </c>
      <c r="K264" s="25" t="s">
        <v>94</v>
      </c>
    </row>
    <row r="265" spans="1:11">
      <c r="A265" s="2">
        <v>258</v>
      </c>
      <c r="B265" s="2">
        <v>26</v>
      </c>
      <c r="C265" s="24">
        <v>3.1689814814814816E-2</v>
      </c>
      <c r="D265" s="25" t="s">
        <v>373</v>
      </c>
      <c r="E265" s="19" t="s">
        <v>65</v>
      </c>
      <c r="F265" s="25" t="s">
        <v>66</v>
      </c>
      <c r="G265" s="25" t="s">
        <v>66</v>
      </c>
      <c r="H265" s="25" t="s">
        <v>148</v>
      </c>
      <c r="I265" s="25">
        <v>117</v>
      </c>
      <c r="J265" s="25" t="s">
        <v>134</v>
      </c>
      <c r="K265" s="25">
        <v>239</v>
      </c>
    </row>
    <row r="266" spans="1:11">
      <c r="A266" s="2">
        <v>259</v>
      </c>
      <c r="B266" s="2">
        <v>666</v>
      </c>
      <c r="C266" s="24">
        <v>3.1712962962962964E-2</v>
      </c>
      <c r="D266" s="25" t="s">
        <v>374</v>
      </c>
      <c r="E266" s="19" t="s">
        <v>23</v>
      </c>
      <c r="F266" s="25" t="s">
        <v>24</v>
      </c>
      <c r="G266" s="25" t="s">
        <v>25</v>
      </c>
      <c r="H266" s="25" t="s">
        <v>187</v>
      </c>
      <c r="I266" s="25">
        <v>116</v>
      </c>
      <c r="J266" s="25" t="s">
        <v>198</v>
      </c>
      <c r="K266" s="25">
        <v>240</v>
      </c>
    </row>
    <row r="267" spans="1:11">
      <c r="A267" s="2">
        <v>260</v>
      </c>
      <c r="B267" s="2">
        <v>62</v>
      </c>
      <c r="C267" s="24">
        <v>3.1770833333333331E-2</v>
      </c>
      <c r="D267" s="25" t="s">
        <v>375</v>
      </c>
      <c r="E267" s="19" t="s">
        <v>131</v>
      </c>
      <c r="F267" s="25" t="s">
        <v>132</v>
      </c>
      <c r="G267" s="25" t="s">
        <v>132</v>
      </c>
      <c r="H267" s="25" t="s">
        <v>169</v>
      </c>
      <c r="I267" s="25">
        <v>133</v>
      </c>
      <c r="J267" s="25" t="s">
        <v>174</v>
      </c>
      <c r="K267" s="25">
        <v>241</v>
      </c>
    </row>
    <row r="268" spans="1:11">
      <c r="A268" s="2">
        <v>261</v>
      </c>
      <c r="B268" s="2">
        <v>173</v>
      </c>
      <c r="C268" s="24">
        <v>3.1782407407407405E-2</v>
      </c>
      <c r="D268" s="25" t="s">
        <v>376</v>
      </c>
      <c r="E268" s="19" t="s">
        <v>53</v>
      </c>
      <c r="F268" s="25" t="s">
        <v>54</v>
      </c>
      <c r="G268" s="25" t="s">
        <v>46</v>
      </c>
      <c r="H268" s="25" t="s">
        <v>20</v>
      </c>
      <c r="I268" s="25">
        <v>115</v>
      </c>
      <c r="J268" s="25" t="s">
        <v>94</v>
      </c>
      <c r="K268" s="25" t="s">
        <v>94</v>
      </c>
    </row>
    <row r="269" spans="1:11">
      <c r="A269" s="2">
        <v>262</v>
      </c>
      <c r="B269" s="2">
        <v>655</v>
      </c>
      <c r="C269" s="24">
        <v>3.1921296296296302E-2</v>
      </c>
      <c r="D269" s="25" t="s">
        <v>377</v>
      </c>
      <c r="E269" s="19" t="s">
        <v>121</v>
      </c>
      <c r="F269" s="25" t="s">
        <v>122</v>
      </c>
      <c r="G269" s="25" t="s">
        <v>122</v>
      </c>
      <c r="H269" s="25" t="s">
        <v>160</v>
      </c>
      <c r="I269" s="25">
        <v>132</v>
      </c>
      <c r="J269" s="25" t="s">
        <v>200</v>
      </c>
      <c r="K269" s="25">
        <v>242</v>
      </c>
    </row>
    <row r="270" spans="1:11">
      <c r="A270" s="2">
        <v>263</v>
      </c>
      <c r="B270" s="2">
        <v>190</v>
      </c>
      <c r="C270" s="24">
        <v>3.1979166666666663E-2</v>
      </c>
      <c r="D270" s="25" t="s">
        <v>378</v>
      </c>
      <c r="E270" s="19" t="s">
        <v>50</v>
      </c>
      <c r="F270" s="25" t="s">
        <v>51</v>
      </c>
      <c r="G270" s="25" t="s">
        <v>51</v>
      </c>
      <c r="H270" s="25" t="s">
        <v>187</v>
      </c>
      <c r="I270" s="25">
        <v>114</v>
      </c>
      <c r="J270" s="25" t="s">
        <v>134</v>
      </c>
      <c r="K270" s="25">
        <v>243</v>
      </c>
    </row>
    <row r="271" spans="1:11">
      <c r="A271" s="2">
        <v>264</v>
      </c>
      <c r="B271" s="2">
        <v>663</v>
      </c>
      <c r="C271" s="24">
        <v>3.2094907407407412E-2</v>
      </c>
      <c r="D271" s="25" t="s">
        <v>379</v>
      </c>
      <c r="E271" s="19" t="s">
        <v>23</v>
      </c>
      <c r="F271" s="25" t="s">
        <v>24</v>
      </c>
      <c r="G271" s="25" t="s">
        <v>25</v>
      </c>
      <c r="H271" s="25" t="s">
        <v>187</v>
      </c>
      <c r="I271" s="25">
        <v>113</v>
      </c>
      <c r="J271" s="25" t="s">
        <v>82</v>
      </c>
      <c r="K271" s="25">
        <v>244</v>
      </c>
    </row>
    <row r="272" spans="1:11">
      <c r="A272" s="2">
        <v>265</v>
      </c>
      <c r="B272" s="2">
        <v>129</v>
      </c>
      <c r="C272" s="24">
        <v>3.2141203703703707E-2</v>
      </c>
      <c r="D272" s="25" t="s">
        <v>380</v>
      </c>
      <c r="E272" s="19" t="s">
        <v>381</v>
      </c>
      <c r="F272" s="25" t="s">
        <v>382</v>
      </c>
      <c r="G272" s="25" t="s">
        <v>25</v>
      </c>
      <c r="H272" s="25" t="s">
        <v>20</v>
      </c>
      <c r="I272" s="25">
        <v>112</v>
      </c>
      <c r="J272" s="25" t="s">
        <v>108</v>
      </c>
      <c r="K272" s="25">
        <v>245</v>
      </c>
    </row>
    <row r="273" spans="1:11">
      <c r="A273" s="2">
        <v>266</v>
      </c>
      <c r="B273" s="2">
        <v>438</v>
      </c>
      <c r="C273" s="24">
        <v>3.2233796296296295E-2</v>
      </c>
      <c r="D273" s="25" t="s">
        <v>383</v>
      </c>
      <c r="E273" s="19" t="s">
        <v>57</v>
      </c>
      <c r="F273" s="25" t="s">
        <v>58</v>
      </c>
      <c r="G273" s="25" t="s">
        <v>59</v>
      </c>
      <c r="H273" s="25" t="s">
        <v>38</v>
      </c>
      <c r="I273" s="25">
        <v>111</v>
      </c>
      <c r="J273" s="25" t="s">
        <v>244</v>
      </c>
      <c r="K273" s="25">
        <v>246</v>
      </c>
    </row>
    <row r="274" spans="1:11">
      <c r="A274" s="2">
        <v>267</v>
      </c>
      <c r="B274" s="2">
        <v>370</v>
      </c>
      <c r="C274" s="24">
        <v>3.229166666666667E-2</v>
      </c>
      <c r="D274" s="25" t="s">
        <v>384</v>
      </c>
      <c r="E274" s="19" t="s">
        <v>29</v>
      </c>
      <c r="F274" s="25" t="s">
        <v>30</v>
      </c>
      <c r="G274" s="25" t="s">
        <v>30</v>
      </c>
      <c r="H274" s="25" t="s">
        <v>113</v>
      </c>
      <c r="I274" s="25">
        <v>131</v>
      </c>
      <c r="J274" s="25" t="s">
        <v>216</v>
      </c>
      <c r="K274" s="25">
        <v>247</v>
      </c>
    </row>
    <row r="275" spans="1:11">
      <c r="A275" s="2">
        <v>268</v>
      </c>
      <c r="B275" s="2">
        <v>15</v>
      </c>
      <c r="C275" s="24">
        <v>3.2314814814814817E-2</v>
      </c>
      <c r="D275" s="25" t="s">
        <v>385</v>
      </c>
      <c r="E275" s="19" t="s">
        <v>65</v>
      </c>
      <c r="F275" s="25" t="s">
        <v>66</v>
      </c>
      <c r="G275" s="25" t="s">
        <v>66</v>
      </c>
      <c r="H275" s="25" t="s">
        <v>139</v>
      </c>
      <c r="I275" s="25">
        <v>130</v>
      </c>
      <c r="J275" s="25" t="s">
        <v>174</v>
      </c>
      <c r="K275" s="25">
        <v>248</v>
      </c>
    </row>
    <row r="276" spans="1:11">
      <c r="A276" s="2">
        <v>269</v>
      </c>
      <c r="B276" s="2">
        <v>321</v>
      </c>
      <c r="C276" s="24">
        <v>3.2349537037037038E-2</v>
      </c>
      <c r="D276" s="25" t="s">
        <v>386</v>
      </c>
      <c r="E276" s="19" t="s">
        <v>69</v>
      </c>
      <c r="F276" s="25" t="s">
        <v>70</v>
      </c>
      <c r="G276" s="25" t="s">
        <v>70</v>
      </c>
      <c r="H276" s="25" t="s">
        <v>102</v>
      </c>
      <c r="I276" s="25">
        <v>110</v>
      </c>
      <c r="J276" s="25" t="s">
        <v>104</v>
      </c>
      <c r="K276" s="25">
        <v>249</v>
      </c>
    </row>
    <row r="277" spans="1:11">
      <c r="A277" s="2">
        <v>270</v>
      </c>
      <c r="B277" s="2">
        <v>451</v>
      </c>
      <c r="C277" s="24">
        <v>3.2407407407407406E-2</v>
      </c>
      <c r="D277" s="25" t="s">
        <v>387</v>
      </c>
      <c r="E277" s="19" t="s">
        <v>87</v>
      </c>
      <c r="F277" s="25" t="s">
        <v>88</v>
      </c>
      <c r="G277" s="25" t="s">
        <v>88</v>
      </c>
      <c r="H277" s="25" t="s">
        <v>152</v>
      </c>
      <c r="I277" s="25">
        <v>129</v>
      </c>
      <c r="J277" s="25" t="s">
        <v>216</v>
      </c>
      <c r="K277" s="25">
        <v>250</v>
      </c>
    </row>
    <row r="278" spans="1:11">
      <c r="A278" s="2">
        <v>271</v>
      </c>
      <c r="B278" s="2">
        <v>90</v>
      </c>
      <c r="C278" s="24">
        <v>3.24537037037037E-2</v>
      </c>
      <c r="D278" s="25" t="s">
        <v>388</v>
      </c>
      <c r="E278" s="19" t="s">
        <v>131</v>
      </c>
      <c r="F278" s="25" t="s">
        <v>132</v>
      </c>
      <c r="G278" s="25" t="s">
        <v>132</v>
      </c>
      <c r="H278" s="25" t="s">
        <v>102</v>
      </c>
      <c r="I278" s="25">
        <v>109</v>
      </c>
      <c r="J278" s="25" t="s">
        <v>256</v>
      </c>
      <c r="K278" s="25">
        <v>251</v>
      </c>
    </row>
    <row r="279" spans="1:11">
      <c r="A279" s="2">
        <v>272</v>
      </c>
      <c r="B279" s="2">
        <v>178</v>
      </c>
      <c r="C279" s="24">
        <v>3.246527777777778E-2</v>
      </c>
      <c r="D279" s="25" t="s">
        <v>389</v>
      </c>
      <c r="E279" s="19" t="s">
        <v>53</v>
      </c>
      <c r="F279" s="25" t="s">
        <v>54</v>
      </c>
      <c r="G279" s="25" t="s">
        <v>46</v>
      </c>
      <c r="H279" s="25" t="s">
        <v>169</v>
      </c>
      <c r="I279" s="25">
        <v>128</v>
      </c>
      <c r="J279" s="25" t="s">
        <v>140</v>
      </c>
      <c r="K279" s="25">
        <v>252</v>
      </c>
    </row>
    <row r="280" spans="1:11">
      <c r="A280" s="2">
        <v>273</v>
      </c>
      <c r="B280" s="2">
        <v>333</v>
      </c>
      <c r="C280" s="24">
        <v>3.2523148148148148E-2</v>
      </c>
      <c r="D280" s="25" t="s">
        <v>390</v>
      </c>
      <c r="E280" s="19" t="s">
        <v>29</v>
      </c>
      <c r="F280" s="25" t="s">
        <v>30</v>
      </c>
      <c r="G280" s="25" t="s">
        <v>30</v>
      </c>
      <c r="H280" s="25" t="s">
        <v>67</v>
      </c>
      <c r="I280" s="25">
        <v>108</v>
      </c>
      <c r="J280" s="25" t="s">
        <v>256</v>
      </c>
      <c r="K280" s="25">
        <v>253</v>
      </c>
    </row>
    <row r="281" spans="1:11">
      <c r="A281" s="2">
        <v>274</v>
      </c>
      <c r="B281" s="2">
        <v>94</v>
      </c>
      <c r="C281" s="24">
        <v>3.2546296296296295E-2</v>
      </c>
      <c r="D281" s="25" t="s">
        <v>391</v>
      </c>
      <c r="E281" s="19" t="s">
        <v>96</v>
      </c>
      <c r="F281" s="25" t="s">
        <v>97</v>
      </c>
      <c r="G281" s="25" t="s">
        <v>25</v>
      </c>
      <c r="H281" s="25" t="s">
        <v>169</v>
      </c>
      <c r="I281" s="25">
        <v>127</v>
      </c>
      <c r="J281" s="25" t="s">
        <v>140</v>
      </c>
      <c r="K281" s="25">
        <v>254</v>
      </c>
    </row>
    <row r="282" spans="1:11">
      <c r="A282" s="2">
        <v>275</v>
      </c>
      <c r="B282" s="2">
        <v>14</v>
      </c>
      <c r="C282" s="24">
        <v>3.2627314814814817E-2</v>
      </c>
      <c r="D282" s="25" t="s">
        <v>392</v>
      </c>
      <c r="E282" s="19" t="s">
        <v>65</v>
      </c>
      <c r="F282" s="25" t="s">
        <v>66</v>
      </c>
      <c r="G282" s="25" t="s">
        <v>66</v>
      </c>
      <c r="H282" s="25" t="s">
        <v>67</v>
      </c>
      <c r="I282" s="25">
        <v>107</v>
      </c>
      <c r="J282" s="25" t="s">
        <v>104</v>
      </c>
      <c r="K282" s="25">
        <v>255</v>
      </c>
    </row>
    <row r="283" spans="1:11">
      <c r="A283" s="2">
        <v>276</v>
      </c>
      <c r="B283" s="2">
        <v>504</v>
      </c>
      <c r="C283" s="24">
        <v>3.2719907407407406E-2</v>
      </c>
      <c r="D283" s="25" t="s">
        <v>393</v>
      </c>
      <c r="E283" s="19" t="s">
        <v>40</v>
      </c>
      <c r="F283" s="25" t="s">
        <v>41</v>
      </c>
      <c r="G283" s="25" t="s">
        <v>42</v>
      </c>
      <c r="H283" s="25" t="s">
        <v>160</v>
      </c>
      <c r="I283" s="25">
        <v>126</v>
      </c>
      <c r="J283" s="25" t="s">
        <v>200</v>
      </c>
      <c r="K283" s="25">
        <v>256</v>
      </c>
    </row>
    <row r="284" spans="1:11">
      <c r="A284" s="2">
        <v>277</v>
      </c>
      <c r="B284" s="2">
        <v>318</v>
      </c>
      <c r="C284" s="24">
        <v>3.2731481481481479E-2</v>
      </c>
      <c r="D284" s="25" t="s">
        <v>394</v>
      </c>
      <c r="E284" s="19" t="s">
        <v>69</v>
      </c>
      <c r="F284" s="25" t="s">
        <v>70</v>
      </c>
      <c r="G284" s="25" t="s">
        <v>70</v>
      </c>
      <c r="H284" s="25" t="s">
        <v>160</v>
      </c>
      <c r="I284" s="25">
        <v>125</v>
      </c>
      <c r="J284" s="25" t="s">
        <v>200</v>
      </c>
      <c r="K284" s="25">
        <v>257</v>
      </c>
    </row>
    <row r="285" spans="1:11">
      <c r="A285" s="2">
        <v>278</v>
      </c>
      <c r="B285" s="2">
        <v>395</v>
      </c>
      <c r="C285" s="24">
        <v>3.2789351851851854E-2</v>
      </c>
      <c r="D285" s="25" t="s">
        <v>395</v>
      </c>
      <c r="E285" s="19" t="s">
        <v>57</v>
      </c>
      <c r="F285" s="25" t="s">
        <v>58</v>
      </c>
      <c r="G285" s="25" t="s">
        <v>59</v>
      </c>
      <c r="H285" s="25" t="s">
        <v>113</v>
      </c>
      <c r="I285" s="25">
        <v>124</v>
      </c>
      <c r="J285" s="25" t="s">
        <v>94</v>
      </c>
      <c r="K285" s="25" t="s">
        <v>94</v>
      </c>
    </row>
    <row r="286" spans="1:11">
      <c r="A286" s="2">
        <v>279</v>
      </c>
      <c r="B286" s="2">
        <v>131</v>
      </c>
      <c r="C286" s="24">
        <v>3.2812500000000001E-2</v>
      </c>
      <c r="D286" s="25" t="s">
        <v>396</v>
      </c>
      <c r="E286" s="19" t="s">
        <v>381</v>
      </c>
      <c r="F286" s="25" t="s">
        <v>382</v>
      </c>
      <c r="G286" s="25" t="s">
        <v>25</v>
      </c>
      <c r="H286" s="25" t="s">
        <v>47</v>
      </c>
      <c r="I286" s="25">
        <v>106</v>
      </c>
      <c r="J286" s="25" t="s">
        <v>136</v>
      </c>
      <c r="K286" s="25">
        <v>258</v>
      </c>
    </row>
    <row r="287" spans="1:11">
      <c r="A287" s="2">
        <v>280</v>
      </c>
      <c r="B287" s="2">
        <v>123</v>
      </c>
      <c r="C287" s="24">
        <v>3.290509259259259E-2</v>
      </c>
      <c r="D287" s="25" t="s">
        <v>397</v>
      </c>
      <c r="E287" s="19" t="s">
        <v>381</v>
      </c>
      <c r="F287" s="25" t="s">
        <v>382</v>
      </c>
      <c r="G287" s="25" t="s">
        <v>25</v>
      </c>
      <c r="H287" s="25" t="s">
        <v>148</v>
      </c>
      <c r="I287" s="25">
        <v>105</v>
      </c>
      <c r="J287" s="25" t="s">
        <v>172</v>
      </c>
      <c r="K287" s="25">
        <v>259</v>
      </c>
    </row>
    <row r="288" spans="1:11">
      <c r="A288" s="2">
        <v>281</v>
      </c>
      <c r="B288" s="2">
        <v>53</v>
      </c>
      <c r="C288" s="24">
        <v>3.2962962962962965E-2</v>
      </c>
      <c r="D288" s="25" t="s">
        <v>398</v>
      </c>
      <c r="E288" s="19" t="s">
        <v>131</v>
      </c>
      <c r="F288" s="25" t="s">
        <v>132</v>
      </c>
      <c r="G288" s="25" t="s">
        <v>132</v>
      </c>
      <c r="H288" s="25" t="s">
        <v>169</v>
      </c>
      <c r="I288" s="25">
        <v>123</v>
      </c>
      <c r="J288" s="25" t="s">
        <v>258</v>
      </c>
      <c r="K288" s="25">
        <v>260</v>
      </c>
    </row>
    <row r="289" spans="1:11">
      <c r="A289" s="2">
        <v>282</v>
      </c>
      <c r="B289" s="2">
        <v>377</v>
      </c>
      <c r="C289" s="24">
        <v>3.2974537037037038E-2</v>
      </c>
      <c r="D289" s="25" t="s">
        <v>399</v>
      </c>
      <c r="E289" s="19" t="s">
        <v>29</v>
      </c>
      <c r="F289" s="25" t="s">
        <v>30</v>
      </c>
      <c r="G289" s="25" t="s">
        <v>30</v>
      </c>
      <c r="H289" s="25" t="s">
        <v>26</v>
      </c>
      <c r="I289" s="25">
        <v>104</v>
      </c>
      <c r="J289" s="25" t="s">
        <v>94</v>
      </c>
      <c r="K289" s="25" t="s">
        <v>94</v>
      </c>
    </row>
    <row r="290" spans="1:11">
      <c r="A290" s="2">
        <v>283</v>
      </c>
      <c r="B290" s="2">
        <v>38</v>
      </c>
      <c r="C290" s="24">
        <v>3.3032407407407406E-2</v>
      </c>
      <c r="D290" s="25" t="s">
        <v>400</v>
      </c>
      <c r="E290" s="19" t="s">
        <v>131</v>
      </c>
      <c r="F290" s="25" t="s">
        <v>132</v>
      </c>
      <c r="G290" s="25" t="s">
        <v>132</v>
      </c>
      <c r="H290" s="25" t="s">
        <v>152</v>
      </c>
      <c r="I290" s="25">
        <v>122</v>
      </c>
      <c r="J290" s="25" t="s">
        <v>328</v>
      </c>
      <c r="K290" s="25">
        <v>261</v>
      </c>
    </row>
    <row r="291" spans="1:11">
      <c r="A291" s="2">
        <v>284</v>
      </c>
      <c r="B291" s="2">
        <v>196</v>
      </c>
      <c r="C291" s="24">
        <v>3.3067129629629634E-2</v>
      </c>
      <c r="D291" s="25" t="s">
        <v>401</v>
      </c>
      <c r="E291" s="19" t="s">
        <v>50</v>
      </c>
      <c r="F291" s="25" t="s">
        <v>51</v>
      </c>
      <c r="G291" s="25" t="s">
        <v>51</v>
      </c>
      <c r="H291" s="25" t="s">
        <v>113</v>
      </c>
      <c r="I291" s="25">
        <v>121</v>
      </c>
      <c r="J291" s="25" t="s">
        <v>114</v>
      </c>
      <c r="K291" s="25">
        <v>262</v>
      </c>
    </row>
    <row r="292" spans="1:11">
      <c r="A292" s="2">
        <v>285</v>
      </c>
      <c r="B292" s="2">
        <v>622</v>
      </c>
      <c r="C292" s="24">
        <v>3.3113425925925928E-2</v>
      </c>
      <c r="D292" s="25" t="s">
        <v>402</v>
      </c>
      <c r="E292" s="19" t="s">
        <v>61</v>
      </c>
      <c r="F292" s="25" t="s">
        <v>19</v>
      </c>
      <c r="G292" s="25" t="s">
        <v>19</v>
      </c>
      <c r="H292" s="25" t="s">
        <v>139</v>
      </c>
      <c r="I292" s="25">
        <v>120</v>
      </c>
      <c r="J292" s="25" t="s">
        <v>200</v>
      </c>
      <c r="K292" s="25">
        <v>263</v>
      </c>
    </row>
    <row r="293" spans="1:11">
      <c r="A293" s="2">
        <v>286</v>
      </c>
      <c r="B293" s="2">
        <v>552</v>
      </c>
      <c r="C293" s="24">
        <v>3.3148148148148149E-2</v>
      </c>
      <c r="D293" s="25" t="s">
        <v>403</v>
      </c>
      <c r="E293" s="19" t="s">
        <v>44</v>
      </c>
      <c r="F293" s="25" t="s">
        <v>45</v>
      </c>
      <c r="G293" s="25" t="s">
        <v>46</v>
      </c>
      <c r="H293" s="25" t="s">
        <v>177</v>
      </c>
      <c r="I293" s="25">
        <v>119</v>
      </c>
      <c r="J293" s="25" t="s">
        <v>192</v>
      </c>
      <c r="K293" s="25">
        <v>264</v>
      </c>
    </row>
    <row r="294" spans="1:11">
      <c r="A294" s="2">
        <v>287</v>
      </c>
      <c r="B294" s="2">
        <v>430</v>
      </c>
      <c r="C294" s="24">
        <v>3.3344907407407406E-2</v>
      </c>
      <c r="D294" s="25" t="s">
        <v>404</v>
      </c>
      <c r="E294" s="19" t="s">
        <v>57</v>
      </c>
      <c r="F294" s="25" t="s">
        <v>58</v>
      </c>
      <c r="G294" s="25" t="s">
        <v>59</v>
      </c>
      <c r="H294" s="25" t="s">
        <v>102</v>
      </c>
      <c r="I294" s="25">
        <v>103</v>
      </c>
      <c r="J294" s="25" t="s">
        <v>256</v>
      </c>
      <c r="K294" s="25">
        <v>265</v>
      </c>
    </row>
    <row r="295" spans="1:11">
      <c r="A295" s="2">
        <v>288</v>
      </c>
      <c r="B295" s="2">
        <v>660</v>
      </c>
      <c r="C295" s="24">
        <v>3.335648148148148E-2</v>
      </c>
      <c r="D295" s="25" t="s">
        <v>405</v>
      </c>
      <c r="E295" s="19" t="s">
        <v>121</v>
      </c>
      <c r="F295" s="25" t="s">
        <v>122</v>
      </c>
      <c r="G295" s="25" t="s">
        <v>122</v>
      </c>
      <c r="H295" s="25" t="s">
        <v>152</v>
      </c>
      <c r="I295" s="25">
        <v>118</v>
      </c>
      <c r="J295" s="25" t="s">
        <v>216</v>
      </c>
      <c r="K295" s="25">
        <v>266</v>
      </c>
    </row>
    <row r="296" spans="1:11">
      <c r="A296" s="2">
        <v>289</v>
      </c>
      <c r="B296" s="2">
        <v>231</v>
      </c>
      <c r="C296" s="24">
        <v>3.3391203703703708E-2</v>
      </c>
      <c r="D296" s="25" t="s">
        <v>406</v>
      </c>
      <c r="E296" s="19" t="s">
        <v>36</v>
      </c>
      <c r="F296" s="25" t="s">
        <v>37</v>
      </c>
      <c r="G296" s="25" t="s">
        <v>37</v>
      </c>
      <c r="H296" s="25" t="s">
        <v>184</v>
      </c>
      <c r="I296" s="25">
        <v>117</v>
      </c>
      <c r="J296" s="25" t="s">
        <v>140</v>
      </c>
      <c r="K296" s="25">
        <v>267</v>
      </c>
    </row>
    <row r="297" spans="1:11">
      <c r="A297" s="2">
        <v>290</v>
      </c>
      <c r="B297" s="2">
        <v>548</v>
      </c>
      <c r="C297" s="24">
        <v>3.3437500000000002E-2</v>
      </c>
      <c r="D297" s="25" t="s">
        <v>407</v>
      </c>
      <c r="E297" s="19" t="s">
        <v>44</v>
      </c>
      <c r="F297" s="25" t="s">
        <v>45</v>
      </c>
      <c r="G297" s="25" t="s">
        <v>46</v>
      </c>
      <c r="H297" s="25" t="s">
        <v>139</v>
      </c>
      <c r="I297" s="25">
        <v>116</v>
      </c>
      <c r="J297" s="25" t="s">
        <v>174</v>
      </c>
      <c r="K297" s="25">
        <v>268</v>
      </c>
    </row>
    <row r="298" spans="1:11">
      <c r="A298" s="2">
        <v>291</v>
      </c>
      <c r="B298" s="2">
        <v>30</v>
      </c>
      <c r="C298" s="24">
        <v>3.3518518518518517E-2</v>
      </c>
      <c r="D298" s="25" t="s">
        <v>408</v>
      </c>
      <c r="E298" s="19" t="s">
        <v>131</v>
      </c>
      <c r="F298" s="25" t="s">
        <v>132</v>
      </c>
      <c r="G298" s="25" t="s">
        <v>132</v>
      </c>
      <c r="H298" s="25" t="s">
        <v>409</v>
      </c>
      <c r="I298" s="25">
        <v>115</v>
      </c>
      <c r="J298" s="25" t="s">
        <v>185</v>
      </c>
      <c r="K298" s="25">
        <v>269</v>
      </c>
    </row>
    <row r="299" spans="1:11">
      <c r="A299" s="2">
        <v>292</v>
      </c>
      <c r="B299" s="2">
        <v>519</v>
      </c>
      <c r="C299" s="24">
        <v>3.3530092592592591E-2</v>
      </c>
      <c r="D299" s="25" t="s">
        <v>410</v>
      </c>
      <c r="E299" s="19" t="s">
        <v>44</v>
      </c>
      <c r="F299" s="25" t="s">
        <v>45</v>
      </c>
      <c r="G299" s="25" t="s">
        <v>46</v>
      </c>
      <c r="H299" s="25" t="s">
        <v>160</v>
      </c>
      <c r="I299" s="25">
        <v>114</v>
      </c>
      <c r="J299" s="25" t="s">
        <v>216</v>
      </c>
      <c r="K299" s="25">
        <v>270</v>
      </c>
    </row>
    <row r="300" spans="1:11">
      <c r="A300" s="2">
        <v>293</v>
      </c>
      <c r="B300" s="2">
        <v>199</v>
      </c>
      <c r="C300" s="24">
        <v>3.3553240740740745E-2</v>
      </c>
      <c r="D300" s="25" t="s">
        <v>411</v>
      </c>
      <c r="E300" s="19" t="s">
        <v>50</v>
      </c>
      <c r="F300" s="25" t="s">
        <v>51</v>
      </c>
      <c r="G300" s="25" t="s">
        <v>51</v>
      </c>
      <c r="H300" s="25" t="s">
        <v>152</v>
      </c>
      <c r="I300" s="25">
        <v>113</v>
      </c>
      <c r="J300" s="25" t="s">
        <v>192</v>
      </c>
      <c r="K300" s="25">
        <v>271</v>
      </c>
    </row>
    <row r="301" spans="1:11">
      <c r="A301" s="2">
        <v>294</v>
      </c>
      <c r="B301" s="2">
        <v>200</v>
      </c>
      <c r="C301" s="24">
        <v>3.3564814814814818E-2</v>
      </c>
      <c r="D301" s="25" t="s">
        <v>412</v>
      </c>
      <c r="E301" s="19" t="s">
        <v>50</v>
      </c>
      <c r="F301" s="25" t="s">
        <v>51</v>
      </c>
      <c r="G301" s="25" t="s">
        <v>51</v>
      </c>
      <c r="H301" s="25" t="s">
        <v>20</v>
      </c>
      <c r="I301" s="25">
        <v>102</v>
      </c>
      <c r="J301" s="25" t="s">
        <v>100</v>
      </c>
      <c r="K301" s="25">
        <v>272</v>
      </c>
    </row>
    <row r="302" spans="1:11">
      <c r="A302" s="2">
        <v>295</v>
      </c>
      <c r="B302" s="2">
        <v>492</v>
      </c>
      <c r="C302" s="24">
        <v>3.3587962962962965E-2</v>
      </c>
      <c r="D302" s="25" t="s">
        <v>413</v>
      </c>
      <c r="E302" s="19" t="s">
        <v>40</v>
      </c>
      <c r="F302" s="25" t="s">
        <v>41</v>
      </c>
      <c r="G302" s="25" t="s">
        <v>42</v>
      </c>
      <c r="H302" s="25" t="s">
        <v>148</v>
      </c>
      <c r="I302" s="25">
        <v>101</v>
      </c>
      <c r="J302" s="25" t="s">
        <v>256</v>
      </c>
      <c r="K302" s="25">
        <v>273</v>
      </c>
    </row>
    <row r="303" spans="1:11">
      <c r="A303" s="2">
        <v>296</v>
      </c>
      <c r="B303" s="2">
        <v>154</v>
      </c>
      <c r="C303" s="24">
        <v>3.3622685185185179E-2</v>
      </c>
      <c r="D303" s="25" t="s">
        <v>414</v>
      </c>
      <c r="E303" s="19" t="s">
        <v>53</v>
      </c>
      <c r="F303" s="25" t="s">
        <v>54</v>
      </c>
      <c r="G303" s="25" t="s">
        <v>46</v>
      </c>
      <c r="H303" s="25" t="s">
        <v>160</v>
      </c>
      <c r="I303" s="25">
        <v>112</v>
      </c>
      <c r="J303" s="25" t="s">
        <v>250</v>
      </c>
      <c r="K303" s="25">
        <v>274</v>
      </c>
    </row>
    <row r="304" spans="1:11">
      <c r="A304" s="2">
        <v>297</v>
      </c>
      <c r="B304" s="2">
        <v>586</v>
      </c>
      <c r="C304" s="24">
        <v>3.3645833333333333E-2</v>
      </c>
      <c r="D304" s="25" t="s">
        <v>415</v>
      </c>
      <c r="E304" s="19" t="s">
        <v>61</v>
      </c>
      <c r="F304" s="25" t="s">
        <v>19</v>
      </c>
      <c r="G304" s="25" t="s">
        <v>19</v>
      </c>
      <c r="H304" s="25" t="s">
        <v>177</v>
      </c>
      <c r="I304" s="25">
        <v>111</v>
      </c>
      <c r="J304" s="25" t="s">
        <v>216</v>
      </c>
      <c r="K304" s="25">
        <v>275</v>
      </c>
    </row>
    <row r="305" spans="1:11">
      <c r="A305" s="2">
        <v>298</v>
      </c>
      <c r="B305" s="2">
        <v>175</v>
      </c>
      <c r="C305" s="24">
        <v>3.3738425925925929E-2</v>
      </c>
      <c r="D305" s="25" t="s">
        <v>416</v>
      </c>
      <c r="E305" s="19" t="s">
        <v>53</v>
      </c>
      <c r="F305" s="25" t="s">
        <v>54</v>
      </c>
      <c r="G305" s="25" t="s">
        <v>46</v>
      </c>
      <c r="H305" s="25" t="s">
        <v>187</v>
      </c>
      <c r="I305" s="25">
        <v>100</v>
      </c>
      <c r="J305" s="25" t="s">
        <v>198</v>
      </c>
      <c r="K305" s="25">
        <v>276</v>
      </c>
    </row>
    <row r="306" spans="1:11">
      <c r="A306" s="2">
        <v>299</v>
      </c>
      <c r="B306" s="2">
        <v>133</v>
      </c>
      <c r="C306" s="24">
        <v>3.3761574074074076E-2</v>
      </c>
      <c r="D306" s="25" t="s">
        <v>417</v>
      </c>
      <c r="E306" s="19" t="s">
        <v>381</v>
      </c>
      <c r="F306" s="25" t="s">
        <v>382</v>
      </c>
      <c r="G306" s="25" t="s">
        <v>25</v>
      </c>
      <c r="H306" s="25" t="s">
        <v>38</v>
      </c>
      <c r="I306" s="25">
        <v>99</v>
      </c>
      <c r="J306" s="25" t="s">
        <v>202</v>
      </c>
      <c r="K306" s="25">
        <v>277</v>
      </c>
    </row>
    <row r="307" spans="1:11">
      <c r="A307" s="2">
        <v>300</v>
      </c>
      <c r="B307" s="2">
        <v>486</v>
      </c>
      <c r="C307" s="24">
        <v>3.3784722222222223E-2</v>
      </c>
      <c r="D307" s="25" t="s">
        <v>418</v>
      </c>
      <c r="E307" s="19" t="s">
        <v>40</v>
      </c>
      <c r="F307" s="25" t="s">
        <v>41</v>
      </c>
      <c r="G307" s="25" t="s">
        <v>42</v>
      </c>
      <c r="H307" s="25" t="s">
        <v>187</v>
      </c>
      <c r="I307" s="25">
        <v>98</v>
      </c>
      <c r="J307" s="25" t="s">
        <v>94</v>
      </c>
      <c r="K307" s="25" t="s">
        <v>94</v>
      </c>
    </row>
    <row r="308" spans="1:11">
      <c r="A308" s="2">
        <v>301</v>
      </c>
      <c r="B308" s="2">
        <v>368</v>
      </c>
      <c r="C308" s="24">
        <v>3.3819444444444451E-2</v>
      </c>
      <c r="D308" s="25" t="s">
        <v>419</v>
      </c>
      <c r="E308" s="19" t="s">
        <v>29</v>
      </c>
      <c r="F308" s="25" t="s">
        <v>30</v>
      </c>
      <c r="G308" s="25" t="s">
        <v>30</v>
      </c>
      <c r="H308" s="25" t="s">
        <v>187</v>
      </c>
      <c r="I308" s="25">
        <v>97</v>
      </c>
      <c r="J308" s="25" t="s">
        <v>94</v>
      </c>
      <c r="K308" s="25" t="s">
        <v>94</v>
      </c>
    </row>
    <row r="309" spans="1:11">
      <c r="A309" s="2">
        <v>302</v>
      </c>
      <c r="B309" s="2">
        <v>445</v>
      </c>
      <c r="C309" s="24">
        <v>3.3865740740740738E-2</v>
      </c>
      <c r="D309" s="25" t="s">
        <v>420</v>
      </c>
      <c r="E309" s="19" t="s">
        <v>87</v>
      </c>
      <c r="F309" s="25" t="s">
        <v>88</v>
      </c>
      <c r="G309" s="25" t="s">
        <v>88</v>
      </c>
      <c r="H309" s="25" t="s">
        <v>113</v>
      </c>
      <c r="I309" s="25">
        <v>110</v>
      </c>
      <c r="J309" s="25" t="s">
        <v>250</v>
      </c>
      <c r="K309" s="25">
        <v>278</v>
      </c>
    </row>
    <row r="310" spans="1:11">
      <c r="A310" s="2">
        <v>303</v>
      </c>
      <c r="B310" s="2">
        <v>35</v>
      </c>
      <c r="C310" s="24">
        <v>3.3888888888888885E-2</v>
      </c>
      <c r="D310" s="25" t="s">
        <v>421</v>
      </c>
      <c r="E310" s="19" t="s">
        <v>131</v>
      </c>
      <c r="F310" s="25" t="s">
        <v>132</v>
      </c>
      <c r="G310" s="25" t="s">
        <v>132</v>
      </c>
      <c r="H310" s="25" t="s">
        <v>148</v>
      </c>
      <c r="I310" s="25">
        <v>96</v>
      </c>
      <c r="J310" s="25" t="s">
        <v>198</v>
      </c>
      <c r="K310" s="25">
        <v>279</v>
      </c>
    </row>
    <row r="311" spans="1:11">
      <c r="A311" s="2">
        <v>304</v>
      </c>
      <c r="B311" s="2">
        <v>416</v>
      </c>
      <c r="C311" s="24">
        <v>3.394675925925926E-2</v>
      </c>
      <c r="D311" s="25" t="s">
        <v>422</v>
      </c>
      <c r="E311" s="19" t="s">
        <v>57</v>
      </c>
      <c r="F311" s="25" t="s">
        <v>58</v>
      </c>
      <c r="G311" s="25" t="s">
        <v>59</v>
      </c>
      <c r="H311" s="25" t="s">
        <v>47</v>
      </c>
      <c r="I311" s="25">
        <v>95</v>
      </c>
      <c r="J311" s="25" t="s">
        <v>134</v>
      </c>
      <c r="K311" s="25">
        <v>280</v>
      </c>
    </row>
    <row r="312" spans="1:11">
      <c r="A312" s="2">
        <v>305</v>
      </c>
      <c r="B312" s="2">
        <v>704</v>
      </c>
      <c r="C312" s="24">
        <v>3.4016203703703708E-2</v>
      </c>
      <c r="D312" s="25" t="s">
        <v>423</v>
      </c>
      <c r="E312" s="19">
        <v>0</v>
      </c>
      <c r="F312" s="25" t="s">
        <v>94</v>
      </c>
      <c r="G312" s="25" t="s">
        <v>94</v>
      </c>
      <c r="H312" s="25" t="s">
        <v>47</v>
      </c>
      <c r="I312" s="25" t="s">
        <v>94</v>
      </c>
      <c r="J312" s="25" t="s">
        <v>94</v>
      </c>
      <c r="K312" s="25" t="s">
        <v>94</v>
      </c>
    </row>
    <row r="313" spans="1:11">
      <c r="A313" s="2">
        <v>306</v>
      </c>
      <c r="B313" s="2">
        <v>146</v>
      </c>
      <c r="C313" s="24">
        <v>3.4074074074074076E-2</v>
      </c>
      <c r="D313" s="25" t="s">
        <v>424</v>
      </c>
      <c r="E313" s="19" t="s">
        <v>145</v>
      </c>
      <c r="F313" s="25" t="s">
        <v>146</v>
      </c>
      <c r="G313" s="25" t="s">
        <v>146</v>
      </c>
      <c r="H313" s="25" t="s">
        <v>102</v>
      </c>
      <c r="I313" s="25">
        <v>94</v>
      </c>
      <c r="J313" s="25" t="s">
        <v>100</v>
      </c>
      <c r="K313" s="25">
        <v>281</v>
      </c>
    </row>
    <row r="314" spans="1:11">
      <c r="A314" s="2">
        <v>307</v>
      </c>
      <c r="B314" s="2">
        <v>136</v>
      </c>
      <c r="C314" s="24">
        <v>3.408564814814815E-2</v>
      </c>
      <c r="D314" s="25" t="s">
        <v>425</v>
      </c>
      <c r="E314" s="19" t="s">
        <v>158</v>
      </c>
      <c r="F314" s="25" t="s">
        <v>159</v>
      </c>
      <c r="G314" s="25" t="s">
        <v>59</v>
      </c>
      <c r="H314" s="25" t="s">
        <v>67</v>
      </c>
      <c r="I314" s="25">
        <v>93</v>
      </c>
      <c r="J314" s="25" t="s">
        <v>94</v>
      </c>
      <c r="K314" s="25" t="s">
        <v>94</v>
      </c>
    </row>
    <row r="315" spans="1:11">
      <c r="A315" s="2">
        <v>308</v>
      </c>
      <c r="B315" s="2">
        <v>326</v>
      </c>
      <c r="C315" s="24">
        <v>3.4131944444444444E-2</v>
      </c>
      <c r="D315" s="25" t="s">
        <v>426</v>
      </c>
      <c r="E315" s="19" t="s">
        <v>69</v>
      </c>
      <c r="F315" s="25" t="s">
        <v>70</v>
      </c>
      <c r="G315" s="25" t="s">
        <v>70</v>
      </c>
      <c r="H315" s="25" t="s">
        <v>177</v>
      </c>
      <c r="I315" s="25">
        <v>109</v>
      </c>
      <c r="J315" s="25" t="s">
        <v>114</v>
      </c>
      <c r="K315" s="25">
        <v>282</v>
      </c>
    </row>
    <row r="316" spans="1:11">
      <c r="A316" s="2">
        <v>309</v>
      </c>
      <c r="B316" s="2">
        <v>151</v>
      </c>
      <c r="C316" s="24">
        <v>3.4143518518518517E-2</v>
      </c>
      <c r="D316" s="25" t="s">
        <v>427</v>
      </c>
      <c r="E316" s="19" t="s">
        <v>145</v>
      </c>
      <c r="F316" s="25" t="s">
        <v>146</v>
      </c>
      <c r="G316" s="25" t="s">
        <v>146</v>
      </c>
      <c r="H316" s="25" t="s">
        <v>139</v>
      </c>
      <c r="I316" s="25">
        <v>108</v>
      </c>
      <c r="J316" s="25" t="s">
        <v>140</v>
      </c>
      <c r="K316" s="25">
        <v>283</v>
      </c>
    </row>
    <row r="317" spans="1:11">
      <c r="A317" s="2">
        <v>310</v>
      </c>
      <c r="B317" s="2">
        <v>443</v>
      </c>
      <c r="C317" s="24">
        <v>3.4201388888888885E-2</v>
      </c>
      <c r="D317" s="25" t="s">
        <v>428</v>
      </c>
      <c r="E317" s="19" t="s">
        <v>87</v>
      </c>
      <c r="F317" s="25" t="s">
        <v>88</v>
      </c>
      <c r="G317" s="25" t="s">
        <v>88</v>
      </c>
      <c r="H317" s="25" t="s">
        <v>184</v>
      </c>
      <c r="I317" s="25">
        <v>107</v>
      </c>
      <c r="J317" s="25" t="s">
        <v>185</v>
      </c>
      <c r="K317" s="25">
        <v>284</v>
      </c>
    </row>
    <row r="318" spans="1:11">
      <c r="A318" s="2">
        <v>311</v>
      </c>
      <c r="B318" s="2">
        <v>675</v>
      </c>
      <c r="C318" s="24">
        <v>3.4282407407407407E-2</v>
      </c>
      <c r="D318" s="25" t="s">
        <v>429</v>
      </c>
      <c r="E318" s="19" t="s">
        <v>430</v>
      </c>
      <c r="F318" s="25" t="s">
        <v>91</v>
      </c>
      <c r="G318" s="25" t="s">
        <v>42</v>
      </c>
      <c r="H318" s="25" t="s">
        <v>160</v>
      </c>
      <c r="I318" s="25">
        <v>106</v>
      </c>
      <c r="J318" s="25" t="s">
        <v>250</v>
      </c>
      <c r="K318" s="25">
        <v>285</v>
      </c>
    </row>
    <row r="319" spans="1:11">
      <c r="A319" s="2">
        <v>312</v>
      </c>
      <c r="B319" s="2">
        <v>31</v>
      </c>
      <c r="C319" s="24">
        <v>3.4363425925925929E-2</v>
      </c>
      <c r="D319" s="25" t="s">
        <v>431</v>
      </c>
      <c r="E319" s="19" t="s">
        <v>131</v>
      </c>
      <c r="F319" s="25" t="s">
        <v>132</v>
      </c>
      <c r="G319" s="25" t="s">
        <v>132</v>
      </c>
      <c r="H319" s="25" t="s">
        <v>20</v>
      </c>
      <c r="I319" s="25">
        <v>92</v>
      </c>
      <c r="J319" s="25" t="s">
        <v>94</v>
      </c>
      <c r="K319" s="25" t="s">
        <v>94</v>
      </c>
    </row>
    <row r="320" spans="1:11">
      <c r="A320" s="2">
        <v>313</v>
      </c>
      <c r="B320" s="2">
        <v>565</v>
      </c>
      <c r="C320" s="24">
        <v>3.4386574074074076E-2</v>
      </c>
      <c r="D320" s="25" t="s">
        <v>432</v>
      </c>
      <c r="E320" s="19" t="s">
        <v>73</v>
      </c>
      <c r="F320" s="25" t="s">
        <v>74</v>
      </c>
      <c r="G320" s="25" t="s">
        <v>74</v>
      </c>
      <c r="H320" s="25" t="s">
        <v>152</v>
      </c>
      <c r="I320" s="25">
        <v>105</v>
      </c>
      <c r="J320" s="25" t="s">
        <v>114</v>
      </c>
      <c r="K320" s="25">
        <v>286</v>
      </c>
    </row>
    <row r="321" spans="1:11">
      <c r="A321" s="2">
        <v>314</v>
      </c>
      <c r="B321" s="2">
        <v>135</v>
      </c>
      <c r="C321" s="24">
        <v>3.4456018518518518E-2</v>
      </c>
      <c r="D321" s="25" t="s">
        <v>433</v>
      </c>
      <c r="E321" s="19" t="s">
        <v>381</v>
      </c>
      <c r="F321" s="25" t="s">
        <v>382</v>
      </c>
      <c r="G321" s="25" t="s">
        <v>25</v>
      </c>
      <c r="H321" s="25" t="s">
        <v>184</v>
      </c>
      <c r="I321" s="25">
        <v>104</v>
      </c>
      <c r="J321" s="25" t="s">
        <v>185</v>
      </c>
      <c r="K321" s="25">
        <v>287</v>
      </c>
    </row>
    <row r="322" spans="1:11">
      <c r="A322" s="2">
        <v>315</v>
      </c>
      <c r="B322" s="2">
        <v>605</v>
      </c>
      <c r="C322" s="24">
        <v>3.4467592592592591E-2</v>
      </c>
      <c r="D322" s="25" t="s">
        <v>434</v>
      </c>
      <c r="E322" s="19" t="s">
        <v>61</v>
      </c>
      <c r="F322" s="25" t="s">
        <v>19</v>
      </c>
      <c r="G322" s="25" t="s">
        <v>19</v>
      </c>
      <c r="H322" s="25" t="s">
        <v>148</v>
      </c>
      <c r="I322" s="25">
        <v>91</v>
      </c>
      <c r="J322" s="25" t="s">
        <v>94</v>
      </c>
      <c r="K322" s="25" t="s">
        <v>94</v>
      </c>
    </row>
    <row r="323" spans="1:11">
      <c r="A323" s="2">
        <v>316</v>
      </c>
      <c r="B323" s="2">
        <v>128</v>
      </c>
      <c r="C323" s="24">
        <v>3.453703703703704E-2</v>
      </c>
      <c r="D323" s="25" t="s">
        <v>435</v>
      </c>
      <c r="E323" s="19" t="s">
        <v>381</v>
      </c>
      <c r="F323" s="25" t="s">
        <v>382</v>
      </c>
      <c r="G323" s="25" t="s">
        <v>25</v>
      </c>
      <c r="H323" s="25" t="s">
        <v>67</v>
      </c>
      <c r="I323" s="25">
        <v>90</v>
      </c>
      <c r="J323" s="25" t="s">
        <v>244</v>
      </c>
      <c r="K323" s="25">
        <v>288</v>
      </c>
    </row>
    <row r="324" spans="1:11">
      <c r="A324" s="2">
        <v>317</v>
      </c>
      <c r="B324" s="2">
        <v>315</v>
      </c>
      <c r="C324" s="24">
        <v>3.4560185185185187E-2</v>
      </c>
      <c r="D324" s="25" t="s">
        <v>436</v>
      </c>
      <c r="E324" s="19" t="s">
        <v>69</v>
      </c>
      <c r="F324" s="25" t="s">
        <v>70</v>
      </c>
      <c r="G324" s="25" t="s">
        <v>70</v>
      </c>
      <c r="H324" s="25" t="s">
        <v>47</v>
      </c>
      <c r="I324" s="25">
        <v>89</v>
      </c>
      <c r="J324" s="25" t="s">
        <v>134</v>
      </c>
      <c r="K324" s="25">
        <v>289</v>
      </c>
    </row>
    <row r="325" spans="1:11">
      <c r="A325" s="2">
        <v>318</v>
      </c>
      <c r="B325" s="2">
        <v>204</v>
      </c>
      <c r="C325" s="24">
        <v>3.4571759259259253E-2</v>
      </c>
      <c r="D325" s="25" t="s">
        <v>437</v>
      </c>
      <c r="E325" s="19" t="s">
        <v>50</v>
      </c>
      <c r="F325" s="25" t="s">
        <v>51</v>
      </c>
      <c r="G325" s="25" t="s">
        <v>51</v>
      </c>
      <c r="H325" s="25" t="s">
        <v>184</v>
      </c>
      <c r="I325" s="25">
        <v>103</v>
      </c>
      <c r="J325" s="25" t="s">
        <v>185</v>
      </c>
      <c r="K325" s="25">
        <v>290</v>
      </c>
    </row>
    <row r="326" spans="1:11">
      <c r="A326" s="2">
        <v>319</v>
      </c>
      <c r="B326" s="2">
        <v>161</v>
      </c>
      <c r="C326" s="24">
        <v>3.4629629629629628E-2</v>
      </c>
      <c r="D326" s="25" t="s">
        <v>438</v>
      </c>
      <c r="E326" s="19" t="s">
        <v>53</v>
      </c>
      <c r="F326" s="25" t="s">
        <v>54</v>
      </c>
      <c r="G326" s="25" t="s">
        <v>46</v>
      </c>
      <c r="H326" s="25" t="s">
        <v>160</v>
      </c>
      <c r="I326" s="25">
        <v>102</v>
      </c>
      <c r="J326" s="25" t="s">
        <v>258</v>
      </c>
      <c r="K326" s="25">
        <v>291</v>
      </c>
    </row>
    <row r="327" spans="1:11">
      <c r="A327" s="2">
        <v>320</v>
      </c>
      <c r="B327" s="2">
        <v>575</v>
      </c>
      <c r="C327" s="24">
        <v>3.4687500000000003E-2</v>
      </c>
      <c r="D327" s="25" t="s">
        <v>439</v>
      </c>
      <c r="E327" s="19" t="s">
        <v>61</v>
      </c>
      <c r="F327" s="25" t="s">
        <v>19</v>
      </c>
      <c r="G327" s="25" t="s">
        <v>19</v>
      </c>
      <c r="H327" s="25" t="s">
        <v>184</v>
      </c>
      <c r="I327" s="25">
        <v>101</v>
      </c>
      <c r="J327" s="25" t="s">
        <v>353</v>
      </c>
      <c r="K327" s="25">
        <v>292</v>
      </c>
    </row>
    <row r="328" spans="1:11">
      <c r="A328" s="2">
        <v>321</v>
      </c>
      <c r="B328" s="2">
        <v>40</v>
      </c>
      <c r="C328" s="24">
        <v>3.4803240740740739E-2</v>
      </c>
      <c r="D328" s="25" t="s">
        <v>440</v>
      </c>
      <c r="E328" s="19" t="s">
        <v>131</v>
      </c>
      <c r="F328" s="25" t="s">
        <v>132</v>
      </c>
      <c r="G328" s="25" t="s">
        <v>132</v>
      </c>
      <c r="H328" s="25" t="s">
        <v>169</v>
      </c>
      <c r="I328" s="25">
        <v>100</v>
      </c>
      <c r="J328" s="25" t="s">
        <v>94</v>
      </c>
      <c r="K328" s="25" t="s">
        <v>94</v>
      </c>
    </row>
    <row r="329" spans="1:11">
      <c r="A329" s="2">
        <v>322</v>
      </c>
      <c r="B329" s="2">
        <v>464</v>
      </c>
      <c r="C329" s="24">
        <v>3.4803240740740739E-2</v>
      </c>
      <c r="D329" s="25" t="s">
        <v>441</v>
      </c>
      <c r="E329" s="19" t="s">
        <v>87</v>
      </c>
      <c r="F329" s="25" t="s">
        <v>88</v>
      </c>
      <c r="G329" s="25" t="s">
        <v>88</v>
      </c>
      <c r="H329" s="25" t="s">
        <v>139</v>
      </c>
      <c r="I329" s="25">
        <v>99</v>
      </c>
      <c r="J329" s="25" t="s">
        <v>140</v>
      </c>
      <c r="K329" s="25">
        <v>293</v>
      </c>
    </row>
    <row r="330" spans="1:11">
      <c r="A330" s="2">
        <v>323</v>
      </c>
      <c r="B330" s="2">
        <v>346</v>
      </c>
      <c r="C330" s="24">
        <v>3.4814814814814812E-2</v>
      </c>
      <c r="D330" s="25" t="s">
        <v>442</v>
      </c>
      <c r="E330" s="19" t="s">
        <v>29</v>
      </c>
      <c r="F330" s="25" t="s">
        <v>30</v>
      </c>
      <c r="G330" s="25" t="s">
        <v>30</v>
      </c>
      <c r="H330" s="25" t="s">
        <v>38</v>
      </c>
      <c r="I330" s="25">
        <v>88</v>
      </c>
      <c r="J330" s="25" t="s">
        <v>94</v>
      </c>
      <c r="K330" s="25" t="s">
        <v>94</v>
      </c>
    </row>
    <row r="331" spans="1:11">
      <c r="A331" s="2">
        <v>324</v>
      </c>
      <c r="B331" s="2">
        <v>170</v>
      </c>
      <c r="C331" s="24">
        <v>3.4837962962962959E-2</v>
      </c>
      <c r="D331" s="25" t="s">
        <v>443</v>
      </c>
      <c r="E331" s="19" t="s">
        <v>53</v>
      </c>
      <c r="F331" s="25" t="s">
        <v>54</v>
      </c>
      <c r="G331" s="25" t="s">
        <v>46</v>
      </c>
      <c r="H331" s="25" t="s">
        <v>113</v>
      </c>
      <c r="I331" s="25">
        <v>98</v>
      </c>
      <c r="J331" s="25" t="s">
        <v>328</v>
      </c>
      <c r="K331" s="25">
        <v>294</v>
      </c>
    </row>
    <row r="332" spans="1:11">
      <c r="A332" s="2">
        <v>325</v>
      </c>
      <c r="B332" s="2">
        <v>306</v>
      </c>
      <c r="C332" s="24">
        <v>3.4965277777777783E-2</v>
      </c>
      <c r="D332" s="25" t="s">
        <v>444</v>
      </c>
      <c r="E332" s="19" t="s">
        <v>69</v>
      </c>
      <c r="F332" s="25" t="s">
        <v>70</v>
      </c>
      <c r="G332" s="25" t="s">
        <v>70</v>
      </c>
      <c r="H332" s="25" t="s">
        <v>47</v>
      </c>
      <c r="I332" s="25">
        <v>87</v>
      </c>
      <c r="J332" s="25" t="s">
        <v>62</v>
      </c>
      <c r="K332" s="25">
        <v>295</v>
      </c>
    </row>
    <row r="333" spans="1:11">
      <c r="A333" s="2">
        <v>326</v>
      </c>
      <c r="B333" s="2">
        <v>203</v>
      </c>
      <c r="C333" s="24">
        <v>3.4999999999999996E-2</v>
      </c>
      <c r="D333" s="25" t="s">
        <v>445</v>
      </c>
      <c r="E333" s="19" t="s">
        <v>50</v>
      </c>
      <c r="F333" s="25" t="s">
        <v>51</v>
      </c>
      <c r="G333" s="25" t="s">
        <v>51</v>
      </c>
      <c r="H333" s="25" t="s">
        <v>187</v>
      </c>
      <c r="I333" s="25">
        <v>86</v>
      </c>
      <c r="J333" s="25" t="s">
        <v>104</v>
      </c>
      <c r="K333" s="25">
        <v>296</v>
      </c>
    </row>
    <row r="334" spans="1:11">
      <c r="A334" s="2">
        <v>327</v>
      </c>
      <c r="B334" s="2">
        <v>67</v>
      </c>
      <c r="C334" s="24">
        <v>3.5057870370370371E-2</v>
      </c>
      <c r="D334" s="25" t="s">
        <v>446</v>
      </c>
      <c r="E334" s="19" t="s">
        <v>131</v>
      </c>
      <c r="F334" s="25" t="s">
        <v>132</v>
      </c>
      <c r="G334" s="25" t="s">
        <v>132</v>
      </c>
      <c r="H334" s="25" t="s">
        <v>139</v>
      </c>
      <c r="I334" s="25">
        <v>97</v>
      </c>
      <c r="J334" s="25" t="s">
        <v>94</v>
      </c>
      <c r="K334" s="25" t="s">
        <v>94</v>
      </c>
    </row>
    <row r="335" spans="1:11">
      <c r="A335" s="2">
        <v>328</v>
      </c>
      <c r="B335" s="2">
        <v>449</v>
      </c>
      <c r="C335" s="24">
        <v>3.515046296296296E-2</v>
      </c>
      <c r="D335" s="25" t="s">
        <v>447</v>
      </c>
      <c r="E335" s="19" t="s">
        <v>87</v>
      </c>
      <c r="F335" s="25" t="s">
        <v>88</v>
      </c>
      <c r="G335" s="25" t="s">
        <v>88</v>
      </c>
      <c r="H335" s="25" t="s">
        <v>177</v>
      </c>
      <c r="I335" s="25">
        <v>96</v>
      </c>
      <c r="J335" s="25" t="s">
        <v>258</v>
      </c>
      <c r="K335" s="25">
        <v>297</v>
      </c>
    </row>
    <row r="336" spans="1:11">
      <c r="A336" s="2">
        <v>329</v>
      </c>
      <c r="B336" s="2">
        <v>546</v>
      </c>
      <c r="C336" s="24">
        <v>3.5173611111111107E-2</v>
      </c>
      <c r="D336" s="25" t="s">
        <v>448</v>
      </c>
      <c r="E336" s="19" t="s">
        <v>44</v>
      </c>
      <c r="F336" s="25" t="s">
        <v>45</v>
      </c>
      <c r="G336" s="25" t="s">
        <v>46</v>
      </c>
      <c r="H336" s="25" t="s">
        <v>169</v>
      </c>
      <c r="I336" s="25">
        <v>95</v>
      </c>
      <c r="J336" s="25" t="s">
        <v>94</v>
      </c>
      <c r="K336" s="25" t="s">
        <v>94</v>
      </c>
    </row>
    <row r="337" spans="1:11">
      <c r="A337" s="2">
        <v>330</v>
      </c>
      <c r="B337" s="2">
        <v>503</v>
      </c>
      <c r="C337" s="24">
        <v>3.532407407407407E-2</v>
      </c>
      <c r="D337" s="25" t="s">
        <v>449</v>
      </c>
      <c r="E337" s="19" t="s">
        <v>40</v>
      </c>
      <c r="F337" s="25" t="s">
        <v>41</v>
      </c>
      <c r="G337" s="25" t="s">
        <v>42</v>
      </c>
      <c r="H337" s="25" t="s">
        <v>67</v>
      </c>
      <c r="I337" s="25">
        <v>85</v>
      </c>
      <c r="J337" s="25" t="s">
        <v>94</v>
      </c>
      <c r="K337" s="25" t="s">
        <v>94</v>
      </c>
    </row>
    <row r="338" spans="1:11">
      <c r="A338" s="2">
        <v>331</v>
      </c>
      <c r="B338" s="2">
        <v>555</v>
      </c>
      <c r="C338" s="24">
        <v>3.5347222222222217E-2</v>
      </c>
      <c r="D338" s="25" t="s">
        <v>450</v>
      </c>
      <c r="E338" s="19" t="s">
        <v>44</v>
      </c>
      <c r="F338" s="25" t="s">
        <v>45</v>
      </c>
      <c r="G338" s="25" t="s">
        <v>46</v>
      </c>
      <c r="H338" s="25" t="s">
        <v>160</v>
      </c>
      <c r="I338" s="25">
        <v>94</v>
      </c>
      <c r="J338" s="25" t="s">
        <v>94</v>
      </c>
      <c r="K338" s="25" t="s">
        <v>94</v>
      </c>
    </row>
    <row r="339" spans="1:11">
      <c r="A339" s="2">
        <v>332</v>
      </c>
      <c r="B339" s="2">
        <v>366</v>
      </c>
      <c r="C339" s="24">
        <v>3.5416666666666666E-2</v>
      </c>
      <c r="D339" s="25" t="s">
        <v>451</v>
      </c>
      <c r="E339" s="19" t="s">
        <v>29</v>
      </c>
      <c r="F339" s="25" t="s">
        <v>30</v>
      </c>
      <c r="G339" s="25" t="s">
        <v>30</v>
      </c>
      <c r="H339" s="25" t="s">
        <v>264</v>
      </c>
      <c r="I339" s="25">
        <v>84</v>
      </c>
      <c r="J339" s="25" t="s">
        <v>94</v>
      </c>
      <c r="K339" s="25" t="s">
        <v>94</v>
      </c>
    </row>
    <row r="340" spans="1:11">
      <c r="A340" s="2">
        <v>333</v>
      </c>
      <c r="B340" s="2">
        <v>700</v>
      </c>
      <c r="C340" s="24">
        <v>3.5474537037037041E-2</v>
      </c>
      <c r="D340" s="25" t="s">
        <v>452</v>
      </c>
      <c r="E340" s="19">
        <v>0</v>
      </c>
      <c r="F340" s="25" t="s">
        <v>94</v>
      </c>
      <c r="G340" s="25" t="s">
        <v>94</v>
      </c>
      <c r="H340" s="25" t="s">
        <v>113</v>
      </c>
      <c r="I340" s="25" t="s">
        <v>94</v>
      </c>
      <c r="J340" s="25" t="s">
        <v>94</v>
      </c>
      <c r="K340" s="25" t="s">
        <v>94</v>
      </c>
    </row>
    <row r="341" spans="1:11">
      <c r="A341" s="2">
        <v>334</v>
      </c>
      <c r="B341" s="2">
        <v>158</v>
      </c>
      <c r="C341" s="24">
        <v>3.5555555555555556E-2</v>
      </c>
      <c r="D341" s="25" t="s">
        <v>453</v>
      </c>
      <c r="E341" s="19" t="s">
        <v>53</v>
      </c>
      <c r="F341" s="25" t="s">
        <v>54</v>
      </c>
      <c r="G341" s="25" t="s">
        <v>46</v>
      </c>
      <c r="H341" s="25" t="s">
        <v>47</v>
      </c>
      <c r="I341" s="25">
        <v>83</v>
      </c>
      <c r="J341" s="25" t="s">
        <v>94</v>
      </c>
      <c r="K341" s="25" t="s">
        <v>94</v>
      </c>
    </row>
    <row r="342" spans="1:11">
      <c r="A342" s="2">
        <v>335</v>
      </c>
      <c r="B342" s="2">
        <v>155</v>
      </c>
      <c r="C342" s="24">
        <v>3.5624999999999997E-2</v>
      </c>
      <c r="D342" s="25" t="s">
        <v>454</v>
      </c>
      <c r="E342" s="19" t="s">
        <v>53</v>
      </c>
      <c r="F342" s="25" t="s">
        <v>54</v>
      </c>
      <c r="G342" s="25" t="s">
        <v>46</v>
      </c>
      <c r="H342" s="25" t="s">
        <v>160</v>
      </c>
      <c r="I342" s="25">
        <v>93</v>
      </c>
      <c r="J342" s="25" t="s">
        <v>94</v>
      </c>
      <c r="K342" s="25" t="s">
        <v>94</v>
      </c>
    </row>
    <row r="343" spans="1:11">
      <c r="A343" s="2">
        <v>336</v>
      </c>
      <c r="B343" s="2">
        <v>234</v>
      </c>
      <c r="C343" s="24">
        <v>3.5682870370370372E-2</v>
      </c>
      <c r="D343" s="25" t="s">
        <v>455</v>
      </c>
      <c r="E343" s="19" t="s">
        <v>36</v>
      </c>
      <c r="F343" s="25" t="s">
        <v>37</v>
      </c>
      <c r="G343" s="25" t="s">
        <v>37</v>
      </c>
      <c r="H343" s="25" t="s">
        <v>184</v>
      </c>
      <c r="I343" s="25">
        <v>92</v>
      </c>
      <c r="J343" s="25" t="s">
        <v>174</v>
      </c>
      <c r="K343" s="25">
        <v>298</v>
      </c>
    </row>
    <row r="344" spans="1:11">
      <c r="A344" s="2">
        <v>337</v>
      </c>
      <c r="B344" s="2">
        <v>484</v>
      </c>
      <c r="C344" s="24">
        <v>3.5787037037037034E-2</v>
      </c>
      <c r="D344" s="25" t="s">
        <v>456</v>
      </c>
      <c r="E344" s="19" t="s">
        <v>40</v>
      </c>
      <c r="F344" s="25" t="s">
        <v>41</v>
      </c>
      <c r="G344" s="25" t="s">
        <v>42</v>
      </c>
      <c r="H344" s="25" t="s">
        <v>409</v>
      </c>
      <c r="I344" s="25">
        <v>91</v>
      </c>
      <c r="J344" s="25" t="s">
        <v>185</v>
      </c>
      <c r="K344" s="25">
        <v>299</v>
      </c>
    </row>
    <row r="345" spans="1:11">
      <c r="A345" s="2">
        <v>338</v>
      </c>
      <c r="B345" s="2">
        <v>703</v>
      </c>
      <c r="C345" s="24">
        <v>3.5810185185185188E-2</v>
      </c>
      <c r="D345" s="25" t="s">
        <v>457</v>
      </c>
      <c r="E345" s="19" t="s">
        <v>40</v>
      </c>
      <c r="F345" s="25" t="s">
        <v>41</v>
      </c>
      <c r="G345" s="25" t="s">
        <v>42</v>
      </c>
      <c r="H345" s="25" t="s">
        <v>148</v>
      </c>
      <c r="I345" s="25">
        <v>82</v>
      </c>
      <c r="J345" s="25" t="s">
        <v>94</v>
      </c>
      <c r="K345" s="25" t="s">
        <v>94</v>
      </c>
    </row>
    <row r="346" spans="1:11">
      <c r="A346" s="2">
        <v>339</v>
      </c>
      <c r="B346" s="2">
        <v>246</v>
      </c>
      <c r="C346" s="24">
        <v>3.5868055555555556E-2</v>
      </c>
      <c r="D346" s="25" t="s">
        <v>458</v>
      </c>
      <c r="E346" s="19" t="s">
        <v>110</v>
      </c>
      <c r="F346" s="25" t="s">
        <v>111</v>
      </c>
      <c r="G346" s="25" t="s">
        <v>111</v>
      </c>
      <c r="H346" s="25" t="s">
        <v>160</v>
      </c>
      <c r="I346" s="25">
        <v>90</v>
      </c>
      <c r="J346" s="25" t="s">
        <v>200</v>
      </c>
      <c r="K346" s="25">
        <v>300</v>
      </c>
    </row>
    <row r="347" spans="1:11">
      <c r="A347" s="2">
        <v>340</v>
      </c>
      <c r="B347" s="2">
        <v>82</v>
      </c>
      <c r="C347" s="24">
        <v>3.5937500000000004E-2</v>
      </c>
      <c r="D347" s="25" t="s">
        <v>459</v>
      </c>
      <c r="E347" s="19" t="s">
        <v>131</v>
      </c>
      <c r="F347" s="25" t="s">
        <v>132</v>
      </c>
      <c r="G347" s="25" t="s">
        <v>132</v>
      </c>
      <c r="H347" s="25" t="s">
        <v>67</v>
      </c>
      <c r="I347" s="25">
        <v>81</v>
      </c>
      <c r="J347" s="25" t="s">
        <v>94</v>
      </c>
      <c r="K347" s="25" t="s">
        <v>94</v>
      </c>
    </row>
    <row r="348" spans="1:11">
      <c r="A348" s="2">
        <v>341</v>
      </c>
      <c r="B348" s="2">
        <v>214</v>
      </c>
      <c r="C348" s="24">
        <v>3.5983796296296298E-2</v>
      </c>
      <c r="D348" s="25" t="s">
        <v>460</v>
      </c>
      <c r="E348" s="19" t="s">
        <v>50</v>
      </c>
      <c r="F348" s="25" t="s">
        <v>51</v>
      </c>
      <c r="G348" s="25" t="s">
        <v>51</v>
      </c>
      <c r="H348" s="25" t="s">
        <v>187</v>
      </c>
      <c r="I348" s="25">
        <v>80</v>
      </c>
      <c r="J348" s="25" t="s">
        <v>27</v>
      </c>
      <c r="K348" s="25">
        <v>301</v>
      </c>
    </row>
    <row r="349" spans="1:11">
      <c r="A349" s="2">
        <v>342</v>
      </c>
      <c r="B349" s="2">
        <v>681</v>
      </c>
      <c r="C349" s="24">
        <v>3.605324074074074E-2</v>
      </c>
      <c r="D349" s="25" t="s">
        <v>461</v>
      </c>
      <c r="E349" s="19">
        <v>0</v>
      </c>
      <c r="F349" s="25" t="s">
        <v>94</v>
      </c>
      <c r="G349" s="25" t="s">
        <v>94</v>
      </c>
      <c r="H349" s="25" t="s">
        <v>139</v>
      </c>
      <c r="I349" s="25" t="s">
        <v>94</v>
      </c>
      <c r="J349" s="25" t="s">
        <v>94</v>
      </c>
      <c r="K349" s="25" t="s">
        <v>94</v>
      </c>
    </row>
    <row r="350" spans="1:11">
      <c r="A350" s="2">
        <v>343</v>
      </c>
      <c r="B350" s="2">
        <v>723</v>
      </c>
      <c r="C350" s="24">
        <v>3.6180555555555556E-2</v>
      </c>
      <c r="D350" s="25" t="s">
        <v>462</v>
      </c>
      <c r="E350" s="19" t="s">
        <v>29</v>
      </c>
      <c r="F350" s="25" t="s">
        <v>30</v>
      </c>
      <c r="G350" s="25" t="s">
        <v>30</v>
      </c>
      <c r="H350" s="25" t="s">
        <v>139</v>
      </c>
      <c r="I350" s="25">
        <v>89</v>
      </c>
      <c r="J350" s="25" t="s">
        <v>250</v>
      </c>
      <c r="K350" s="25">
        <v>302</v>
      </c>
    </row>
    <row r="351" spans="1:11">
      <c r="A351" s="2">
        <v>344</v>
      </c>
      <c r="B351" s="2">
        <v>192</v>
      </c>
      <c r="C351" s="24">
        <v>3.622685185185185E-2</v>
      </c>
      <c r="D351" s="25" t="s">
        <v>463</v>
      </c>
      <c r="E351" s="19" t="s">
        <v>50</v>
      </c>
      <c r="F351" s="25" t="s">
        <v>51</v>
      </c>
      <c r="G351" s="25" t="s">
        <v>51</v>
      </c>
      <c r="H351" s="25" t="s">
        <v>184</v>
      </c>
      <c r="I351" s="25">
        <v>88</v>
      </c>
      <c r="J351" s="25" t="s">
        <v>353</v>
      </c>
      <c r="K351" s="25">
        <v>303</v>
      </c>
    </row>
    <row r="352" spans="1:11">
      <c r="A352" s="2">
        <v>345</v>
      </c>
      <c r="B352" s="2">
        <v>18</v>
      </c>
      <c r="C352" s="24">
        <v>3.6238425925925924E-2</v>
      </c>
      <c r="D352" s="25" t="s">
        <v>464</v>
      </c>
      <c r="E352" s="19" t="s">
        <v>65</v>
      </c>
      <c r="F352" s="25" t="s">
        <v>66</v>
      </c>
      <c r="G352" s="25" t="s">
        <v>66</v>
      </c>
      <c r="H352" s="25" t="s">
        <v>139</v>
      </c>
      <c r="I352" s="25">
        <v>87</v>
      </c>
      <c r="J352" s="25" t="s">
        <v>161</v>
      </c>
      <c r="K352" s="25">
        <v>304</v>
      </c>
    </row>
    <row r="353" spans="1:11">
      <c r="A353" s="2">
        <v>346</v>
      </c>
      <c r="B353" s="2">
        <v>164</v>
      </c>
      <c r="C353" s="24">
        <v>3.6296296296296292E-2</v>
      </c>
      <c r="D353" s="25" t="s">
        <v>465</v>
      </c>
      <c r="E353" s="19" t="s">
        <v>53</v>
      </c>
      <c r="F353" s="25" t="s">
        <v>54</v>
      </c>
      <c r="G353" s="25" t="s">
        <v>46</v>
      </c>
      <c r="H353" s="25" t="s">
        <v>67</v>
      </c>
      <c r="I353" s="25">
        <v>79</v>
      </c>
      <c r="J353" s="25" t="s">
        <v>94</v>
      </c>
      <c r="K353" s="25" t="s">
        <v>94</v>
      </c>
    </row>
    <row r="354" spans="1:11">
      <c r="A354" s="2">
        <v>347</v>
      </c>
      <c r="B354" s="2">
        <v>275</v>
      </c>
      <c r="C354" s="24">
        <v>3.6377314814814814E-2</v>
      </c>
      <c r="D354" s="25" t="s">
        <v>466</v>
      </c>
      <c r="E354" s="19" t="s">
        <v>110</v>
      </c>
      <c r="F354" s="25" t="s">
        <v>111</v>
      </c>
      <c r="G354" s="25" t="s">
        <v>111</v>
      </c>
      <c r="H354" s="25" t="s">
        <v>264</v>
      </c>
      <c r="I354" s="25">
        <v>78</v>
      </c>
      <c r="J354" s="25" t="s">
        <v>149</v>
      </c>
      <c r="K354" s="25">
        <v>305</v>
      </c>
    </row>
    <row r="355" spans="1:11">
      <c r="A355" s="2">
        <v>348</v>
      </c>
      <c r="B355" s="2">
        <v>553</v>
      </c>
      <c r="C355" s="24">
        <v>3.6412037037037034E-2</v>
      </c>
      <c r="D355" s="25" t="s">
        <v>467</v>
      </c>
      <c r="E355" s="19" t="s">
        <v>44</v>
      </c>
      <c r="F355" s="25" t="s">
        <v>45</v>
      </c>
      <c r="G355" s="25" t="s">
        <v>46</v>
      </c>
      <c r="H355" s="25" t="s">
        <v>160</v>
      </c>
      <c r="I355" s="25">
        <v>86</v>
      </c>
      <c r="J355" s="25" t="s">
        <v>94</v>
      </c>
      <c r="K355" s="25" t="s">
        <v>94</v>
      </c>
    </row>
    <row r="356" spans="1:11">
      <c r="A356" s="2">
        <v>349</v>
      </c>
      <c r="B356" s="2">
        <v>132</v>
      </c>
      <c r="C356" s="24">
        <v>3.6412037037037034E-2</v>
      </c>
      <c r="D356" s="25" t="s">
        <v>468</v>
      </c>
      <c r="E356" s="19" t="s">
        <v>381</v>
      </c>
      <c r="F356" s="25" t="s">
        <v>382</v>
      </c>
      <c r="G356" s="25" t="s">
        <v>25</v>
      </c>
      <c r="H356" s="25" t="s">
        <v>148</v>
      </c>
      <c r="I356" s="25">
        <v>77</v>
      </c>
      <c r="J356" s="25" t="s">
        <v>256</v>
      </c>
      <c r="K356" s="25">
        <v>306</v>
      </c>
    </row>
    <row r="357" spans="1:11">
      <c r="A357" s="2">
        <v>350</v>
      </c>
      <c r="B357" s="2">
        <v>181</v>
      </c>
      <c r="C357" s="24">
        <v>3.6458333333333336E-2</v>
      </c>
      <c r="D357" s="25" t="s">
        <v>469</v>
      </c>
      <c r="E357" s="19" t="s">
        <v>53</v>
      </c>
      <c r="F357" s="25" t="s">
        <v>54</v>
      </c>
      <c r="G357" s="25" t="s">
        <v>46</v>
      </c>
      <c r="H357" s="25" t="s">
        <v>139</v>
      </c>
      <c r="I357" s="25">
        <v>85</v>
      </c>
      <c r="J357" s="25" t="s">
        <v>94</v>
      </c>
      <c r="K357" s="25" t="s">
        <v>94</v>
      </c>
    </row>
    <row r="358" spans="1:11">
      <c r="A358" s="2">
        <v>351</v>
      </c>
      <c r="B358" s="2">
        <v>130</v>
      </c>
      <c r="C358" s="24">
        <v>3.6469907407407402E-2</v>
      </c>
      <c r="D358" s="25" t="s">
        <v>470</v>
      </c>
      <c r="E358" s="19" t="s">
        <v>381</v>
      </c>
      <c r="F358" s="25" t="s">
        <v>382</v>
      </c>
      <c r="G358" s="25" t="s">
        <v>25</v>
      </c>
      <c r="H358" s="25" t="s">
        <v>20</v>
      </c>
      <c r="I358" s="25">
        <v>76</v>
      </c>
      <c r="J358" s="25" t="s">
        <v>94</v>
      </c>
      <c r="K358" s="25" t="s">
        <v>94</v>
      </c>
    </row>
    <row r="359" spans="1:11">
      <c r="A359" s="2">
        <v>352</v>
      </c>
      <c r="B359" s="2">
        <v>610</v>
      </c>
      <c r="C359" s="24">
        <v>3.6631944444444446E-2</v>
      </c>
      <c r="D359" s="25" t="s">
        <v>471</v>
      </c>
      <c r="E359" s="19" t="s">
        <v>61</v>
      </c>
      <c r="F359" s="25" t="s">
        <v>19</v>
      </c>
      <c r="G359" s="25" t="s">
        <v>19</v>
      </c>
      <c r="H359" s="25" t="s">
        <v>113</v>
      </c>
      <c r="I359" s="25">
        <v>84</v>
      </c>
      <c r="J359" s="25" t="s">
        <v>250</v>
      </c>
      <c r="K359" s="25">
        <v>307</v>
      </c>
    </row>
    <row r="360" spans="1:11">
      <c r="A360" s="2">
        <v>353</v>
      </c>
      <c r="B360" s="2">
        <v>502</v>
      </c>
      <c r="C360" s="24">
        <v>3.6666666666666667E-2</v>
      </c>
      <c r="D360" s="25" t="s">
        <v>472</v>
      </c>
      <c r="E360" s="19" t="s">
        <v>40</v>
      </c>
      <c r="F360" s="25" t="s">
        <v>41</v>
      </c>
      <c r="G360" s="25" t="s">
        <v>42</v>
      </c>
      <c r="H360" s="25" t="s">
        <v>473</v>
      </c>
      <c r="I360" s="25">
        <v>83</v>
      </c>
      <c r="J360" s="25" t="s">
        <v>353</v>
      </c>
      <c r="K360" s="25">
        <v>308</v>
      </c>
    </row>
    <row r="361" spans="1:11">
      <c r="A361" s="2">
        <v>354</v>
      </c>
      <c r="B361" s="2">
        <v>685</v>
      </c>
      <c r="C361" s="24">
        <v>3.6724537037037035E-2</v>
      </c>
      <c r="D361" s="25" t="s">
        <v>474</v>
      </c>
      <c r="E361" s="19">
        <v>0</v>
      </c>
      <c r="F361" s="25" t="s">
        <v>94</v>
      </c>
      <c r="G361" s="25" t="s">
        <v>94</v>
      </c>
      <c r="H361" s="25" t="s">
        <v>184</v>
      </c>
      <c r="I361" s="25" t="s">
        <v>94</v>
      </c>
      <c r="J361" s="25" t="s">
        <v>94</v>
      </c>
      <c r="K361" s="25" t="s">
        <v>94</v>
      </c>
    </row>
    <row r="362" spans="1:11">
      <c r="A362" s="2">
        <v>355</v>
      </c>
      <c r="B362" s="2">
        <v>70</v>
      </c>
      <c r="C362" s="24">
        <v>3.6759259259259255E-2</v>
      </c>
      <c r="D362" s="25" t="s">
        <v>475</v>
      </c>
      <c r="E362" s="19" t="s">
        <v>131</v>
      </c>
      <c r="F362" s="25" t="s">
        <v>132</v>
      </c>
      <c r="G362" s="25" t="s">
        <v>132</v>
      </c>
      <c r="H362" s="25" t="s">
        <v>26</v>
      </c>
      <c r="I362" s="25">
        <v>75</v>
      </c>
      <c r="J362" s="25" t="s">
        <v>94</v>
      </c>
      <c r="K362" s="25" t="s">
        <v>94</v>
      </c>
    </row>
    <row r="363" spans="1:11">
      <c r="A363" s="2">
        <v>356</v>
      </c>
      <c r="B363" s="2">
        <v>538</v>
      </c>
      <c r="C363" s="24">
        <v>3.6886574074074079E-2</v>
      </c>
      <c r="D363" s="25" t="s">
        <v>476</v>
      </c>
      <c r="E363" s="19" t="s">
        <v>44</v>
      </c>
      <c r="F363" s="25" t="s">
        <v>45</v>
      </c>
      <c r="G363" s="25" t="s">
        <v>46</v>
      </c>
      <c r="H363" s="25" t="s">
        <v>47</v>
      </c>
      <c r="I363" s="25">
        <v>74</v>
      </c>
      <c r="J363" s="25" t="s">
        <v>94</v>
      </c>
      <c r="K363" s="25" t="s">
        <v>94</v>
      </c>
    </row>
    <row r="364" spans="1:11">
      <c r="A364" s="2">
        <v>357</v>
      </c>
      <c r="B364" s="2">
        <v>384</v>
      </c>
      <c r="C364" s="24">
        <v>3.6898148148148145E-2</v>
      </c>
      <c r="D364" s="25" t="s">
        <v>477</v>
      </c>
      <c r="E364" s="19" t="s">
        <v>57</v>
      </c>
      <c r="F364" s="25" t="s">
        <v>58</v>
      </c>
      <c r="G364" s="25" t="s">
        <v>59</v>
      </c>
      <c r="H364" s="25" t="s">
        <v>160</v>
      </c>
      <c r="I364" s="25">
        <v>82</v>
      </c>
      <c r="J364" s="25" t="s">
        <v>94</v>
      </c>
      <c r="K364" s="25" t="s">
        <v>94</v>
      </c>
    </row>
    <row r="365" spans="1:11">
      <c r="A365" s="2">
        <v>358</v>
      </c>
      <c r="B365" s="2">
        <v>81</v>
      </c>
      <c r="C365" s="24">
        <v>3.6967592592592594E-2</v>
      </c>
      <c r="D365" s="25" t="s">
        <v>478</v>
      </c>
      <c r="E365" s="19" t="s">
        <v>131</v>
      </c>
      <c r="F365" s="25" t="s">
        <v>132</v>
      </c>
      <c r="G365" s="25" t="s">
        <v>132</v>
      </c>
      <c r="H365" s="25" t="s">
        <v>169</v>
      </c>
      <c r="I365" s="25">
        <v>81</v>
      </c>
      <c r="J365" s="25" t="s">
        <v>94</v>
      </c>
      <c r="K365" s="25" t="s">
        <v>94</v>
      </c>
    </row>
    <row r="366" spans="1:11">
      <c r="A366" s="2">
        <v>359</v>
      </c>
      <c r="B366" s="2">
        <v>208</v>
      </c>
      <c r="C366" s="24">
        <v>3.7002314814814814E-2</v>
      </c>
      <c r="D366" s="25" t="s">
        <v>479</v>
      </c>
      <c r="E366" s="19" t="s">
        <v>50</v>
      </c>
      <c r="F366" s="25" t="s">
        <v>51</v>
      </c>
      <c r="G366" s="25" t="s">
        <v>51</v>
      </c>
      <c r="H366" s="25" t="s">
        <v>473</v>
      </c>
      <c r="I366" s="25">
        <v>80</v>
      </c>
      <c r="J366" s="25" t="s">
        <v>140</v>
      </c>
      <c r="K366" s="25">
        <v>309</v>
      </c>
    </row>
    <row r="367" spans="1:11">
      <c r="A367" s="2">
        <v>360</v>
      </c>
      <c r="B367" s="2">
        <v>639</v>
      </c>
      <c r="C367" s="24">
        <v>3.7083333333333336E-2</v>
      </c>
      <c r="D367" s="25" t="s">
        <v>480</v>
      </c>
      <c r="E367" s="19" t="s">
        <v>121</v>
      </c>
      <c r="F367" s="25" t="s">
        <v>122</v>
      </c>
      <c r="G367" s="25" t="s">
        <v>122</v>
      </c>
      <c r="H367" s="25" t="s">
        <v>113</v>
      </c>
      <c r="I367" s="25">
        <v>79</v>
      </c>
      <c r="J367" s="25" t="s">
        <v>250</v>
      </c>
      <c r="K367" s="25">
        <v>310</v>
      </c>
    </row>
    <row r="368" spans="1:11">
      <c r="A368" s="2">
        <v>361</v>
      </c>
      <c r="B368" s="2">
        <v>493</v>
      </c>
      <c r="C368" s="24">
        <v>3.7222222222222219E-2</v>
      </c>
      <c r="D368" s="25" t="s">
        <v>481</v>
      </c>
      <c r="E368" s="19" t="s">
        <v>40</v>
      </c>
      <c r="F368" s="25" t="s">
        <v>41</v>
      </c>
      <c r="G368" s="25" t="s">
        <v>42</v>
      </c>
      <c r="H368" s="25" t="s">
        <v>473</v>
      </c>
      <c r="I368" s="25">
        <v>78</v>
      </c>
      <c r="J368" s="25" t="s">
        <v>174</v>
      </c>
      <c r="K368" s="25">
        <v>311</v>
      </c>
    </row>
    <row r="369" spans="1:11">
      <c r="A369" s="2">
        <v>362</v>
      </c>
      <c r="B369" s="2">
        <v>331</v>
      </c>
      <c r="C369" s="24">
        <v>3.72337962962963E-2</v>
      </c>
      <c r="D369" s="25" t="s">
        <v>482</v>
      </c>
      <c r="E369" s="19" t="s">
        <v>69</v>
      </c>
      <c r="F369" s="25" t="s">
        <v>70</v>
      </c>
      <c r="G369" s="25" t="s">
        <v>70</v>
      </c>
      <c r="H369" s="25" t="s">
        <v>148</v>
      </c>
      <c r="I369" s="25">
        <v>73</v>
      </c>
      <c r="J369" s="25" t="s">
        <v>149</v>
      </c>
      <c r="K369" s="25">
        <v>312</v>
      </c>
    </row>
    <row r="370" spans="1:11">
      <c r="A370" s="2">
        <v>363</v>
      </c>
      <c r="B370" s="2">
        <v>195</v>
      </c>
      <c r="C370" s="24">
        <v>3.7245370370370366E-2</v>
      </c>
      <c r="D370" s="25" t="s">
        <v>483</v>
      </c>
      <c r="E370" s="19" t="s">
        <v>50</v>
      </c>
      <c r="F370" s="25" t="s">
        <v>51</v>
      </c>
      <c r="G370" s="25" t="s">
        <v>51</v>
      </c>
      <c r="H370" s="25" t="s">
        <v>169</v>
      </c>
      <c r="I370" s="25">
        <v>77</v>
      </c>
      <c r="J370" s="25" t="s">
        <v>174</v>
      </c>
      <c r="K370" s="25">
        <v>313</v>
      </c>
    </row>
    <row r="371" spans="1:11">
      <c r="A371" s="2">
        <v>364</v>
      </c>
      <c r="B371" s="2">
        <v>134</v>
      </c>
      <c r="C371" s="24">
        <v>3.7268518518518513E-2</v>
      </c>
      <c r="D371" s="25" t="s">
        <v>484</v>
      </c>
      <c r="E371" s="19" t="s">
        <v>381</v>
      </c>
      <c r="F371" s="25" t="s">
        <v>382</v>
      </c>
      <c r="G371" s="25" t="s">
        <v>25</v>
      </c>
      <c r="H371" s="25" t="s">
        <v>184</v>
      </c>
      <c r="I371" s="25">
        <v>76</v>
      </c>
      <c r="J371" s="25" t="s">
        <v>353</v>
      </c>
      <c r="K371" s="25">
        <v>314</v>
      </c>
    </row>
    <row r="372" spans="1:11">
      <c r="A372" s="2">
        <v>365</v>
      </c>
      <c r="B372" s="2">
        <v>550</v>
      </c>
      <c r="C372" s="24">
        <v>3.7291666666666667E-2</v>
      </c>
      <c r="D372" s="25" t="s">
        <v>485</v>
      </c>
      <c r="E372" s="19" t="s">
        <v>44</v>
      </c>
      <c r="F372" s="25" t="s">
        <v>45</v>
      </c>
      <c r="G372" s="25" t="s">
        <v>46</v>
      </c>
      <c r="H372" s="25" t="s">
        <v>47</v>
      </c>
      <c r="I372" s="25">
        <v>72</v>
      </c>
      <c r="J372" s="25" t="s">
        <v>94</v>
      </c>
      <c r="K372" s="25" t="s">
        <v>94</v>
      </c>
    </row>
    <row r="373" spans="1:11">
      <c r="A373" s="2">
        <v>366</v>
      </c>
      <c r="B373" s="2">
        <v>391</v>
      </c>
      <c r="C373" s="24">
        <v>3.740740740740741E-2</v>
      </c>
      <c r="D373" s="25" t="s">
        <v>486</v>
      </c>
      <c r="E373" s="19" t="s">
        <v>57</v>
      </c>
      <c r="F373" s="25" t="s">
        <v>58</v>
      </c>
      <c r="G373" s="25" t="s">
        <v>59</v>
      </c>
      <c r="H373" s="25" t="s">
        <v>409</v>
      </c>
      <c r="I373" s="25">
        <v>75</v>
      </c>
      <c r="J373" s="25" t="s">
        <v>185</v>
      </c>
      <c r="K373" s="25">
        <v>315</v>
      </c>
    </row>
    <row r="374" spans="1:11">
      <c r="A374" s="2">
        <v>367</v>
      </c>
      <c r="B374" s="2">
        <v>216</v>
      </c>
      <c r="C374" s="24">
        <v>3.7430555555555557E-2</v>
      </c>
      <c r="D374" s="25" t="s">
        <v>487</v>
      </c>
      <c r="E374" s="19" t="s">
        <v>36</v>
      </c>
      <c r="F374" s="25" t="s">
        <v>37</v>
      </c>
      <c r="G374" s="25" t="s">
        <v>37</v>
      </c>
      <c r="H374" s="25" t="s">
        <v>409</v>
      </c>
      <c r="I374" s="25">
        <v>74</v>
      </c>
      <c r="J374" s="25" t="s">
        <v>200</v>
      </c>
      <c r="K374" s="25">
        <v>316</v>
      </c>
    </row>
    <row r="375" spans="1:11">
      <c r="A375" s="2">
        <v>368</v>
      </c>
      <c r="B375" s="2">
        <v>356</v>
      </c>
      <c r="C375" s="24">
        <v>3.7476851851851851E-2</v>
      </c>
      <c r="D375" s="25" t="s">
        <v>488</v>
      </c>
      <c r="E375" s="19" t="s">
        <v>29</v>
      </c>
      <c r="F375" s="25" t="s">
        <v>30</v>
      </c>
      <c r="G375" s="25" t="s">
        <v>30</v>
      </c>
      <c r="H375" s="25" t="s">
        <v>184</v>
      </c>
      <c r="I375" s="25">
        <v>73</v>
      </c>
      <c r="J375" s="25" t="s">
        <v>185</v>
      </c>
      <c r="K375" s="25">
        <v>317</v>
      </c>
    </row>
    <row r="376" spans="1:11">
      <c r="A376" s="2">
        <v>369</v>
      </c>
      <c r="B376" s="2">
        <v>712</v>
      </c>
      <c r="C376" s="24">
        <v>3.7511574074074072E-2</v>
      </c>
      <c r="D376" s="25" t="s">
        <v>489</v>
      </c>
      <c r="E376" s="19" t="s">
        <v>44</v>
      </c>
      <c r="F376" s="25" t="s">
        <v>45</v>
      </c>
      <c r="G376" s="25" t="s">
        <v>46</v>
      </c>
      <c r="H376" s="25" t="s">
        <v>187</v>
      </c>
      <c r="I376" s="25">
        <v>71</v>
      </c>
      <c r="J376" s="25" t="s">
        <v>94</v>
      </c>
      <c r="K376" s="25" t="s">
        <v>94</v>
      </c>
    </row>
    <row r="377" spans="1:11">
      <c r="A377" s="2">
        <v>370</v>
      </c>
      <c r="B377" s="2">
        <v>253</v>
      </c>
      <c r="C377" s="24">
        <v>3.7615740740740741E-2</v>
      </c>
      <c r="D377" s="25" t="s">
        <v>490</v>
      </c>
      <c r="E377" s="19" t="s">
        <v>110</v>
      </c>
      <c r="F377" s="25" t="s">
        <v>111</v>
      </c>
      <c r="G377" s="25" t="s">
        <v>111</v>
      </c>
      <c r="H377" s="25" t="s">
        <v>113</v>
      </c>
      <c r="I377" s="25">
        <v>72</v>
      </c>
      <c r="J377" s="25" t="s">
        <v>192</v>
      </c>
      <c r="K377" s="25">
        <v>318</v>
      </c>
    </row>
    <row r="378" spans="1:11">
      <c r="A378" s="2">
        <v>371</v>
      </c>
      <c r="B378" s="2">
        <v>112</v>
      </c>
      <c r="C378" s="24">
        <v>3.7685185185185183E-2</v>
      </c>
      <c r="D378" s="25" t="s">
        <v>491</v>
      </c>
      <c r="E378" s="19" t="s">
        <v>96</v>
      </c>
      <c r="F378" s="25" t="s">
        <v>97</v>
      </c>
      <c r="G378" s="25" t="s">
        <v>25</v>
      </c>
      <c r="H378" s="25" t="s">
        <v>113</v>
      </c>
      <c r="I378" s="25">
        <v>71</v>
      </c>
      <c r="J378" s="25" t="s">
        <v>216</v>
      </c>
      <c r="K378" s="25">
        <v>319</v>
      </c>
    </row>
    <row r="379" spans="1:11">
      <c r="A379" s="2">
        <v>372</v>
      </c>
      <c r="B379" s="2">
        <v>169</v>
      </c>
      <c r="C379" s="24">
        <v>3.7870370370370367E-2</v>
      </c>
      <c r="D379" s="25" t="s">
        <v>492</v>
      </c>
      <c r="E379" s="19" t="s">
        <v>53</v>
      </c>
      <c r="F379" s="25" t="s">
        <v>54</v>
      </c>
      <c r="G379" s="25" t="s">
        <v>46</v>
      </c>
      <c r="H379" s="25" t="s">
        <v>47</v>
      </c>
      <c r="I379" s="25">
        <v>70</v>
      </c>
      <c r="J379" s="25" t="s">
        <v>94</v>
      </c>
      <c r="K379" s="25" t="s">
        <v>94</v>
      </c>
    </row>
    <row r="380" spans="1:11">
      <c r="A380" s="2">
        <v>373</v>
      </c>
      <c r="B380" s="2">
        <v>520</v>
      </c>
      <c r="C380" s="24">
        <v>3.7928240740740742E-2</v>
      </c>
      <c r="D380" s="25" t="s">
        <v>493</v>
      </c>
      <c r="E380" s="19" t="s">
        <v>44</v>
      </c>
      <c r="F380" s="25" t="s">
        <v>45</v>
      </c>
      <c r="G380" s="25" t="s">
        <v>46</v>
      </c>
      <c r="H380" s="25" t="s">
        <v>47</v>
      </c>
      <c r="I380" s="25">
        <v>69</v>
      </c>
      <c r="J380" s="25" t="s">
        <v>94</v>
      </c>
      <c r="K380" s="25" t="s">
        <v>94</v>
      </c>
    </row>
    <row r="381" spans="1:11">
      <c r="A381" s="2">
        <v>374</v>
      </c>
      <c r="B381" s="2">
        <v>179</v>
      </c>
      <c r="C381" s="24">
        <v>3.7939814814814815E-2</v>
      </c>
      <c r="D381" s="25" t="s">
        <v>494</v>
      </c>
      <c r="E381" s="19" t="s">
        <v>53</v>
      </c>
      <c r="F381" s="25" t="s">
        <v>54</v>
      </c>
      <c r="G381" s="25" t="s">
        <v>46</v>
      </c>
      <c r="H381" s="25" t="s">
        <v>139</v>
      </c>
      <c r="I381" s="25">
        <v>70</v>
      </c>
      <c r="J381" s="25" t="s">
        <v>94</v>
      </c>
      <c r="K381" s="25" t="s">
        <v>94</v>
      </c>
    </row>
    <row r="382" spans="1:11">
      <c r="A382" s="2">
        <v>375</v>
      </c>
      <c r="B382" s="2">
        <v>4</v>
      </c>
      <c r="C382" s="24">
        <v>3.7951388888888889E-2</v>
      </c>
      <c r="D382" s="25" t="s">
        <v>495</v>
      </c>
      <c r="E382" s="19" t="s">
        <v>65</v>
      </c>
      <c r="F382" s="25" t="s">
        <v>66</v>
      </c>
      <c r="G382" s="25" t="s">
        <v>66</v>
      </c>
      <c r="H382" s="25" t="s">
        <v>473</v>
      </c>
      <c r="I382" s="25">
        <v>69</v>
      </c>
      <c r="J382" s="25" t="s">
        <v>185</v>
      </c>
      <c r="K382" s="25">
        <v>320</v>
      </c>
    </row>
    <row r="383" spans="1:11">
      <c r="A383" s="2">
        <v>376</v>
      </c>
      <c r="B383" s="2">
        <v>224</v>
      </c>
      <c r="C383" s="24">
        <v>3.8009259259259263E-2</v>
      </c>
      <c r="D383" s="25" t="s">
        <v>496</v>
      </c>
      <c r="E383" s="19" t="s">
        <v>36</v>
      </c>
      <c r="F383" s="25" t="s">
        <v>37</v>
      </c>
      <c r="G383" s="25" t="s">
        <v>37</v>
      </c>
      <c r="H383" s="25" t="s">
        <v>184</v>
      </c>
      <c r="I383" s="25">
        <v>68</v>
      </c>
      <c r="J383" s="25" t="s">
        <v>114</v>
      </c>
      <c r="K383" s="25">
        <v>321</v>
      </c>
    </row>
    <row r="384" spans="1:11">
      <c r="A384" s="2">
        <v>377</v>
      </c>
      <c r="B384" s="2">
        <v>506</v>
      </c>
      <c r="C384" s="24">
        <v>3.8078703703703705E-2</v>
      </c>
      <c r="D384" s="25" t="s">
        <v>497</v>
      </c>
      <c r="E384" s="19" t="s">
        <v>40</v>
      </c>
      <c r="F384" s="25" t="s">
        <v>41</v>
      </c>
      <c r="G384" s="25" t="s">
        <v>42</v>
      </c>
      <c r="H384" s="25" t="s">
        <v>473</v>
      </c>
      <c r="I384" s="25">
        <v>67</v>
      </c>
      <c r="J384" s="25" t="s">
        <v>258</v>
      </c>
      <c r="K384" s="25">
        <v>322</v>
      </c>
    </row>
    <row r="385" spans="1:11">
      <c r="A385" s="2">
        <v>378</v>
      </c>
      <c r="B385" s="2">
        <v>47</v>
      </c>
      <c r="C385" s="24">
        <v>3.8217592592592588E-2</v>
      </c>
      <c r="D385" s="25" t="s">
        <v>498</v>
      </c>
      <c r="E385" s="19" t="s">
        <v>131</v>
      </c>
      <c r="F385" s="25" t="s">
        <v>132</v>
      </c>
      <c r="G385" s="25" t="s">
        <v>132</v>
      </c>
      <c r="H385" s="25" t="s">
        <v>169</v>
      </c>
      <c r="I385" s="25">
        <v>66</v>
      </c>
      <c r="J385" s="25" t="s">
        <v>94</v>
      </c>
      <c r="K385" s="25" t="s">
        <v>94</v>
      </c>
    </row>
    <row r="386" spans="1:11">
      <c r="A386" s="2">
        <v>379</v>
      </c>
      <c r="B386" s="2">
        <v>310</v>
      </c>
      <c r="C386" s="24">
        <v>3.8402777777777779E-2</v>
      </c>
      <c r="D386" s="25" t="s">
        <v>499</v>
      </c>
      <c r="E386" s="19" t="s">
        <v>69</v>
      </c>
      <c r="F386" s="25" t="s">
        <v>70</v>
      </c>
      <c r="G386" s="25" t="s">
        <v>70</v>
      </c>
      <c r="H386" s="25" t="s">
        <v>148</v>
      </c>
      <c r="I386" s="25">
        <v>68</v>
      </c>
      <c r="J386" s="25" t="s">
        <v>198</v>
      </c>
      <c r="K386" s="25">
        <v>323</v>
      </c>
    </row>
    <row r="387" spans="1:11">
      <c r="A387" s="2">
        <v>380</v>
      </c>
      <c r="B387" s="2">
        <v>427</v>
      </c>
      <c r="C387" s="24">
        <v>3.8645833333333331E-2</v>
      </c>
      <c r="D387" s="25" t="s">
        <v>500</v>
      </c>
      <c r="E387" s="19" t="s">
        <v>57</v>
      </c>
      <c r="F387" s="25" t="s">
        <v>58</v>
      </c>
      <c r="G387" s="25" t="s">
        <v>59</v>
      </c>
      <c r="H387" s="25" t="s">
        <v>102</v>
      </c>
      <c r="I387" s="25">
        <v>67</v>
      </c>
      <c r="J387" s="25" t="s">
        <v>94</v>
      </c>
      <c r="K387" s="25" t="s">
        <v>94</v>
      </c>
    </row>
    <row r="388" spans="1:11">
      <c r="A388" s="2">
        <v>381</v>
      </c>
      <c r="B388" s="2">
        <v>450</v>
      </c>
      <c r="C388" s="24">
        <v>3.8668981481481478E-2</v>
      </c>
      <c r="D388" s="25" t="s">
        <v>501</v>
      </c>
      <c r="E388" s="19" t="s">
        <v>87</v>
      </c>
      <c r="F388" s="25" t="s">
        <v>88</v>
      </c>
      <c r="G388" s="25" t="s">
        <v>88</v>
      </c>
      <c r="H388" s="25" t="s">
        <v>152</v>
      </c>
      <c r="I388" s="25">
        <v>65</v>
      </c>
      <c r="J388" s="25" t="s">
        <v>328</v>
      </c>
      <c r="K388" s="25">
        <v>324</v>
      </c>
    </row>
    <row r="389" spans="1:11">
      <c r="A389" s="2">
        <v>382</v>
      </c>
      <c r="B389" s="2">
        <v>347</v>
      </c>
      <c r="C389" s="24">
        <v>3.8680555555555558E-2</v>
      </c>
      <c r="D389" s="25" t="s">
        <v>502</v>
      </c>
      <c r="E389" s="19" t="s">
        <v>29</v>
      </c>
      <c r="F389" s="25" t="s">
        <v>30</v>
      </c>
      <c r="G389" s="25" t="s">
        <v>30</v>
      </c>
      <c r="H389" s="25" t="s">
        <v>187</v>
      </c>
      <c r="I389" s="25">
        <v>66</v>
      </c>
      <c r="J389" s="25" t="s">
        <v>94</v>
      </c>
      <c r="K389" s="25" t="s">
        <v>94</v>
      </c>
    </row>
    <row r="390" spans="1:11">
      <c r="A390" s="2">
        <v>383</v>
      </c>
      <c r="B390" s="2">
        <v>490</v>
      </c>
      <c r="C390" s="24">
        <v>3.9074074074074074E-2</v>
      </c>
      <c r="D390" s="25" t="s">
        <v>503</v>
      </c>
      <c r="E390" s="19" t="s">
        <v>40</v>
      </c>
      <c r="F390" s="25" t="s">
        <v>41</v>
      </c>
      <c r="G390" s="25" t="s">
        <v>42</v>
      </c>
      <c r="H390" s="25" t="s">
        <v>169</v>
      </c>
      <c r="I390" s="25">
        <v>64</v>
      </c>
      <c r="J390" s="25" t="s">
        <v>328</v>
      </c>
      <c r="K390" s="25">
        <v>325</v>
      </c>
    </row>
    <row r="391" spans="1:11">
      <c r="A391" s="2">
        <v>384</v>
      </c>
      <c r="B391" s="2">
        <v>561</v>
      </c>
      <c r="C391" s="24">
        <v>3.9166666666666662E-2</v>
      </c>
      <c r="D391" s="25" t="s">
        <v>504</v>
      </c>
      <c r="E391" s="19" t="s">
        <v>73</v>
      </c>
      <c r="F391" s="25" t="s">
        <v>74</v>
      </c>
      <c r="G391" s="25" t="s">
        <v>74</v>
      </c>
      <c r="H391" s="25" t="s">
        <v>177</v>
      </c>
      <c r="I391" s="25">
        <v>63</v>
      </c>
      <c r="J391" s="25" t="s">
        <v>200</v>
      </c>
      <c r="K391" s="25">
        <v>326</v>
      </c>
    </row>
    <row r="392" spans="1:11">
      <c r="A392" s="2">
        <v>385</v>
      </c>
      <c r="B392" s="2">
        <v>447</v>
      </c>
      <c r="C392" s="24">
        <v>3.9247685185185184E-2</v>
      </c>
      <c r="D392" s="25" t="s">
        <v>505</v>
      </c>
      <c r="E392" s="19" t="s">
        <v>87</v>
      </c>
      <c r="F392" s="25" t="s">
        <v>88</v>
      </c>
      <c r="G392" s="25" t="s">
        <v>88</v>
      </c>
      <c r="H392" s="25" t="s">
        <v>160</v>
      </c>
      <c r="I392" s="25">
        <v>62</v>
      </c>
      <c r="J392" s="25" t="s">
        <v>94</v>
      </c>
      <c r="K392" s="25" t="s">
        <v>94</v>
      </c>
    </row>
    <row r="393" spans="1:11">
      <c r="A393" s="2">
        <v>386</v>
      </c>
      <c r="B393" s="2">
        <v>84</v>
      </c>
      <c r="C393" s="24">
        <v>3.9259259259259258E-2</v>
      </c>
      <c r="D393" s="25" t="s">
        <v>506</v>
      </c>
      <c r="E393" s="19" t="s">
        <v>131</v>
      </c>
      <c r="F393" s="25" t="s">
        <v>132</v>
      </c>
      <c r="G393" s="25" t="s">
        <v>132</v>
      </c>
      <c r="H393" s="25" t="s">
        <v>177</v>
      </c>
      <c r="I393" s="25">
        <v>61</v>
      </c>
      <c r="J393" s="25" t="s">
        <v>94</v>
      </c>
      <c r="K393" s="25" t="s">
        <v>94</v>
      </c>
    </row>
    <row r="394" spans="1:11">
      <c r="A394" s="2">
        <v>387</v>
      </c>
      <c r="B394" s="2">
        <v>125</v>
      </c>
      <c r="C394" s="24">
        <v>3.9282407407407412E-2</v>
      </c>
      <c r="D394" s="25" t="s">
        <v>507</v>
      </c>
      <c r="E394" s="19" t="s">
        <v>381</v>
      </c>
      <c r="F394" s="25" t="s">
        <v>382</v>
      </c>
      <c r="G394" s="25" t="s">
        <v>25</v>
      </c>
      <c r="H394" s="25" t="s">
        <v>152</v>
      </c>
      <c r="I394" s="25">
        <v>60</v>
      </c>
      <c r="J394" s="25" t="s">
        <v>250</v>
      </c>
      <c r="K394" s="25">
        <v>327</v>
      </c>
    </row>
    <row r="395" spans="1:11">
      <c r="A395" s="2">
        <v>388</v>
      </c>
      <c r="B395" s="2">
        <v>718</v>
      </c>
      <c r="C395" s="24">
        <v>3.9305555555555559E-2</v>
      </c>
      <c r="D395" s="25" t="s">
        <v>508</v>
      </c>
      <c r="E395" s="19" t="s">
        <v>509</v>
      </c>
      <c r="F395" s="25" t="s">
        <v>94</v>
      </c>
      <c r="G395" s="25" t="s">
        <v>94</v>
      </c>
      <c r="H395" s="25" t="s">
        <v>177</v>
      </c>
      <c r="I395" s="25" t="s">
        <v>94</v>
      </c>
      <c r="J395" s="25" t="s">
        <v>94</v>
      </c>
      <c r="K395" s="25" t="s">
        <v>94</v>
      </c>
    </row>
    <row r="396" spans="1:11">
      <c r="A396" s="2">
        <v>389</v>
      </c>
      <c r="B396" s="2">
        <v>278</v>
      </c>
      <c r="C396" s="24">
        <v>3.9351851851851853E-2</v>
      </c>
      <c r="D396" s="25" t="s">
        <v>510</v>
      </c>
      <c r="E396" s="19" t="s">
        <v>110</v>
      </c>
      <c r="F396" s="25" t="s">
        <v>111</v>
      </c>
      <c r="G396" s="25" t="s">
        <v>111</v>
      </c>
      <c r="H396" s="25" t="s">
        <v>160</v>
      </c>
      <c r="I396" s="25">
        <v>59</v>
      </c>
      <c r="J396" s="25" t="s">
        <v>216</v>
      </c>
      <c r="K396" s="25">
        <v>328</v>
      </c>
    </row>
    <row r="397" spans="1:11">
      <c r="A397" s="2">
        <v>390</v>
      </c>
      <c r="B397" s="2">
        <v>328</v>
      </c>
      <c r="C397" s="24">
        <v>3.9409722222222221E-2</v>
      </c>
      <c r="D397" s="25" t="s">
        <v>511</v>
      </c>
      <c r="E397" s="19" t="s">
        <v>69</v>
      </c>
      <c r="F397" s="25" t="s">
        <v>70</v>
      </c>
      <c r="G397" s="25" t="s">
        <v>70</v>
      </c>
      <c r="H397" s="25" t="s">
        <v>169</v>
      </c>
      <c r="I397" s="25">
        <v>58</v>
      </c>
      <c r="J397" s="25" t="s">
        <v>192</v>
      </c>
      <c r="K397" s="25">
        <v>329</v>
      </c>
    </row>
    <row r="398" spans="1:11">
      <c r="A398" s="2">
        <v>391</v>
      </c>
      <c r="B398" s="2">
        <v>320</v>
      </c>
      <c r="C398" s="24">
        <v>3.9421296296296295E-2</v>
      </c>
      <c r="D398" s="25" t="s">
        <v>512</v>
      </c>
      <c r="E398" s="19" t="s">
        <v>69</v>
      </c>
      <c r="F398" s="25" t="s">
        <v>70</v>
      </c>
      <c r="G398" s="25" t="s">
        <v>70</v>
      </c>
      <c r="H398" s="25" t="s">
        <v>160</v>
      </c>
      <c r="I398" s="25">
        <v>57</v>
      </c>
      <c r="J398" s="25" t="s">
        <v>216</v>
      </c>
      <c r="K398" s="25">
        <v>330</v>
      </c>
    </row>
    <row r="399" spans="1:11">
      <c r="A399" s="2">
        <v>392</v>
      </c>
      <c r="B399" s="2">
        <v>665</v>
      </c>
      <c r="C399" s="24">
        <v>3.9733796296296302E-2</v>
      </c>
      <c r="D399" s="25" t="s">
        <v>513</v>
      </c>
      <c r="E399" s="19" t="s">
        <v>23</v>
      </c>
      <c r="F399" s="25" t="s">
        <v>24</v>
      </c>
      <c r="G399" s="25" t="s">
        <v>25</v>
      </c>
      <c r="H399" s="25" t="s">
        <v>169</v>
      </c>
      <c r="I399" s="25">
        <v>56</v>
      </c>
      <c r="J399" s="25" t="s">
        <v>174</v>
      </c>
      <c r="K399" s="25">
        <v>331</v>
      </c>
    </row>
    <row r="400" spans="1:11">
      <c r="A400" s="2">
        <v>393</v>
      </c>
      <c r="B400" s="2">
        <v>56</v>
      </c>
      <c r="C400" s="24">
        <v>3.9745370370370368E-2</v>
      </c>
      <c r="D400" s="25" t="s">
        <v>514</v>
      </c>
      <c r="E400" s="19" t="s">
        <v>131</v>
      </c>
      <c r="F400" s="25" t="s">
        <v>132</v>
      </c>
      <c r="G400" s="25" t="s">
        <v>132</v>
      </c>
      <c r="H400" s="25" t="s">
        <v>177</v>
      </c>
      <c r="I400" s="25">
        <v>55</v>
      </c>
      <c r="J400" s="25" t="s">
        <v>94</v>
      </c>
      <c r="K400" s="25" t="s">
        <v>94</v>
      </c>
    </row>
    <row r="401" spans="1:11">
      <c r="A401" s="2">
        <v>394</v>
      </c>
      <c r="B401" s="2">
        <v>541</v>
      </c>
      <c r="C401" s="24">
        <v>3.982638888888889E-2</v>
      </c>
      <c r="D401" s="25" t="s">
        <v>515</v>
      </c>
      <c r="E401" s="19" t="s">
        <v>44</v>
      </c>
      <c r="F401" s="25" t="s">
        <v>45</v>
      </c>
      <c r="G401" s="25" t="s">
        <v>46</v>
      </c>
      <c r="H401" s="25" t="s">
        <v>184</v>
      </c>
      <c r="I401" s="25">
        <v>54</v>
      </c>
      <c r="J401" s="25" t="s">
        <v>353</v>
      </c>
      <c r="K401" s="25">
        <v>332</v>
      </c>
    </row>
    <row r="402" spans="1:11">
      <c r="A402" s="2">
        <v>395</v>
      </c>
      <c r="B402" s="2">
        <v>1</v>
      </c>
      <c r="C402" s="24">
        <v>3.9918981481481479E-2</v>
      </c>
      <c r="D402" s="25" t="s">
        <v>516</v>
      </c>
      <c r="E402" s="19" t="s">
        <v>23</v>
      </c>
      <c r="F402" s="25" t="s">
        <v>24</v>
      </c>
      <c r="G402" s="25" t="s">
        <v>25</v>
      </c>
      <c r="H402" s="25" t="s">
        <v>264</v>
      </c>
      <c r="I402" s="25">
        <v>65</v>
      </c>
      <c r="J402" s="25" t="s">
        <v>94</v>
      </c>
      <c r="K402" s="25" t="s">
        <v>94</v>
      </c>
    </row>
    <row r="403" spans="1:11">
      <c r="A403" s="2">
        <v>396</v>
      </c>
      <c r="B403" s="2">
        <v>93</v>
      </c>
      <c r="C403" s="24">
        <v>3.9930555555555559E-2</v>
      </c>
      <c r="D403" s="25" t="s">
        <v>517</v>
      </c>
      <c r="E403" s="19" t="s">
        <v>96</v>
      </c>
      <c r="F403" s="25" t="s">
        <v>97</v>
      </c>
      <c r="G403" s="25" t="s">
        <v>25</v>
      </c>
      <c r="H403" s="25" t="s">
        <v>139</v>
      </c>
      <c r="I403" s="25">
        <v>53</v>
      </c>
      <c r="J403" s="25" t="s">
        <v>161</v>
      </c>
      <c r="K403" s="25">
        <v>333</v>
      </c>
    </row>
    <row r="404" spans="1:11">
      <c r="A404" s="2">
        <v>397</v>
      </c>
      <c r="B404" s="2">
        <v>5</v>
      </c>
      <c r="C404" s="24">
        <v>3.9942129629629626E-2</v>
      </c>
      <c r="D404" s="25" t="s">
        <v>518</v>
      </c>
      <c r="E404" s="19" t="s">
        <v>65</v>
      </c>
      <c r="F404" s="25" t="s">
        <v>66</v>
      </c>
      <c r="G404" s="25" t="s">
        <v>66</v>
      </c>
      <c r="H404" s="25" t="s">
        <v>184</v>
      </c>
      <c r="I404" s="25">
        <v>52</v>
      </c>
      <c r="J404" s="25" t="s">
        <v>353</v>
      </c>
      <c r="K404" s="25">
        <v>334</v>
      </c>
    </row>
    <row r="405" spans="1:11">
      <c r="A405" s="2">
        <v>398</v>
      </c>
      <c r="B405" s="2">
        <v>215</v>
      </c>
      <c r="C405" s="24">
        <v>3.9988425925925927E-2</v>
      </c>
      <c r="D405" s="25" t="s">
        <v>519</v>
      </c>
      <c r="E405" s="19" t="s">
        <v>50</v>
      </c>
      <c r="F405" s="25" t="s">
        <v>51</v>
      </c>
      <c r="G405" s="25" t="s">
        <v>51</v>
      </c>
      <c r="H405" s="25" t="s">
        <v>264</v>
      </c>
      <c r="I405" s="25">
        <v>64</v>
      </c>
      <c r="J405" s="25" t="s">
        <v>62</v>
      </c>
      <c r="K405" s="25">
        <v>335</v>
      </c>
    </row>
    <row r="406" spans="1:11">
      <c r="A406" s="2">
        <v>399</v>
      </c>
      <c r="B406" s="2">
        <v>64</v>
      </c>
      <c r="C406" s="24">
        <v>4.0081018518518523E-2</v>
      </c>
      <c r="D406" s="25" t="s">
        <v>520</v>
      </c>
      <c r="E406" s="19" t="s">
        <v>131</v>
      </c>
      <c r="F406" s="25" t="s">
        <v>132</v>
      </c>
      <c r="G406" s="25" t="s">
        <v>132</v>
      </c>
      <c r="H406" s="25" t="s">
        <v>113</v>
      </c>
      <c r="I406" s="25">
        <v>51</v>
      </c>
      <c r="J406" s="25" t="s">
        <v>94</v>
      </c>
      <c r="K406" s="25" t="s">
        <v>94</v>
      </c>
    </row>
    <row r="407" spans="1:11">
      <c r="A407" s="2">
        <v>400</v>
      </c>
      <c r="B407" s="2">
        <v>83</v>
      </c>
      <c r="C407" s="24">
        <v>4.0081018518518523E-2</v>
      </c>
      <c r="D407" s="25" t="s">
        <v>521</v>
      </c>
      <c r="E407" s="19" t="s">
        <v>131</v>
      </c>
      <c r="F407" s="25" t="s">
        <v>132</v>
      </c>
      <c r="G407" s="25" t="s">
        <v>132</v>
      </c>
      <c r="H407" s="25" t="s">
        <v>177</v>
      </c>
      <c r="I407" s="25">
        <v>50</v>
      </c>
      <c r="J407" s="25" t="s">
        <v>94</v>
      </c>
      <c r="K407" s="25" t="s">
        <v>94</v>
      </c>
    </row>
    <row r="408" spans="1:11">
      <c r="A408" s="2">
        <v>401</v>
      </c>
      <c r="B408" s="2">
        <v>91</v>
      </c>
      <c r="C408" s="24">
        <v>4.0092592592592589E-2</v>
      </c>
      <c r="D408" s="25" t="s">
        <v>522</v>
      </c>
      <c r="E408" s="19" t="s">
        <v>131</v>
      </c>
      <c r="F408" s="25" t="s">
        <v>132</v>
      </c>
      <c r="G408" s="25" t="s">
        <v>132</v>
      </c>
      <c r="H408" s="25" t="s">
        <v>38</v>
      </c>
      <c r="I408" s="25">
        <v>63</v>
      </c>
      <c r="J408" s="25" t="s">
        <v>94</v>
      </c>
      <c r="K408" s="25" t="s">
        <v>94</v>
      </c>
    </row>
    <row r="409" spans="1:11">
      <c r="A409" s="2">
        <v>402</v>
      </c>
      <c r="B409" s="2">
        <v>421</v>
      </c>
      <c r="C409" s="24">
        <v>4.05787037037037E-2</v>
      </c>
      <c r="D409" s="25" t="s">
        <v>523</v>
      </c>
      <c r="E409" s="19" t="s">
        <v>57</v>
      </c>
      <c r="F409" s="25" t="s">
        <v>58</v>
      </c>
      <c r="G409" s="25" t="s">
        <v>59</v>
      </c>
      <c r="H409" s="25" t="s">
        <v>148</v>
      </c>
      <c r="I409" s="25">
        <v>62</v>
      </c>
      <c r="J409" s="25" t="s">
        <v>198</v>
      </c>
      <c r="K409" s="25">
        <v>336</v>
      </c>
    </row>
    <row r="410" spans="1:11">
      <c r="A410" s="2">
        <v>403</v>
      </c>
      <c r="B410" s="2">
        <v>462</v>
      </c>
      <c r="C410" s="24">
        <v>4.0601851851851854E-2</v>
      </c>
      <c r="D410" s="25" t="s">
        <v>524</v>
      </c>
      <c r="E410" s="19" t="s">
        <v>87</v>
      </c>
      <c r="F410" s="25" t="s">
        <v>88</v>
      </c>
      <c r="G410" s="25" t="s">
        <v>88</v>
      </c>
      <c r="H410" s="25" t="s">
        <v>139</v>
      </c>
      <c r="I410" s="25">
        <v>49</v>
      </c>
      <c r="J410" s="25" t="s">
        <v>174</v>
      </c>
      <c r="K410" s="25">
        <v>337</v>
      </c>
    </row>
    <row r="411" spans="1:11">
      <c r="A411" s="2">
        <v>404</v>
      </c>
      <c r="B411" s="2">
        <v>17</v>
      </c>
      <c r="C411" s="24">
        <v>4.0763888888888891E-2</v>
      </c>
      <c r="D411" s="25" t="s">
        <v>525</v>
      </c>
      <c r="E411" s="19" t="s">
        <v>65</v>
      </c>
      <c r="F411" s="25" t="s">
        <v>66</v>
      </c>
      <c r="G411" s="25" t="s">
        <v>66</v>
      </c>
      <c r="H411" s="25" t="s">
        <v>187</v>
      </c>
      <c r="I411" s="25">
        <v>61</v>
      </c>
      <c r="J411" s="25" t="s">
        <v>27</v>
      </c>
      <c r="K411" s="25">
        <v>338</v>
      </c>
    </row>
    <row r="412" spans="1:11">
      <c r="A412" s="2">
        <v>405</v>
      </c>
      <c r="B412" s="2">
        <v>436</v>
      </c>
      <c r="C412" s="24">
        <v>4.0821759259259259E-2</v>
      </c>
      <c r="D412" s="25" t="s">
        <v>526</v>
      </c>
      <c r="E412" s="19" t="s">
        <v>57</v>
      </c>
      <c r="F412" s="25" t="s">
        <v>58</v>
      </c>
      <c r="G412" s="25" t="s">
        <v>59</v>
      </c>
      <c r="H412" s="25" t="s">
        <v>169</v>
      </c>
      <c r="I412" s="25">
        <v>48</v>
      </c>
      <c r="J412" s="25" t="s">
        <v>94</v>
      </c>
      <c r="K412" s="25" t="s">
        <v>94</v>
      </c>
    </row>
    <row r="413" spans="1:11">
      <c r="A413" s="2">
        <v>406</v>
      </c>
      <c r="B413" s="2">
        <v>698</v>
      </c>
      <c r="C413" s="24">
        <v>4.0844907407407406E-2</v>
      </c>
      <c r="D413" s="25" t="s">
        <v>527</v>
      </c>
      <c r="E413" s="19" t="s">
        <v>50</v>
      </c>
      <c r="F413" s="25" t="s">
        <v>51</v>
      </c>
      <c r="G413" s="25" t="s">
        <v>51</v>
      </c>
      <c r="H413" s="25" t="s">
        <v>139</v>
      </c>
      <c r="I413" s="25">
        <v>47</v>
      </c>
      <c r="J413" s="25" t="s">
        <v>161</v>
      </c>
      <c r="K413" s="25">
        <v>339</v>
      </c>
    </row>
    <row r="414" spans="1:11">
      <c r="A414" s="2">
        <v>407</v>
      </c>
      <c r="B414" s="2">
        <v>710</v>
      </c>
      <c r="C414" s="24">
        <v>4.0983796296296296E-2</v>
      </c>
      <c r="D414" s="25" t="s">
        <v>528</v>
      </c>
      <c r="E414" s="19" t="s">
        <v>53</v>
      </c>
      <c r="F414" s="25" t="s">
        <v>54</v>
      </c>
      <c r="G414" s="25" t="s">
        <v>46</v>
      </c>
      <c r="H414" s="25" t="s">
        <v>169</v>
      </c>
      <c r="I414" s="25">
        <v>46</v>
      </c>
      <c r="J414" s="25" t="s">
        <v>94</v>
      </c>
      <c r="K414" s="25" t="s">
        <v>94</v>
      </c>
    </row>
    <row r="415" spans="1:11">
      <c r="A415" s="2">
        <v>408</v>
      </c>
      <c r="B415" s="2">
        <v>400</v>
      </c>
      <c r="C415" s="24">
        <v>4.1527777777777775E-2</v>
      </c>
      <c r="D415" s="25" t="s">
        <v>529</v>
      </c>
      <c r="E415" s="19" t="s">
        <v>57</v>
      </c>
      <c r="F415" s="25" t="s">
        <v>58</v>
      </c>
      <c r="G415" s="25" t="s">
        <v>59</v>
      </c>
      <c r="H415" s="25" t="s">
        <v>152</v>
      </c>
      <c r="I415" s="25">
        <v>45</v>
      </c>
      <c r="J415" s="25" t="s">
        <v>94</v>
      </c>
      <c r="K415" s="25" t="s">
        <v>94</v>
      </c>
    </row>
    <row r="416" spans="1:11">
      <c r="A416" s="2">
        <v>409</v>
      </c>
      <c r="B416" s="2">
        <v>258</v>
      </c>
      <c r="C416" s="24">
        <v>4.2361111111111106E-2</v>
      </c>
      <c r="D416" s="25" t="s">
        <v>530</v>
      </c>
      <c r="E416" s="19" t="s">
        <v>110</v>
      </c>
      <c r="F416" s="25" t="s">
        <v>111</v>
      </c>
      <c r="G416" s="25" t="s">
        <v>111</v>
      </c>
      <c r="H416" s="25" t="s">
        <v>139</v>
      </c>
      <c r="I416" s="25">
        <v>44</v>
      </c>
      <c r="J416" s="25" t="s">
        <v>174</v>
      </c>
      <c r="K416" s="25">
        <v>340</v>
      </c>
    </row>
    <row r="417" spans="1:11">
      <c r="A417" s="2">
        <v>410</v>
      </c>
      <c r="B417" s="2">
        <v>263</v>
      </c>
      <c r="C417" s="24">
        <v>4.2361111111111106E-2</v>
      </c>
      <c r="D417" s="25" t="s">
        <v>531</v>
      </c>
      <c r="E417" s="19" t="s">
        <v>110</v>
      </c>
      <c r="F417" s="25" t="s">
        <v>111</v>
      </c>
      <c r="G417" s="25" t="s">
        <v>111</v>
      </c>
      <c r="H417" s="25" t="s">
        <v>139</v>
      </c>
      <c r="I417" s="25">
        <v>43</v>
      </c>
      <c r="J417" s="25" t="s">
        <v>250</v>
      </c>
      <c r="K417" s="25">
        <v>341</v>
      </c>
    </row>
    <row r="418" spans="1:11">
      <c r="A418" s="2">
        <v>411</v>
      </c>
      <c r="B418" s="2">
        <v>322</v>
      </c>
      <c r="C418" s="24">
        <v>4.2812500000000003E-2</v>
      </c>
      <c r="D418" s="25" t="s">
        <v>532</v>
      </c>
      <c r="E418" s="19" t="s">
        <v>69</v>
      </c>
      <c r="F418" s="25" t="s">
        <v>70</v>
      </c>
      <c r="G418" s="25" t="s">
        <v>70</v>
      </c>
      <c r="H418" s="25" t="s">
        <v>187</v>
      </c>
      <c r="I418" s="25">
        <v>60</v>
      </c>
      <c r="J418" s="25" t="s">
        <v>80</v>
      </c>
      <c r="K418" s="25">
        <v>342</v>
      </c>
    </row>
    <row r="419" spans="1:11">
      <c r="A419" s="2">
        <v>412</v>
      </c>
      <c r="B419" s="2">
        <v>126</v>
      </c>
      <c r="C419" s="24">
        <v>4.3217592592592592E-2</v>
      </c>
      <c r="D419" s="25" t="s">
        <v>533</v>
      </c>
      <c r="E419" s="19" t="s">
        <v>381</v>
      </c>
      <c r="F419" s="25" t="s">
        <v>382</v>
      </c>
      <c r="G419" s="25" t="s">
        <v>25</v>
      </c>
      <c r="H419" s="25" t="s">
        <v>169</v>
      </c>
      <c r="I419" s="25">
        <v>42</v>
      </c>
      <c r="J419" s="25" t="s">
        <v>200</v>
      </c>
      <c r="K419" s="25">
        <v>343</v>
      </c>
    </row>
    <row r="420" spans="1:11">
      <c r="A420" s="2">
        <v>413</v>
      </c>
      <c r="B420" s="2">
        <v>218</v>
      </c>
      <c r="C420" s="24">
        <v>4.3252314814814813E-2</v>
      </c>
      <c r="D420" s="25" t="s">
        <v>534</v>
      </c>
      <c r="E420" s="19" t="s">
        <v>36</v>
      </c>
      <c r="F420" s="25" t="s">
        <v>37</v>
      </c>
      <c r="G420" s="25" t="s">
        <v>37</v>
      </c>
      <c r="H420" s="25" t="s">
        <v>264</v>
      </c>
      <c r="I420" s="25">
        <v>59</v>
      </c>
      <c r="J420" s="25" t="s">
        <v>82</v>
      </c>
      <c r="K420" s="25">
        <v>344</v>
      </c>
    </row>
    <row r="421" spans="1:11">
      <c r="A421" s="2">
        <v>414</v>
      </c>
      <c r="B421" s="2">
        <v>677</v>
      </c>
      <c r="C421" s="24">
        <v>4.3807870370370372E-2</v>
      </c>
      <c r="D421" s="25" t="s">
        <v>535</v>
      </c>
      <c r="E421" s="19" t="s">
        <v>291</v>
      </c>
      <c r="F421" s="25" t="s">
        <v>74</v>
      </c>
      <c r="G421" s="25" t="s">
        <v>74</v>
      </c>
      <c r="H421" s="25" t="s">
        <v>177</v>
      </c>
      <c r="I421" s="25">
        <v>41</v>
      </c>
      <c r="J421" s="25" t="s">
        <v>192</v>
      </c>
      <c r="K421" s="25">
        <v>345</v>
      </c>
    </row>
    <row r="422" spans="1:11">
      <c r="A422" s="2">
        <v>415</v>
      </c>
      <c r="B422" s="2">
        <v>511</v>
      </c>
      <c r="C422" s="24">
        <v>4.3935185185185188E-2</v>
      </c>
      <c r="D422" s="25" t="s">
        <v>536</v>
      </c>
      <c r="E422" s="19" t="s">
        <v>40</v>
      </c>
      <c r="F422" s="25" t="s">
        <v>41</v>
      </c>
      <c r="G422" s="25" t="s">
        <v>42</v>
      </c>
      <c r="H422" s="25" t="s">
        <v>160</v>
      </c>
      <c r="I422" s="25">
        <v>40</v>
      </c>
      <c r="J422" s="25" t="s">
        <v>94</v>
      </c>
      <c r="K422" s="25" t="s">
        <v>94</v>
      </c>
    </row>
    <row r="423" spans="1:11">
      <c r="A423" s="2">
        <v>416</v>
      </c>
      <c r="B423" s="2">
        <v>387</v>
      </c>
      <c r="C423" s="24">
        <v>4.4062500000000004E-2</v>
      </c>
      <c r="D423" s="25" t="s">
        <v>537</v>
      </c>
      <c r="E423" s="19" t="s">
        <v>57</v>
      </c>
      <c r="F423" s="25" t="s">
        <v>58</v>
      </c>
      <c r="G423" s="25" t="s">
        <v>59</v>
      </c>
      <c r="H423" s="25" t="s">
        <v>139</v>
      </c>
      <c r="I423" s="25">
        <v>39</v>
      </c>
      <c r="J423" s="25" t="s">
        <v>94</v>
      </c>
      <c r="K423" s="25" t="s">
        <v>94</v>
      </c>
    </row>
    <row r="424" spans="1:11">
      <c r="A424" s="2">
        <v>417</v>
      </c>
      <c r="B424" s="2">
        <v>409</v>
      </c>
      <c r="C424" s="24">
        <v>4.4131944444444439E-2</v>
      </c>
      <c r="D424" s="25" t="s">
        <v>538</v>
      </c>
      <c r="E424" s="19" t="s">
        <v>57</v>
      </c>
      <c r="F424" s="25" t="s">
        <v>58</v>
      </c>
      <c r="G424" s="25" t="s">
        <v>59</v>
      </c>
      <c r="H424" s="25" t="s">
        <v>139</v>
      </c>
      <c r="I424" s="25">
        <v>38</v>
      </c>
      <c r="J424" s="25" t="s">
        <v>94</v>
      </c>
      <c r="K424" s="25" t="s">
        <v>94</v>
      </c>
    </row>
    <row r="425" spans="1:11">
      <c r="A425" s="2">
        <v>418</v>
      </c>
      <c r="B425" s="2">
        <v>392</v>
      </c>
      <c r="C425" s="24">
        <v>4.4143518518518519E-2</v>
      </c>
      <c r="D425" s="25" t="s">
        <v>539</v>
      </c>
      <c r="E425" s="19" t="s">
        <v>57</v>
      </c>
      <c r="F425" s="25" t="s">
        <v>58</v>
      </c>
      <c r="G425" s="25" t="s">
        <v>59</v>
      </c>
      <c r="H425" s="25" t="s">
        <v>169</v>
      </c>
      <c r="I425" s="25">
        <v>37</v>
      </c>
      <c r="J425" s="25" t="s">
        <v>94</v>
      </c>
      <c r="K425" s="25" t="s">
        <v>94</v>
      </c>
    </row>
    <row r="426" spans="1:11">
      <c r="A426" s="2">
        <v>419</v>
      </c>
      <c r="B426" s="2">
        <v>678</v>
      </c>
      <c r="C426" s="24">
        <v>4.4444444444444446E-2</v>
      </c>
      <c r="D426" s="25" t="s">
        <v>540</v>
      </c>
      <c r="E426" s="19" t="s">
        <v>291</v>
      </c>
      <c r="F426" s="25" t="s">
        <v>74</v>
      </c>
      <c r="G426" s="25" t="s">
        <v>74</v>
      </c>
      <c r="H426" s="25" t="s">
        <v>177</v>
      </c>
      <c r="I426" s="25">
        <v>36</v>
      </c>
      <c r="J426" s="25" t="s">
        <v>216</v>
      </c>
      <c r="K426" s="25">
        <v>346</v>
      </c>
    </row>
    <row r="427" spans="1:11">
      <c r="A427" s="2">
        <v>420</v>
      </c>
      <c r="B427" s="2">
        <v>711</v>
      </c>
      <c r="C427" s="24">
        <v>4.4537037037037042E-2</v>
      </c>
      <c r="D427" s="25" t="s">
        <v>541</v>
      </c>
      <c r="E427" s="19" t="s">
        <v>53</v>
      </c>
      <c r="F427" s="25" t="s">
        <v>54</v>
      </c>
      <c r="G427" s="25" t="s">
        <v>46</v>
      </c>
      <c r="H427" s="25" t="s">
        <v>177</v>
      </c>
      <c r="I427" s="25">
        <v>35</v>
      </c>
      <c r="J427" s="25" t="s">
        <v>94</v>
      </c>
      <c r="K427" s="25" t="s">
        <v>94</v>
      </c>
    </row>
    <row r="428" spans="1:11">
      <c r="A428" s="2">
        <v>421</v>
      </c>
      <c r="B428" s="2">
        <v>124</v>
      </c>
      <c r="C428" s="24">
        <v>4.4548611111111108E-2</v>
      </c>
      <c r="D428" s="25" t="s">
        <v>542</v>
      </c>
      <c r="E428" s="19" t="s">
        <v>381</v>
      </c>
      <c r="F428" s="25" t="s">
        <v>382</v>
      </c>
      <c r="G428" s="25" t="s">
        <v>25</v>
      </c>
      <c r="H428" s="25" t="s">
        <v>184</v>
      </c>
      <c r="I428" s="25">
        <v>34</v>
      </c>
      <c r="J428" s="25" t="s">
        <v>258</v>
      </c>
      <c r="K428" s="25">
        <v>347</v>
      </c>
    </row>
    <row r="429" spans="1:11">
      <c r="A429" s="2">
        <v>422</v>
      </c>
      <c r="B429" s="2">
        <v>149</v>
      </c>
      <c r="C429" s="24">
        <v>4.5451388888888888E-2</v>
      </c>
      <c r="D429" s="25" t="s">
        <v>543</v>
      </c>
      <c r="E429" s="19" t="s">
        <v>145</v>
      </c>
      <c r="F429" s="25" t="s">
        <v>146</v>
      </c>
      <c r="G429" s="25" t="s">
        <v>146</v>
      </c>
      <c r="H429" s="25" t="s">
        <v>169</v>
      </c>
      <c r="I429" s="25">
        <v>33</v>
      </c>
      <c r="J429" s="25" t="s">
        <v>174</v>
      </c>
      <c r="K429" s="25">
        <v>348</v>
      </c>
    </row>
    <row r="430" spans="1:11">
      <c r="A430" s="2">
        <v>423</v>
      </c>
      <c r="B430" s="2">
        <v>679</v>
      </c>
      <c r="C430" s="24">
        <v>4.5462962962962962E-2</v>
      </c>
      <c r="D430" s="25" t="s">
        <v>544</v>
      </c>
      <c r="E430" s="19" t="s">
        <v>96</v>
      </c>
      <c r="F430" s="25" t="s">
        <v>97</v>
      </c>
      <c r="G430" s="25" t="s">
        <v>25</v>
      </c>
      <c r="H430" s="25" t="s">
        <v>160</v>
      </c>
      <c r="I430" s="25">
        <v>32</v>
      </c>
      <c r="J430" s="25" t="s">
        <v>328</v>
      </c>
      <c r="K430" s="25">
        <v>349</v>
      </c>
    </row>
    <row r="431" spans="1:11">
      <c r="A431" s="2">
        <v>424</v>
      </c>
      <c r="B431" s="2">
        <v>549</v>
      </c>
      <c r="C431" s="24">
        <v>4.6238425925925926E-2</v>
      </c>
      <c r="D431" s="25" t="s">
        <v>545</v>
      </c>
      <c r="E431" s="19" t="s">
        <v>44</v>
      </c>
      <c r="F431" s="25" t="s">
        <v>45</v>
      </c>
      <c r="G431" s="25" t="s">
        <v>46</v>
      </c>
      <c r="H431" s="25" t="s">
        <v>160</v>
      </c>
      <c r="I431" s="25">
        <v>31</v>
      </c>
      <c r="J431" s="25" t="s">
        <v>94</v>
      </c>
      <c r="K431" s="25" t="s">
        <v>94</v>
      </c>
    </row>
    <row r="432" spans="1:11">
      <c r="A432" s="2">
        <v>425</v>
      </c>
      <c r="B432" s="2">
        <v>270</v>
      </c>
      <c r="C432" s="24">
        <v>4.8263888888888884E-2</v>
      </c>
      <c r="D432" s="25" t="s">
        <v>546</v>
      </c>
      <c r="E432" s="19" t="s">
        <v>110</v>
      </c>
      <c r="F432" s="25" t="s">
        <v>111</v>
      </c>
      <c r="G432" s="25" t="s">
        <v>111</v>
      </c>
      <c r="H432" s="25" t="s">
        <v>184</v>
      </c>
      <c r="I432" s="25">
        <v>30</v>
      </c>
      <c r="J432" s="25" t="s">
        <v>353</v>
      </c>
      <c r="K432" s="25">
        <v>350</v>
      </c>
    </row>
    <row r="433" spans="1:11">
      <c r="A433" s="2">
        <v>426</v>
      </c>
      <c r="B433" s="2">
        <v>268</v>
      </c>
      <c r="C433" s="24">
        <v>4.8275462962962958E-2</v>
      </c>
      <c r="D433" s="25" t="s">
        <v>547</v>
      </c>
      <c r="E433" s="19" t="s">
        <v>110</v>
      </c>
      <c r="F433" s="25" t="s">
        <v>111</v>
      </c>
      <c r="G433" s="25" t="s">
        <v>111</v>
      </c>
      <c r="H433" s="25" t="s">
        <v>264</v>
      </c>
      <c r="I433" s="25">
        <v>58</v>
      </c>
      <c r="J433" s="25" t="s">
        <v>198</v>
      </c>
      <c r="K433" s="25">
        <v>351</v>
      </c>
    </row>
    <row r="434" spans="1:11">
      <c r="A434" s="2">
        <v>427</v>
      </c>
      <c r="B434" s="2">
        <v>127</v>
      </c>
      <c r="C434" s="24">
        <v>4.9386574074074076E-2</v>
      </c>
      <c r="D434" s="25" t="s">
        <v>548</v>
      </c>
      <c r="E434" s="19" t="s">
        <v>381</v>
      </c>
      <c r="F434" s="25" t="s">
        <v>382</v>
      </c>
      <c r="G434" s="25" t="s">
        <v>25</v>
      </c>
      <c r="H434" s="25" t="s">
        <v>473</v>
      </c>
      <c r="I434" s="25">
        <v>29</v>
      </c>
      <c r="J434" s="25" t="s">
        <v>94</v>
      </c>
      <c r="K434" s="25" t="s">
        <v>94</v>
      </c>
    </row>
    <row r="435" spans="1:11">
      <c r="A435" s="2">
        <v>428</v>
      </c>
      <c r="B435" s="2">
        <v>621</v>
      </c>
      <c r="C435" s="24">
        <v>4.9756944444444444E-2</v>
      </c>
      <c r="D435" s="25" t="s">
        <v>549</v>
      </c>
      <c r="E435" s="19" t="s">
        <v>61</v>
      </c>
      <c r="F435" s="25" t="s">
        <v>19</v>
      </c>
      <c r="G435" s="25" t="s">
        <v>19</v>
      </c>
      <c r="H435" s="25" t="s">
        <v>187</v>
      </c>
      <c r="I435" s="25">
        <v>57</v>
      </c>
      <c r="J435" s="25" t="s">
        <v>94</v>
      </c>
      <c r="K435" s="25" t="s">
        <v>94</v>
      </c>
    </row>
    <row r="436" spans="1:11">
      <c r="A436" s="2">
        <v>429</v>
      </c>
      <c r="B436" s="2">
        <v>414</v>
      </c>
      <c r="C436" s="24">
        <v>5.1469907407407402E-2</v>
      </c>
      <c r="D436" s="25" t="s">
        <v>550</v>
      </c>
      <c r="E436" s="19" t="s">
        <v>57</v>
      </c>
      <c r="F436" s="25" t="s">
        <v>58</v>
      </c>
      <c r="G436" s="25" t="s">
        <v>59</v>
      </c>
      <c r="H436" s="25" t="s">
        <v>152</v>
      </c>
      <c r="I436" s="25">
        <v>28</v>
      </c>
      <c r="J436" s="25" t="s">
        <v>94</v>
      </c>
      <c r="K436" s="25" t="s">
        <v>94</v>
      </c>
    </row>
    <row r="437" spans="1:11">
      <c r="A437" s="2">
        <v>430</v>
      </c>
      <c r="B437" s="2">
        <v>411</v>
      </c>
      <c r="C437" s="24">
        <v>5.1481481481481482E-2</v>
      </c>
      <c r="D437" s="25" t="s">
        <v>551</v>
      </c>
      <c r="E437" s="19" t="s">
        <v>57</v>
      </c>
      <c r="F437" s="25" t="s">
        <v>58</v>
      </c>
      <c r="G437" s="25" t="s">
        <v>59</v>
      </c>
      <c r="H437" s="25" t="s">
        <v>169</v>
      </c>
      <c r="I437" s="25">
        <v>27</v>
      </c>
      <c r="J437" s="25" t="s">
        <v>94</v>
      </c>
      <c r="K437" s="25" t="s">
        <v>94</v>
      </c>
    </row>
    <row r="438" spans="1:11">
      <c r="A438" s="2">
        <v>431</v>
      </c>
      <c r="B438" s="2">
        <v>388</v>
      </c>
      <c r="C438" s="24">
        <v>5.1493055555555556E-2</v>
      </c>
      <c r="D438" s="25" t="s">
        <v>552</v>
      </c>
      <c r="E438" s="19" t="s">
        <v>57</v>
      </c>
      <c r="F438" s="25" t="s">
        <v>58</v>
      </c>
      <c r="G438" s="25" t="s">
        <v>59</v>
      </c>
      <c r="H438" s="25" t="s">
        <v>152</v>
      </c>
      <c r="I438" s="25">
        <v>26</v>
      </c>
      <c r="J438" s="25" t="s">
        <v>94</v>
      </c>
      <c r="K438" s="25" t="s">
        <v>94</v>
      </c>
    </row>
    <row r="439" spans="1:11">
      <c r="A439" s="2">
        <v>432</v>
      </c>
      <c r="B439" s="2">
        <v>399</v>
      </c>
      <c r="C439" s="24">
        <v>5.1504629629629629E-2</v>
      </c>
      <c r="D439" s="25" t="s">
        <v>553</v>
      </c>
      <c r="E439" s="19" t="s">
        <v>57</v>
      </c>
      <c r="F439" s="25" t="s">
        <v>58</v>
      </c>
      <c r="G439" s="25" t="s">
        <v>59</v>
      </c>
      <c r="H439" s="25" t="s">
        <v>169</v>
      </c>
      <c r="I439" s="25">
        <v>25</v>
      </c>
      <c r="J439" s="25" t="s">
        <v>94</v>
      </c>
      <c r="K439" s="25" t="s">
        <v>94</v>
      </c>
    </row>
    <row r="441" spans="1:11">
      <c r="A441" s="26" t="s">
        <v>554</v>
      </c>
    </row>
    <row r="442" spans="1:11">
      <c r="B442" s="2">
        <v>202</v>
      </c>
      <c r="D442" s="2" t="s">
        <v>555</v>
      </c>
      <c r="E442" s="4" t="s">
        <v>50</v>
      </c>
      <c r="F442" s="2" t="s">
        <v>51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389"/>
  <sheetViews>
    <sheetView topLeftCell="A4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7"/>
      <c r="R1" s="27"/>
      <c r="S1" s="28" t="s">
        <v>556</v>
      </c>
      <c r="T1" s="29" t="s">
        <v>557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>
      <c r="A2" s="2" t="s">
        <v>558</v>
      </c>
      <c r="E2" s="31" t="s">
        <v>559</v>
      </c>
      <c r="F2" s="2" t="b">
        <f>SUM(F6:F276)&gt;0</f>
        <v>0</v>
      </c>
      <c r="J2" s="31" t="s">
        <v>560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776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R2" s="33">
        <f>1-(Q2=Q1)</f>
        <v>0</v>
      </c>
      <c r="S2" s="33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561</v>
      </c>
      <c r="AA2" s="34" t="e">
        <v>#N/A</v>
      </c>
      <c r="AB2" s="34" t="e">
        <f>IF($AA2="Query O/S",AI2,0)</f>
        <v>#N/A</v>
      </c>
      <c r="AC2" s="34" t="e">
        <f>IF($AA2="Query O/S",AJ2,0)</f>
        <v>#N/A</v>
      </c>
      <c r="AD2" s="34" t="e">
        <f>IF($AA2="Query O/S",AK2,0)</f>
        <v>#N/A</v>
      </c>
      <c r="AE2" s="35"/>
      <c r="AF2" s="36"/>
      <c r="AG2" s="37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>
      <c r="E3" s="31"/>
      <c r="J3" s="31"/>
      <c r="K3" s="27"/>
      <c r="L3" s="27"/>
      <c r="N3" s="38"/>
      <c r="O3" s="27" t="s">
        <v>562</v>
      </c>
      <c r="P3" s="39">
        <v>1</v>
      </c>
      <c r="Q3" s="40" t="s">
        <v>563</v>
      </c>
      <c r="R3" s="41" t="s">
        <v>564</v>
      </c>
      <c r="T3" s="29"/>
      <c r="U3" s="27"/>
      <c r="V3" s="27"/>
      <c r="W3" s="27"/>
      <c r="X3" s="27"/>
      <c r="AG3" s="1" t="s">
        <v>565</v>
      </c>
      <c r="AH3" s="3">
        <f>$D$5-1</f>
        <v>3</v>
      </c>
      <c r="AI3" s="1" t="s">
        <v>566</v>
      </c>
      <c r="AL3" s="30"/>
    </row>
    <row r="4" spans="1:38" s="15" customFormat="1" ht="38.25" customHeight="1" collapsed="1" thickBot="1">
      <c r="A4" s="15" t="s">
        <v>764</v>
      </c>
      <c r="Q4" s="42"/>
      <c r="R4" s="43">
        <f>SUM(R6:R276)</f>
        <v>0</v>
      </c>
      <c r="AH4" s="40" t="s">
        <v>567</v>
      </c>
      <c r="AL4" s="44" t="s">
        <v>568</v>
      </c>
    </row>
    <row r="5" spans="1:38" s="26" customFormat="1">
      <c r="A5" s="26" t="s">
        <v>569</v>
      </c>
      <c r="D5" s="45">
        <v>4</v>
      </c>
      <c r="K5" s="46" t="str">
        <f>"Total is best " &amp;D5&amp;" races"</f>
        <v>Total is best 4 races</v>
      </c>
      <c r="Q5" s="26" t="s">
        <v>570</v>
      </c>
      <c r="T5" s="26" t="s">
        <v>571</v>
      </c>
      <c r="AB5" s="26" t="s">
        <v>572</v>
      </c>
      <c r="AE5" s="26" t="s">
        <v>573</v>
      </c>
      <c r="AI5" s="40" t="s">
        <v>574</v>
      </c>
      <c r="AL5" s="47"/>
    </row>
    <row r="6" spans="1:38" s="26" customFormat="1" ht="42" customHeight="1">
      <c r="A6" s="26" t="s">
        <v>575</v>
      </c>
      <c r="B6" s="48" t="s">
        <v>576</v>
      </c>
      <c r="C6" s="26" t="s">
        <v>577</v>
      </c>
      <c r="D6" s="49" t="s">
        <v>578</v>
      </c>
      <c r="E6" s="49" t="s">
        <v>579</v>
      </c>
      <c r="F6" s="49" t="s">
        <v>580</v>
      </c>
      <c r="G6" s="49" t="s">
        <v>581</v>
      </c>
      <c r="H6" s="49" t="s">
        <v>582</v>
      </c>
      <c r="I6" s="49" t="s">
        <v>583</v>
      </c>
      <c r="J6" s="49" t="s">
        <v>584</v>
      </c>
      <c r="K6" s="49" t="s">
        <v>585</v>
      </c>
      <c r="L6" s="50" t="s">
        <v>586</v>
      </c>
      <c r="M6" s="50" t="s">
        <v>587</v>
      </c>
      <c r="N6" s="51" t="s">
        <v>588</v>
      </c>
      <c r="O6" s="20" t="s">
        <v>589</v>
      </c>
      <c r="P6" s="50" t="s">
        <v>590</v>
      </c>
      <c r="Q6" s="49" t="s">
        <v>591</v>
      </c>
      <c r="R6" s="49"/>
      <c r="S6" s="20" t="s">
        <v>592</v>
      </c>
      <c r="T6" s="49">
        <v>1</v>
      </c>
      <c r="U6" s="49">
        <v>2</v>
      </c>
      <c r="V6" s="49">
        <v>3</v>
      </c>
      <c r="W6" s="49">
        <v>4</v>
      </c>
      <c r="X6" s="49">
        <v>5</v>
      </c>
      <c r="Y6" s="49">
        <v>6</v>
      </c>
      <c r="Z6" s="52"/>
      <c r="AA6" s="52" t="s">
        <v>593</v>
      </c>
      <c r="AB6" s="22" t="s">
        <v>594</v>
      </c>
      <c r="AC6" s="22" t="s">
        <v>595</v>
      </c>
      <c r="AD6" s="22" t="s">
        <v>596</v>
      </c>
      <c r="AE6" s="52" t="s">
        <v>597</v>
      </c>
      <c r="AF6" s="52" t="s">
        <v>598</v>
      </c>
      <c r="AG6" s="22" t="s">
        <v>599</v>
      </c>
      <c r="AH6" s="22" t="s">
        <v>600</v>
      </c>
      <c r="AI6" s="22" t="s">
        <v>594</v>
      </c>
      <c r="AJ6" s="22" t="s">
        <v>595</v>
      </c>
      <c r="AK6" s="22" t="s">
        <v>596</v>
      </c>
      <c r="AL6" s="47"/>
    </row>
    <row r="7" spans="1:38" s="26" customFormat="1">
      <c r="C7" s="26" t="s">
        <v>601</v>
      </c>
      <c r="D7" s="49"/>
      <c r="E7" s="49"/>
      <c r="F7" s="29"/>
      <c r="G7" s="49"/>
      <c r="H7" s="49"/>
      <c r="I7" s="49"/>
      <c r="J7" s="49"/>
      <c r="K7" s="49"/>
      <c r="L7" s="49"/>
      <c r="M7" s="49"/>
      <c r="N7" s="49"/>
      <c r="O7" s="49"/>
      <c r="P7" s="49"/>
      <c r="Q7" s="49" t="s">
        <v>38</v>
      </c>
      <c r="R7" s="49"/>
      <c r="S7" s="49"/>
      <c r="T7" s="49"/>
      <c r="U7" s="49"/>
      <c r="V7" s="49"/>
      <c r="W7" s="49"/>
      <c r="X7" s="49"/>
      <c r="Y7" s="49"/>
      <c r="AE7" s="53"/>
      <c r="AF7" s="53"/>
      <c r="AI7" s="37">
        <v>1198</v>
      </c>
      <c r="AJ7" s="37">
        <v>1194</v>
      </c>
      <c r="AK7" s="37">
        <v>1188</v>
      </c>
      <c r="AL7" s="47"/>
    </row>
    <row r="8" spans="1:38" s="26" customFormat="1">
      <c r="A8" s="1">
        <v>1</v>
      </c>
      <c r="B8" s="1">
        <v>1</v>
      </c>
      <c r="C8" s="1" t="s">
        <v>35</v>
      </c>
      <c r="D8" s="29" t="s">
        <v>37</v>
      </c>
      <c r="E8" s="29">
        <v>295</v>
      </c>
      <c r="F8" s="29"/>
      <c r="G8" s="49"/>
      <c r="H8" s="49"/>
      <c r="I8" s="49"/>
      <c r="J8" s="49"/>
      <c r="K8" s="32">
        <f t="shared" ref="K8:K30" si="0">IFERROR(LARGE(E8:J8,1),0)+IF($D$5&gt;=2,IFERROR(LARGE(E8:J8,2),0),0)+IF($D$5&gt;=3,IFERROR(LARGE(E8:J8,3),0),0)+IF($D$5&gt;=4,IFERROR(LARGE(E8:J8,4),0),0)+IF($D$5&gt;=5,IFERROR(LARGE(E8:J8,5),0),0)+IF($D$5&gt;=6,IFERROR(LARGE(E8:J8,6),0),0)</f>
        <v>295</v>
      </c>
      <c r="L8" s="32" t="s">
        <v>777</v>
      </c>
      <c r="M8" s="32" t="s">
        <v>27</v>
      </c>
      <c r="N8" s="32">
        <f t="shared" ref="N8:N30" si="1">K8-(ROW(K8)-ROW(K$6))/10000</f>
        <v>294.99979999999999</v>
      </c>
      <c r="O8" s="32">
        <f t="shared" ref="O8:O30" si="2">COUNT(E8:J8)</f>
        <v>1</v>
      </c>
      <c r="P8" s="32" t="str">
        <f t="shared" ref="P8:P30" ca="1" si="3">IF(AND(O8=1,OFFSET(D8,0,P$3)&gt;0),"Y",0)</f>
        <v>Y</v>
      </c>
      <c r="Q8" s="29" t="s">
        <v>38</v>
      </c>
      <c r="R8" s="54">
        <f t="shared" ref="R8:R30" si="4">1-(Q8=Q7)</f>
        <v>0</v>
      </c>
      <c r="S8" s="33">
        <f t="shared" ref="S8:S30" si="5">N8+T8/1000+U8/10000+V8/100000+W8/1000000+X8/10000000+Y8/100000000</f>
        <v>295.29480000000001</v>
      </c>
      <c r="T8" s="29">
        <v>295</v>
      </c>
      <c r="U8" s="29"/>
      <c r="V8" s="49"/>
      <c r="W8" s="49"/>
      <c r="X8" s="49"/>
      <c r="Y8" s="49"/>
      <c r="AE8" s="53"/>
      <c r="AF8" s="53"/>
      <c r="AI8" s="37"/>
      <c r="AJ8" s="37"/>
      <c r="AK8" s="37"/>
      <c r="AL8" s="47"/>
    </row>
    <row r="9" spans="1:38" s="26" customFormat="1">
      <c r="A9" s="1">
        <v>2</v>
      </c>
      <c r="B9" s="1">
        <v>2</v>
      </c>
      <c r="C9" s="1" t="s">
        <v>52</v>
      </c>
      <c r="D9" s="29" t="s">
        <v>54</v>
      </c>
      <c r="E9" s="29">
        <v>291</v>
      </c>
      <c r="F9" s="29"/>
      <c r="G9" s="49"/>
      <c r="H9" s="49"/>
      <c r="I9" s="49"/>
      <c r="J9" s="49"/>
      <c r="K9" s="32">
        <f t="shared" si="0"/>
        <v>291</v>
      </c>
      <c r="L9" s="32" t="s">
        <v>777</v>
      </c>
      <c r="M9" s="32" t="s">
        <v>62</v>
      </c>
      <c r="N9" s="32">
        <f t="shared" si="1"/>
        <v>290.99970000000002</v>
      </c>
      <c r="O9" s="32">
        <f t="shared" si="2"/>
        <v>1</v>
      </c>
      <c r="P9" s="32" t="str">
        <f t="shared" ca="1" si="3"/>
        <v>Y</v>
      </c>
      <c r="Q9" s="29" t="s">
        <v>38</v>
      </c>
      <c r="R9" s="54">
        <f t="shared" si="4"/>
        <v>0</v>
      </c>
      <c r="S9" s="33">
        <f t="shared" si="5"/>
        <v>291.29070000000002</v>
      </c>
      <c r="T9" s="29">
        <v>291</v>
      </c>
      <c r="U9" s="29"/>
      <c r="V9" s="49"/>
      <c r="W9" s="49"/>
      <c r="X9" s="49"/>
      <c r="Y9" s="49"/>
      <c r="AE9" s="53"/>
      <c r="AF9" s="53"/>
      <c r="AI9" s="37"/>
      <c r="AJ9" s="37"/>
      <c r="AK9" s="37"/>
      <c r="AL9" s="47"/>
    </row>
    <row r="10" spans="1:38" s="26" customFormat="1">
      <c r="A10" s="1">
        <v>3</v>
      </c>
      <c r="B10" s="1">
        <v>3</v>
      </c>
      <c r="C10" s="1" t="s">
        <v>55</v>
      </c>
      <c r="D10" s="29" t="s">
        <v>19</v>
      </c>
      <c r="E10" s="29">
        <v>290</v>
      </c>
      <c r="F10" s="29"/>
      <c r="G10" s="49"/>
      <c r="H10" s="49"/>
      <c r="I10" s="49"/>
      <c r="J10" s="49"/>
      <c r="K10" s="32">
        <f t="shared" si="0"/>
        <v>290</v>
      </c>
      <c r="L10" s="32" t="s">
        <v>777</v>
      </c>
      <c r="M10" s="32" t="s">
        <v>80</v>
      </c>
      <c r="N10" s="32">
        <f t="shared" si="1"/>
        <v>289.99959999999999</v>
      </c>
      <c r="O10" s="32">
        <f t="shared" si="2"/>
        <v>1</v>
      </c>
      <c r="P10" s="32" t="str">
        <f t="shared" ca="1" si="3"/>
        <v>Y</v>
      </c>
      <c r="Q10" s="29" t="s">
        <v>38</v>
      </c>
      <c r="R10" s="54">
        <f t="shared" si="4"/>
        <v>0</v>
      </c>
      <c r="S10" s="33">
        <f t="shared" si="5"/>
        <v>290.28960000000001</v>
      </c>
      <c r="T10" s="29">
        <v>290</v>
      </c>
      <c r="U10" s="29"/>
      <c r="V10" s="49"/>
      <c r="W10" s="49"/>
      <c r="X10" s="49"/>
      <c r="Y10" s="49"/>
      <c r="AE10" s="53"/>
      <c r="AF10" s="53"/>
      <c r="AI10" s="37"/>
      <c r="AJ10" s="37"/>
      <c r="AK10" s="37"/>
      <c r="AL10" s="47"/>
    </row>
    <row r="11" spans="1:38" s="26" customFormat="1">
      <c r="A11" s="1">
        <v>4</v>
      </c>
      <c r="B11" s="1">
        <v>4</v>
      </c>
      <c r="C11" s="1" t="s">
        <v>60</v>
      </c>
      <c r="D11" s="29" t="s">
        <v>19</v>
      </c>
      <c r="E11" s="29">
        <v>288</v>
      </c>
      <c r="F11" s="29"/>
      <c r="G11" s="49"/>
      <c r="H11" s="49"/>
      <c r="I11" s="49"/>
      <c r="J11" s="49"/>
      <c r="K11" s="32">
        <f t="shared" si="0"/>
        <v>288</v>
      </c>
      <c r="L11" s="32" t="s">
        <v>777</v>
      </c>
      <c r="M11" s="32"/>
      <c r="N11" s="32">
        <f t="shared" si="1"/>
        <v>287.99950000000001</v>
      </c>
      <c r="O11" s="32">
        <f t="shared" si="2"/>
        <v>1</v>
      </c>
      <c r="P11" s="32" t="str">
        <f t="shared" ca="1" si="3"/>
        <v>Y</v>
      </c>
      <c r="Q11" s="29" t="s">
        <v>38</v>
      </c>
      <c r="R11" s="54">
        <f t="shared" si="4"/>
        <v>0</v>
      </c>
      <c r="S11" s="33">
        <f t="shared" si="5"/>
        <v>288.28750000000002</v>
      </c>
      <c r="T11" s="29">
        <v>288</v>
      </c>
      <c r="U11" s="29"/>
      <c r="V11" s="49"/>
      <c r="W11" s="49"/>
      <c r="X11" s="49"/>
      <c r="Y11" s="49"/>
      <c r="AE11" s="53"/>
      <c r="AF11" s="53"/>
      <c r="AI11" s="37"/>
      <c r="AJ11" s="37"/>
      <c r="AK11" s="37"/>
      <c r="AL11" s="47"/>
    </row>
    <row r="12" spans="1:38" s="26" customFormat="1">
      <c r="A12" s="1">
        <v>5</v>
      </c>
      <c r="B12" s="1" t="s">
        <v>94</v>
      </c>
      <c r="C12" s="1" t="s">
        <v>68</v>
      </c>
      <c r="D12" s="29" t="s">
        <v>70</v>
      </c>
      <c r="E12" s="29">
        <v>285</v>
      </c>
      <c r="F12" s="29"/>
      <c r="G12" s="49"/>
      <c r="H12" s="49"/>
      <c r="I12" s="49"/>
      <c r="J12" s="49"/>
      <c r="K12" s="32">
        <f t="shared" si="0"/>
        <v>285</v>
      </c>
      <c r="L12" s="32" t="s">
        <v>778</v>
      </c>
      <c r="M12" s="32"/>
      <c r="N12" s="32">
        <f t="shared" si="1"/>
        <v>284.99939999999998</v>
      </c>
      <c r="O12" s="32">
        <f t="shared" si="2"/>
        <v>1</v>
      </c>
      <c r="P12" s="32" t="str">
        <f t="shared" ca="1" si="3"/>
        <v>Y</v>
      </c>
      <c r="Q12" s="29" t="s">
        <v>38</v>
      </c>
      <c r="R12" s="54">
        <f t="shared" si="4"/>
        <v>0</v>
      </c>
      <c r="S12" s="33">
        <f t="shared" si="5"/>
        <v>285.28440000000001</v>
      </c>
      <c r="T12" s="29">
        <v>285</v>
      </c>
      <c r="U12" s="29"/>
      <c r="V12" s="49"/>
      <c r="W12" s="49"/>
      <c r="X12" s="49"/>
      <c r="Y12" s="49"/>
      <c r="AE12" s="53"/>
      <c r="AF12" s="53"/>
      <c r="AI12" s="37"/>
      <c r="AJ12" s="37"/>
      <c r="AK12" s="37"/>
      <c r="AL12" s="47"/>
    </row>
    <row r="13" spans="1:38" s="26" customFormat="1">
      <c r="A13" s="1">
        <v>6</v>
      </c>
      <c r="B13" s="1">
        <v>5</v>
      </c>
      <c r="C13" s="1" t="s">
        <v>79</v>
      </c>
      <c r="D13" s="29" t="s">
        <v>19</v>
      </c>
      <c r="E13" s="29">
        <v>280</v>
      </c>
      <c r="F13" s="29"/>
      <c r="G13" s="49"/>
      <c r="H13" s="49"/>
      <c r="I13" s="49"/>
      <c r="J13" s="49"/>
      <c r="K13" s="32">
        <f t="shared" si="0"/>
        <v>280</v>
      </c>
      <c r="L13" s="32" t="s">
        <v>777</v>
      </c>
      <c r="M13" s="32"/>
      <c r="N13" s="32">
        <f t="shared" si="1"/>
        <v>279.99930000000001</v>
      </c>
      <c r="O13" s="32">
        <f t="shared" si="2"/>
        <v>1</v>
      </c>
      <c r="P13" s="32" t="str">
        <f t="shared" ca="1" si="3"/>
        <v>Y</v>
      </c>
      <c r="Q13" s="29" t="s">
        <v>38</v>
      </c>
      <c r="R13" s="54">
        <f t="shared" si="4"/>
        <v>0</v>
      </c>
      <c r="S13" s="33">
        <f t="shared" si="5"/>
        <v>280.27929999999998</v>
      </c>
      <c r="T13" s="29">
        <v>280</v>
      </c>
      <c r="U13" s="29"/>
      <c r="V13" s="49"/>
      <c r="W13" s="49"/>
      <c r="X13" s="49"/>
      <c r="Y13" s="49"/>
      <c r="AE13" s="53"/>
      <c r="AF13" s="53"/>
      <c r="AI13" s="37"/>
      <c r="AJ13" s="37"/>
      <c r="AK13" s="37"/>
      <c r="AL13" s="47"/>
    </row>
    <row r="14" spans="1:38" s="26" customFormat="1">
      <c r="A14" s="1">
        <v>7</v>
      </c>
      <c r="B14" s="1">
        <v>6</v>
      </c>
      <c r="C14" s="1" t="s">
        <v>85</v>
      </c>
      <c r="D14" s="29" t="s">
        <v>45</v>
      </c>
      <c r="E14" s="29">
        <v>276</v>
      </c>
      <c r="F14" s="29"/>
      <c r="G14" s="49"/>
      <c r="H14" s="49"/>
      <c r="I14" s="49"/>
      <c r="J14" s="49"/>
      <c r="K14" s="32">
        <f t="shared" si="0"/>
        <v>276</v>
      </c>
      <c r="L14" s="32" t="s">
        <v>777</v>
      </c>
      <c r="M14" s="32"/>
      <c r="N14" s="32">
        <f t="shared" si="1"/>
        <v>275.99919999999997</v>
      </c>
      <c r="O14" s="32">
        <f t="shared" si="2"/>
        <v>1</v>
      </c>
      <c r="P14" s="32" t="str">
        <f t="shared" ca="1" si="3"/>
        <v>Y</v>
      </c>
      <c r="Q14" s="29" t="s">
        <v>38</v>
      </c>
      <c r="R14" s="54">
        <f t="shared" si="4"/>
        <v>0</v>
      </c>
      <c r="S14" s="33">
        <f t="shared" si="5"/>
        <v>276.27519999999998</v>
      </c>
      <c r="T14" s="29">
        <v>276</v>
      </c>
      <c r="U14" s="29"/>
      <c r="V14" s="49"/>
      <c r="W14" s="49"/>
      <c r="X14" s="49"/>
      <c r="Y14" s="49"/>
      <c r="AE14" s="53"/>
      <c r="AF14" s="53"/>
      <c r="AI14" s="37"/>
      <c r="AJ14" s="37"/>
      <c r="AK14" s="37"/>
      <c r="AL14" s="47"/>
    </row>
    <row r="15" spans="1:38" s="26" customFormat="1">
      <c r="A15" s="1">
        <v>8</v>
      </c>
      <c r="B15" s="1">
        <v>7</v>
      </c>
      <c r="C15" s="1" t="s">
        <v>92</v>
      </c>
      <c r="D15" s="29" t="s">
        <v>30</v>
      </c>
      <c r="E15" s="29">
        <v>273</v>
      </c>
      <c r="F15" s="29"/>
      <c r="G15" s="49"/>
      <c r="H15" s="49"/>
      <c r="I15" s="49"/>
      <c r="J15" s="49"/>
      <c r="K15" s="32">
        <f t="shared" si="0"/>
        <v>273</v>
      </c>
      <c r="L15" s="32" t="s">
        <v>777</v>
      </c>
      <c r="M15" s="32"/>
      <c r="N15" s="32">
        <f t="shared" si="1"/>
        <v>272.9991</v>
      </c>
      <c r="O15" s="32">
        <f t="shared" si="2"/>
        <v>1</v>
      </c>
      <c r="P15" s="32" t="str">
        <f t="shared" ca="1" si="3"/>
        <v>Y</v>
      </c>
      <c r="Q15" s="29" t="s">
        <v>38</v>
      </c>
      <c r="R15" s="54">
        <f t="shared" si="4"/>
        <v>0</v>
      </c>
      <c r="S15" s="33">
        <f t="shared" si="5"/>
        <v>273.27210000000002</v>
      </c>
      <c r="T15" s="29">
        <v>273</v>
      </c>
      <c r="U15" s="29"/>
      <c r="V15" s="49"/>
      <c r="W15" s="49"/>
      <c r="X15" s="49"/>
      <c r="Y15" s="49"/>
      <c r="AE15" s="53"/>
      <c r="AF15" s="53"/>
      <c r="AI15" s="37"/>
      <c r="AJ15" s="37"/>
      <c r="AK15" s="37"/>
      <c r="AL15" s="47"/>
    </row>
    <row r="16" spans="1:38" s="26" customFormat="1">
      <c r="A16" s="1">
        <v>9</v>
      </c>
      <c r="B16" s="1">
        <v>8</v>
      </c>
      <c r="C16" s="1" t="s">
        <v>119</v>
      </c>
      <c r="D16" s="29" t="s">
        <v>77</v>
      </c>
      <c r="E16" s="29">
        <v>260</v>
      </c>
      <c r="F16" s="29"/>
      <c r="G16" s="49"/>
      <c r="H16" s="49"/>
      <c r="I16" s="49"/>
      <c r="J16" s="49"/>
      <c r="K16" s="32">
        <f t="shared" si="0"/>
        <v>260</v>
      </c>
      <c r="L16" s="32" t="s">
        <v>777</v>
      </c>
      <c r="M16" s="32"/>
      <c r="N16" s="32">
        <f t="shared" si="1"/>
        <v>259.99900000000002</v>
      </c>
      <c r="O16" s="32">
        <f t="shared" si="2"/>
        <v>1</v>
      </c>
      <c r="P16" s="32" t="str">
        <f t="shared" ca="1" si="3"/>
        <v>Y</v>
      </c>
      <c r="Q16" s="29" t="s">
        <v>38</v>
      </c>
      <c r="R16" s="54">
        <f t="shared" si="4"/>
        <v>0</v>
      </c>
      <c r="S16" s="33">
        <f t="shared" si="5"/>
        <v>260.25900000000001</v>
      </c>
      <c r="T16" s="29">
        <v>260</v>
      </c>
      <c r="U16" s="29"/>
      <c r="V16" s="49"/>
      <c r="W16" s="49"/>
      <c r="X16" s="49"/>
      <c r="Y16" s="49"/>
      <c r="AE16" s="53"/>
      <c r="AF16" s="53"/>
      <c r="AI16" s="37"/>
      <c r="AJ16" s="37"/>
      <c r="AK16" s="37"/>
      <c r="AL16" s="47"/>
    </row>
    <row r="17" spans="1:38" s="26" customFormat="1">
      <c r="A17" s="1">
        <v>10</v>
      </c>
      <c r="B17" s="1">
        <v>9</v>
      </c>
      <c r="C17" s="1" t="s">
        <v>137</v>
      </c>
      <c r="D17" s="29" t="s">
        <v>41</v>
      </c>
      <c r="E17" s="29">
        <v>249</v>
      </c>
      <c r="F17" s="29"/>
      <c r="G17" s="49"/>
      <c r="H17" s="49"/>
      <c r="I17" s="49"/>
      <c r="J17" s="49"/>
      <c r="K17" s="32">
        <f t="shared" si="0"/>
        <v>249</v>
      </c>
      <c r="L17" s="32" t="s">
        <v>777</v>
      </c>
      <c r="M17" s="32"/>
      <c r="N17" s="32">
        <f t="shared" si="1"/>
        <v>248.99889999999999</v>
      </c>
      <c r="O17" s="32">
        <f t="shared" si="2"/>
        <v>1</v>
      </c>
      <c r="P17" s="32" t="str">
        <f t="shared" ca="1" si="3"/>
        <v>Y</v>
      </c>
      <c r="Q17" s="29" t="s">
        <v>38</v>
      </c>
      <c r="R17" s="54">
        <f t="shared" si="4"/>
        <v>0</v>
      </c>
      <c r="S17" s="33">
        <f t="shared" si="5"/>
        <v>249.24789999999999</v>
      </c>
      <c r="T17" s="29">
        <v>249</v>
      </c>
      <c r="U17" s="29"/>
      <c r="V17" s="49"/>
      <c r="W17" s="49"/>
      <c r="X17" s="49"/>
      <c r="Y17" s="49"/>
      <c r="AE17" s="53"/>
      <c r="AF17" s="53"/>
      <c r="AI17" s="37"/>
      <c r="AJ17" s="37"/>
      <c r="AK17" s="37"/>
      <c r="AL17" s="47"/>
    </row>
    <row r="18" spans="1:38" s="26" customFormat="1">
      <c r="A18" s="1">
        <v>11</v>
      </c>
      <c r="B18" s="1">
        <v>10</v>
      </c>
      <c r="C18" s="1" t="s">
        <v>171</v>
      </c>
      <c r="D18" s="29" t="s">
        <v>19</v>
      </c>
      <c r="E18" s="29">
        <v>234</v>
      </c>
      <c r="F18" s="29"/>
      <c r="G18" s="49"/>
      <c r="H18" s="49"/>
      <c r="I18" s="49"/>
      <c r="J18" s="49"/>
      <c r="K18" s="32">
        <f t="shared" si="0"/>
        <v>234</v>
      </c>
      <c r="L18" s="32" t="s">
        <v>777</v>
      </c>
      <c r="M18" s="32"/>
      <c r="N18" s="32">
        <f t="shared" si="1"/>
        <v>233.99879999999999</v>
      </c>
      <c r="O18" s="32">
        <f t="shared" si="2"/>
        <v>1</v>
      </c>
      <c r="P18" s="32" t="str">
        <f t="shared" ca="1" si="3"/>
        <v>Y</v>
      </c>
      <c r="Q18" s="29" t="s">
        <v>38</v>
      </c>
      <c r="R18" s="54">
        <f t="shared" si="4"/>
        <v>0</v>
      </c>
      <c r="S18" s="33">
        <f t="shared" si="5"/>
        <v>234.2328</v>
      </c>
      <c r="T18" s="29">
        <v>234</v>
      </c>
      <c r="U18" s="29"/>
      <c r="V18" s="49"/>
      <c r="W18" s="49"/>
      <c r="X18" s="49"/>
      <c r="Y18" s="49"/>
      <c r="AE18" s="53"/>
      <c r="AF18" s="53"/>
      <c r="AI18" s="37"/>
      <c r="AJ18" s="37"/>
      <c r="AK18" s="37"/>
      <c r="AL18" s="47"/>
    </row>
    <row r="19" spans="1:38" s="26" customFormat="1">
      <c r="A19" s="1">
        <v>12</v>
      </c>
      <c r="B19" s="1">
        <v>11</v>
      </c>
      <c r="C19" s="1" t="s">
        <v>182</v>
      </c>
      <c r="D19" s="29" t="s">
        <v>58</v>
      </c>
      <c r="E19" s="29">
        <v>229</v>
      </c>
      <c r="F19" s="29"/>
      <c r="G19" s="49"/>
      <c r="H19" s="49"/>
      <c r="I19" s="49"/>
      <c r="J19" s="49"/>
      <c r="K19" s="32">
        <f t="shared" si="0"/>
        <v>229</v>
      </c>
      <c r="L19" s="32" t="s">
        <v>777</v>
      </c>
      <c r="M19" s="32"/>
      <c r="N19" s="32">
        <f t="shared" si="1"/>
        <v>228.99870000000001</v>
      </c>
      <c r="O19" s="32">
        <f t="shared" si="2"/>
        <v>1</v>
      </c>
      <c r="P19" s="32" t="str">
        <f t="shared" ca="1" si="3"/>
        <v>Y</v>
      </c>
      <c r="Q19" s="29" t="s">
        <v>38</v>
      </c>
      <c r="R19" s="54">
        <f t="shared" si="4"/>
        <v>0</v>
      </c>
      <c r="S19" s="33">
        <f t="shared" si="5"/>
        <v>229.22770000000003</v>
      </c>
      <c r="T19" s="29">
        <v>229</v>
      </c>
      <c r="U19" s="29"/>
      <c r="V19" s="49"/>
      <c r="W19" s="49"/>
      <c r="X19" s="49"/>
      <c r="Y19" s="49"/>
      <c r="AE19" s="53"/>
      <c r="AF19" s="53"/>
      <c r="AI19" s="37"/>
      <c r="AJ19" s="37"/>
      <c r="AK19" s="37"/>
      <c r="AL19" s="47"/>
    </row>
    <row r="20" spans="1:38" s="26" customFormat="1">
      <c r="A20" s="1">
        <v>13</v>
      </c>
      <c r="B20" s="1">
        <v>12</v>
      </c>
      <c r="C20" s="1" t="s">
        <v>190</v>
      </c>
      <c r="D20" s="29" t="s">
        <v>111</v>
      </c>
      <c r="E20" s="29">
        <v>226</v>
      </c>
      <c r="F20" s="29"/>
      <c r="G20" s="49"/>
      <c r="H20" s="49"/>
      <c r="I20" s="49"/>
      <c r="J20" s="49"/>
      <c r="K20" s="32">
        <f t="shared" si="0"/>
        <v>226</v>
      </c>
      <c r="L20" s="32" t="s">
        <v>777</v>
      </c>
      <c r="M20" s="32"/>
      <c r="N20" s="32">
        <f t="shared" si="1"/>
        <v>225.99860000000001</v>
      </c>
      <c r="O20" s="32">
        <f t="shared" si="2"/>
        <v>1</v>
      </c>
      <c r="P20" s="32" t="str">
        <f t="shared" ca="1" si="3"/>
        <v>Y</v>
      </c>
      <c r="Q20" s="29" t="s">
        <v>38</v>
      </c>
      <c r="R20" s="54">
        <f t="shared" si="4"/>
        <v>0</v>
      </c>
      <c r="S20" s="33">
        <f t="shared" si="5"/>
        <v>226.22460000000001</v>
      </c>
      <c r="T20" s="29">
        <v>226</v>
      </c>
      <c r="U20" s="29"/>
      <c r="V20" s="49"/>
      <c r="W20" s="49"/>
      <c r="X20" s="49"/>
      <c r="Y20" s="49"/>
      <c r="AE20" s="53"/>
      <c r="AF20" s="53"/>
      <c r="AI20" s="37"/>
      <c r="AJ20" s="37"/>
      <c r="AK20" s="37"/>
      <c r="AL20" s="47"/>
    </row>
    <row r="21" spans="1:38" s="26" customFormat="1">
      <c r="A21" s="1">
        <v>14</v>
      </c>
      <c r="B21" s="1">
        <v>13</v>
      </c>
      <c r="C21" s="1" t="s">
        <v>201</v>
      </c>
      <c r="D21" s="29" t="s">
        <v>19</v>
      </c>
      <c r="E21" s="29">
        <v>221</v>
      </c>
      <c r="F21" s="29"/>
      <c r="G21" s="49"/>
      <c r="H21" s="49"/>
      <c r="I21" s="49"/>
      <c r="J21" s="49"/>
      <c r="K21" s="32">
        <f t="shared" si="0"/>
        <v>221</v>
      </c>
      <c r="L21" s="32" t="s">
        <v>777</v>
      </c>
      <c r="M21" s="32"/>
      <c r="N21" s="32">
        <f t="shared" si="1"/>
        <v>220.99850000000001</v>
      </c>
      <c r="O21" s="32">
        <f t="shared" si="2"/>
        <v>1</v>
      </c>
      <c r="P21" s="32" t="str">
        <f t="shared" ca="1" si="3"/>
        <v>Y</v>
      </c>
      <c r="Q21" s="29" t="s">
        <v>38</v>
      </c>
      <c r="R21" s="54">
        <f t="shared" si="4"/>
        <v>0</v>
      </c>
      <c r="S21" s="33">
        <f t="shared" si="5"/>
        <v>221.21950000000001</v>
      </c>
      <c r="T21" s="29">
        <v>221</v>
      </c>
      <c r="U21" s="29"/>
      <c r="V21" s="49"/>
      <c r="W21" s="49"/>
      <c r="X21" s="49"/>
      <c r="Y21" s="49"/>
      <c r="AE21" s="53"/>
      <c r="AF21" s="53"/>
      <c r="AI21" s="37"/>
      <c r="AJ21" s="37"/>
      <c r="AK21" s="37"/>
      <c r="AL21" s="47"/>
    </row>
    <row r="22" spans="1:38" s="26" customFormat="1">
      <c r="A22" s="1">
        <v>15</v>
      </c>
      <c r="B22" s="1">
        <v>14</v>
      </c>
      <c r="C22" s="1" t="s">
        <v>214</v>
      </c>
      <c r="D22" s="29" t="s">
        <v>88</v>
      </c>
      <c r="E22" s="29">
        <v>211</v>
      </c>
      <c r="F22" s="29"/>
      <c r="G22" s="49"/>
      <c r="H22" s="49"/>
      <c r="I22" s="49"/>
      <c r="J22" s="49"/>
      <c r="K22" s="32">
        <f t="shared" si="0"/>
        <v>211</v>
      </c>
      <c r="L22" s="32" t="s">
        <v>777</v>
      </c>
      <c r="M22" s="32"/>
      <c r="N22" s="32">
        <f t="shared" si="1"/>
        <v>210.9984</v>
      </c>
      <c r="O22" s="32">
        <f t="shared" si="2"/>
        <v>1</v>
      </c>
      <c r="P22" s="32" t="str">
        <f t="shared" ca="1" si="3"/>
        <v>Y</v>
      </c>
      <c r="Q22" s="29" t="s">
        <v>38</v>
      </c>
      <c r="R22" s="54">
        <f t="shared" si="4"/>
        <v>0</v>
      </c>
      <c r="S22" s="33">
        <f t="shared" si="5"/>
        <v>211.20940000000002</v>
      </c>
      <c r="T22" s="29">
        <v>211</v>
      </c>
      <c r="U22" s="29"/>
      <c r="V22" s="49"/>
      <c r="W22" s="49"/>
      <c r="X22" s="49"/>
      <c r="Y22" s="49"/>
      <c r="AE22" s="53"/>
      <c r="AF22" s="53"/>
      <c r="AI22" s="37"/>
      <c r="AJ22" s="37"/>
      <c r="AK22" s="37"/>
      <c r="AL22" s="47"/>
    </row>
    <row r="23" spans="1:38" s="26" customFormat="1">
      <c r="A23" s="1">
        <v>16</v>
      </c>
      <c r="B23" s="1">
        <v>15</v>
      </c>
      <c r="C23" s="1" t="s">
        <v>236</v>
      </c>
      <c r="D23" s="29" t="s">
        <v>33</v>
      </c>
      <c r="E23" s="29">
        <v>200</v>
      </c>
      <c r="F23" s="29"/>
      <c r="G23" s="49"/>
      <c r="H23" s="49"/>
      <c r="I23" s="49"/>
      <c r="J23" s="49"/>
      <c r="K23" s="32">
        <f t="shared" si="0"/>
        <v>200</v>
      </c>
      <c r="L23" s="32" t="s">
        <v>777</v>
      </c>
      <c r="M23" s="32"/>
      <c r="N23" s="32">
        <f t="shared" si="1"/>
        <v>199.9983</v>
      </c>
      <c r="O23" s="32">
        <f t="shared" si="2"/>
        <v>1</v>
      </c>
      <c r="P23" s="32" t="str">
        <f t="shared" ca="1" si="3"/>
        <v>Y</v>
      </c>
      <c r="Q23" s="29" t="s">
        <v>38</v>
      </c>
      <c r="R23" s="54">
        <f t="shared" si="4"/>
        <v>0</v>
      </c>
      <c r="S23" s="33">
        <f t="shared" si="5"/>
        <v>200.19829999999999</v>
      </c>
      <c r="T23" s="29">
        <v>200</v>
      </c>
      <c r="U23" s="29"/>
      <c r="V23" s="49"/>
      <c r="W23" s="49"/>
      <c r="X23" s="49"/>
      <c r="Y23" s="49"/>
      <c r="AE23" s="53"/>
      <c r="AF23" s="53"/>
      <c r="AI23" s="37"/>
      <c r="AJ23" s="37"/>
      <c r="AK23" s="37"/>
      <c r="AL23" s="47"/>
    </row>
    <row r="24" spans="1:38" s="26" customFormat="1">
      <c r="A24" s="1">
        <v>17</v>
      </c>
      <c r="B24" s="1">
        <v>16</v>
      </c>
      <c r="C24" s="1" t="s">
        <v>255</v>
      </c>
      <c r="D24" s="29" t="s">
        <v>19</v>
      </c>
      <c r="E24" s="29">
        <v>186</v>
      </c>
      <c r="F24" s="29"/>
      <c r="G24" s="49"/>
      <c r="H24" s="49"/>
      <c r="I24" s="49"/>
      <c r="J24" s="49"/>
      <c r="K24" s="32">
        <f t="shared" si="0"/>
        <v>186</v>
      </c>
      <c r="L24" s="32" t="s">
        <v>777</v>
      </c>
      <c r="M24" s="32"/>
      <c r="N24" s="32">
        <f t="shared" si="1"/>
        <v>185.9982</v>
      </c>
      <c r="O24" s="32">
        <f t="shared" si="2"/>
        <v>1</v>
      </c>
      <c r="P24" s="32" t="str">
        <f t="shared" ca="1" si="3"/>
        <v>Y</v>
      </c>
      <c r="Q24" s="29" t="s">
        <v>38</v>
      </c>
      <c r="R24" s="54">
        <f t="shared" si="4"/>
        <v>0</v>
      </c>
      <c r="S24" s="33">
        <f t="shared" si="5"/>
        <v>186.1842</v>
      </c>
      <c r="T24" s="29">
        <v>186</v>
      </c>
      <c r="U24" s="29"/>
      <c r="V24" s="49"/>
      <c r="W24" s="49"/>
      <c r="X24" s="49"/>
      <c r="Y24" s="49"/>
      <c r="AE24" s="53"/>
      <c r="AF24" s="53"/>
      <c r="AI24" s="37"/>
      <c r="AJ24" s="37"/>
      <c r="AK24" s="37"/>
      <c r="AL24" s="47"/>
    </row>
    <row r="25" spans="1:38" s="26" customFormat="1">
      <c r="A25" s="1">
        <v>18</v>
      </c>
      <c r="B25" s="1">
        <v>17</v>
      </c>
      <c r="C25" s="1" t="s">
        <v>277</v>
      </c>
      <c r="D25" s="29" t="s">
        <v>33</v>
      </c>
      <c r="E25" s="29">
        <v>174</v>
      </c>
      <c r="F25" s="29"/>
      <c r="G25" s="49"/>
      <c r="H25" s="49"/>
      <c r="I25" s="49"/>
      <c r="J25" s="49"/>
      <c r="K25" s="32">
        <f t="shared" si="0"/>
        <v>174</v>
      </c>
      <c r="L25" s="32" t="s">
        <v>777</v>
      </c>
      <c r="M25" s="32"/>
      <c r="N25" s="32">
        <f t="shared" si="1"/>
        <v>173.99809999999999</v>
      </c>
      <c r="O25" s="32">
        <f t="shared" si="2"/>
        <v>1</v>
      </c>
      <c r="P25" s="32" t="str">
        <f t="shared" ca="1" si="3"/>
        <v>Y</v>
      </c>
      <c r="Q25" s="29" t="s">
        <v>38</v>
      </c>
      <c r="R25" s="54">
        <f t="shared" si="4"/>
        <v>0</v>
      </c>
      <c r="S25" s="33">
        <f t="shared" si="5"/>
        <v>174.1721</v>
      </c>
      <c r="T25" s="29">
        <v>174</v>
      </c>
      <c r="U25" s="29"/>
      <c r="V25" s="49"/>
      <c r="W25" s="49"/>
      <c r="X25" s="49"/>
      <c r="Y25" s="49"/>
      <c r="AE25" s="53"/>
      <c r="AF25" s="53"/>
      <c r="AI25" s="37"/>
      <c r="AJ25" s="37"/>
      <c r="AK25" s="37"/>
      <c r="AL25" s="47"/>
    </row>
    <row r="26" spans="1:38" s="26" customFormat="1">
      <c r="A26" s="1">
        <v>19</v>
      </c>
      <c r="B26" s="1">
        <v>18</v>
      </c>
      <c r="C26" s="1" t="s">
        <v>343</v>
      </c>
      <c r="D26" s="29" t="s">
        <v>58</v>
      </c>
      <c r="E26" s="29">
        <v>132</v>
      </c>
      <c r="F26" s="29"/>
      <c r="G26" s="49"/>
      <c r="H26" s="49"/>
      <c r="I26" s="49"/>
      <c r="J26" s="49"/>
      <c r="K26" s="32">
        <f t="shared" si="0"/>
        <v>132</v>
      </c>
      <c r="L26" s="32" t="s">
        <v>777</v>
      </c>
      <c r="M26" s="32"/>
      <c r="N26" s="32">
        <f t="shared" si="1"/>
        <v>131.99799999999999</v>
      </c>
      <c r="O26" s="32">
        <f t="shared" si="2"/>
        <v>1</v>
      </c>
      <c r="P26" s="32" t="str">
        <f t="shared" ca="1" si="3"/>
        <v>Y</v>
      </c>
      <c r="Q26" s="29" t="s">
        <v>38</v>
      </c>
      <c r="R26" s="54">
        <f t="shared" si="4"/>
        <v>0</v>
      </c>
      <c r="S26" s="33">
        <f t="shared" si="5"/>
        <v>132.13</v>
      </c>
      <c r="T26" s="29">
        <v>132</v>
      </c>
      <c r="U26" s="29"/>
      <c r="V26" s="49"/>
      <c r="W26" s="49"/>
      <c r="X26" s="49"/>
      <c r="Y26" s="49"/>
      <c r="AE26" s="53"/>
      <c r="AF26" s="53"/>
      <c r="AI26" s="37"/>
      <c r="AJ26" s="37"/>
      <c r="AK26" s="37"/>
      <c r="AL26" s="47"/>
    </row>
    <row r="27" spans="1:38" s="26" customFormat="1">
      <c r="A27" s="1">
        <v>20</v>
      </c>
      <c r="B27" s="1">
        <v>19</v>
      </c>
      <c r="C27" s="1" t="s">
        <v>383</v>
      </c>
      <c r="D27" s="29" t="s">
        <v>58</v>
      </c>
      <c r="E27" s="29">
        <v>111</v>
      </c>
      <c r="F27" s="29"/>
      <c r="G27" s="49"/>
      <c r="H27" s="49"/>
      <c r="I27" s="49"/>
      <c r="J27" s="49"/>
      <c r="K27" s="32">
        <f t="shared" si="0"/>
        <v>111</v>
      </c>
      <c r="L27" s="32" t="s">
        <v>777</v>
      </c>
      <c r="M27" s="32"/>
      <c r="N27" s="32">
        <f t="shared" si="1"/>
        <v>110.9979</v>
      </c>
      <c r="O27" s="32">
        <f t="shared" si="2"/>
        <v>1</v>
      </c>
      <c r="P27" s="32" t="str">
        <f t="shared" ca="1" si="3"/>
        <v>Y</v>
      </c>
      <c r="Q27" s="29" t="s">
        <v>38</v>
      </c>
      <c r="R27" s="54">
        <f t="shared" si="4"/>
        <v>0</v>
      </c>
      <c r="S27" s="33">
        <f t="shared" si="5"/>
        <v>111.10890000000001</v>
      </c>
      <c r="T27" s="29">
        <v>111</v>
      </c>
      <c r="U27" s="29"/>
      <c r="V27" s="49"/>
      <c r="W27" s="49"/>
      <c r="X27" s="49"/>
      <c r="Y27" s="49"/>
      <c r="AE27" s="53"/>
      <c r="AF27" s="53"/>
      <c r="AI27" s="37"/>
      <c r="AJ27" s="37"/>
      <c r="AK27" s="37"/>
      <c r="AL27" s="47"/>
    </row>
    <row r="28" spans="1:38" s="26" customFormat="1">
      <c r="A28" s="1">
        <v>21</v>
      </c>
      <c r="B28" s="1">
        <v>20</v>
      </c>
      <c r="C28" s="1" t="s">
        <v>417</v>
      </c>
      <c r="D28" s="29" t="s">
        <v>382</v>
      </c>
      <c r="E28" s="29">
        <v>99</v>
      </c>
      <c r="F28" s="29"/>
      <c r="G28" s="49"/>
      <c r="H28" s="49"/>
      <c r="I28" s="49"/>
      <c r="J28" s="49"/>
      <c r="K28" s="32">
        <f t="shared" si="0"/>
        <v>99</v>
      </c>
      <c r="L28" s="32" t="s">
        <v>777</v>
      </c>
      <c r="M28" s="32"/>
      <c r="N28" s="32">
        <f t="shared" si="1"/>
        <v>98.997799999999998</v>
      </c>
      <c r="O28" s="32">
        <f t="shared" si="2"/>
        <v>1</v>
      </c>
      <c r="P28" s="32" t="str">
        <f t="shared" ca="1" si="3"/>
        <v>Y</v>
      </c>
      <c r="Q28" s="29" t="s">
        <v>38</v>
      </c>
      <c r="R28" s="54">
        <f t="shared" si="4"/>
        <v>0</v>
      </c>
      <c r="S28" s="33">
        <f t="shared" si="5"/>
        <v>99.096800000000002</v>
      </c>
      <c r="T28" s="29">
        <v>99</v>
      </c>
      <c r="U28" s="29"/>
      <c r="V28" s="49"/>
      <c r="W28" s="49"/>
      <c r="X28" s="49"/>
      <c r="Y28" s="49"/>
      <c r="AE28" s="53"/>
      <c r="AF28" s="53"/>
      <c r="AI28" s="37"/>
      <c r="AJ28" s="37"/>
      <c r="AK28" s="37"/>
      <c r="AL28" s="47"/>
    </row>
    <row r="29" spans="1:38" s="26" customFormat="1">
      <c r="A29" s="1">
        <v>22</v>
      </c>
      <c r="B29" s="1">
        <v>21</v>
      </c>
      <c r="C29" s="1" t="s">
        <v>442</v>
      </c>
      <c r="D29" s="29" t="s">
        <v>30</v>
      </c>
      <c r="E29" s="29">
        <v>88</v>
      </c>
      <c r="F29" s="29"/>
      <c r="G29" s="49"/>
      <c r="H29" s="49"/>
      <c r="I29" s="49"/>
      <c r="J29" s="49"/>
      <c r="K29" s="32">
        <f t="shared" si="0"/>
        <v>88</v>
      </c>
      <c r="L29" s="32" t="s">
        <v>777</v>
      </c>
      <c r="M29" s="32"/>
      <c r="N29" s="32">
        <f t="shared" si="1"/>
        <v>87.997699999999995</v>
      </c>
      <c r="O29" s="32">
        <f t="shared" si="2"/>
        <v>1</v>
      </c>
      <c r="P29" s="32" t="str">
        <f t="shared" ca="1" si="3"/>
        <v>Y</v>
      </c>
      <c r="Q29" s="29" t="s">
        <v>38</v>
      </c>
      <c r="R29" s="54">
        <f t="shared" si="4"/>
        <v>0</v>
      </c>
      <c r="S29" s="33">
        <f t="shared" si="5"/>
        <v>88.085699999999989</v>
      </c>
      <c r="T29" s="29">
        <v>88</v>
      </c>
      <c r="U29" s="29"/>
      <c r="V29" s="49"/>
      <c r="W29" s="49"/>
      <c r="X29" s="49"/>
      <c r="Y29" s="49"/>
      <c r="AE29" s="53"/>
      <c r="AF29" s="53"/>
      <c r="AI29" s="37"/>
      <c r="AJ29" s="37"/>
      <c r="AK29" s="37"/>
      <c r="AL29" s="47"/>
    </row>
    <row r="30" spans="1:38" s="26" customFormat="1">
      <c r="A30" s="1">
        <v>23</v>
      </c>
      <c r="B30" s="1">
        <v>22</v>
      </c>
      <c r="C30" s="1" t="s">
        <v>522</v>
      </c>
      <c r="D30" s="29" t="s">
        <v>132</v>
      </c>
      <c r="E30" s="29">
        <v>63</v>
      </c>
      <c r="F30" s="29"/>
      <c r="G30" s="49"/>
      <c r="H30" s="49"/>
      <c r="I30" s="49"/>
      <c r="J30" s="49"/>
      <c r="K30" s="32">
        <f t="shared" si="0"/>
        <v>63</v>
      </c>
      <c r="L30" s="32" t="s">
        <v>777</v>
      </c>
      <c r="M30" s="32"/>
      <c r="N30" s="32">
        <f t="shared" si="1"/>
        <v>62.997599999999998</v>
      </c>
      <c r="O30" s="32">
        <f t="shared" si="2"/>
        <v>1</v>
      </c>
      <c r="P30" s="32" t="str">
        <f t="shared" ca="1" si="3"/>
        <v>Y</v>
      </c>
      <c r="Q30" s="29" t="s">
        <v>38</v>
      </c>
      <c r="R30" s="54">
        <f t="shared" si="4"/>
        <v>0</v>
      </c>
      <c r="S30" s="33">
        <f t="shared" si="5"/>
        <v>63.060600000000001</v>
      </c>
      <c r="T30" s="29">
        <v>63</v>
      </c>
      <c r="U30" s="29"/>
      <c r="V30" s="49"/>
      <c r="W30" s="49"/>
      <c r="X30" s="49"/>
      <c r="Y30" s="49"/>
      <c r="AE30" s="53"/>
      <c r="AF30" s="53"/>
      <c r="AI30" s="37"/>
      <c r="AJ30" s="37"/>
      <c r="AK30" s="37"/>
      <c r="AL30" s="47"/>
    </row>
    <row r="31" spans="1:38" s="26" customFormat="1" ht="3" customHeight="1">
      <c r="A31" s="1"/>
      <c r="B31" s="1"/>
      <c r="C31" s="1"/>
      <c r="D31" s="29"/>
      <c r="E31" s="29"/>
      <c r="F31" s="29"/>
      <c r="G31" s="29"/>
      <c r="H31" s="29"/>
      <c r="I31" s="29"/>
      <c r="J31" s="29"/>
      <c r="K31" s="32"/>
      <c r="L31" s="27"/>
      <c r="M31" s="27"/>
      <c r="N31" s="32"/>
      <c r="O31" s="27"/>
      <c r="P31" s="27"/>
      <c r="R31" s="55"/>
      <c r="S31" s="33"/>
      <c r="T31" s="29"/>
      <c r="U31" s="29"/>
      <c r="V31" s="49"/>
      <c r="W31" s="49"/>
      <c r="X31" s="49"/>
      <c r="Y31" s="49"/>
      <c r="AE31" s="53"/>
      <c r="AF31" s="53"/>
      <c r="AI31" s="37"/>
      <c r="AJ31" s="37"/>
      <c r="AK31" s="37"/>
      <c r="AL31" s="47"/>
    </row>
    <row r="32" spans="1:38" s="26" customFormat="1">
      <c r="A32" s="1"/>
      <c r="B32" s="1"/>
      <c r="C32" s="1"/>
      <c r="D32" s="29"/>
      <c r="E32" s="29"/>
      <c r="F32" s="29"/>
      <c r="G32" s="29"/>
      <c r="H32" s="29"/>
      <c r="I32" s="29"/>
      <c r="J32" s="29"/>
      <c r="K32" s="32"/>
      <c r="L32" s="27"/>
      <c r="M32" s="27"/>
      <c r="N32" s="32"/>
      <c r="O32" s="27"/>
      <c r="P32" s="27"/>
      <c r="R32" s="55"/>
      <c r="S32" s="33"/>
      <c r="T32" s="29"/>
      <c r="U32" s="29"/>
      <c r="V32" s="49"/>
      <c r="W32" s="49"/>
      <c r="X32" s="49"/>
      <c r="Y32" s="49"/>
      <c r="AE32" s="53"/>
      <c r="AF32" s="53"/>
      <c r="AI32" s="37"/>
      <c r="AJ32" s="37"/>
      <c r="AK32" s="37"/>
      <c r="AL32" s="47"/>
    </row>
    <row r="33" spans="1:38" s="26" customFormat="1" ht="15">
      <c r="A33" s="1"/>
      <c r="B33" s="1"/>
      <c r="C33" s="56" t="s">
        <v>26</v>
      </c>
      <c r="D33" s="29"/>
      <c r="E33" s="29"/>
      <c r="F33" s="29"/>
      <c r="G33" s="29"/>
      <c r="H33" s="29"/>
      <c r="I33" s="29"/>
      <c r="J33" s="29"/>
      <c r="K33" s="32"/>
      <c r="L33" s="27"/>
      <c r="M33" s="27"/>
      <c r="N33" s="32"/>
      <c r="O33" s="27"/>
      <c r="P33" s="27"/>
      <c r="Q33" s="49" t="str">
        <f>C33</f>
        <v>M35</v>
      </c>
      <c r="R33" s="55"/>
      <c r="S33" s="33"/>
      <c r="T33" s="29"/>
      <c r="U33" s="29"/>
      <c r="V33" s="49"/>
      <c r="W33" s="49"/>
      <c r="X33" s="49"/>
      <c r="Y33" s="49"/>
      <c r="AE33" s="53"/>
      <c r="AF33" s="53"/>
      <c r="AI33" s="37"/>
      <c r="AJ33" s="37"/>
      <c r="AK33" s="37"/>
      <c r="AL33" s="47"/>
    </row>
    <row r="34" spans="1:38" s="26" customFormat="1" ht="15">
      <c r="A34" s="1">
        <v>1</v>
      </c>
      <c r="B34" s="1">
        <v>1</v>
      </c>
      <c r="C34" s="57" t="s">
        <v>22</v>
      </c>
      <c r="D34" s="29" t="s">
        <v>24</v>
      </c>
      <c r="E34" s="29">
        <v>299</v>
      </c>
      <c r="F34" s="29"/>
      <c r="G34" s="29"/>
      <c r="H34" s="29"/>
      <c r="I34" s="29"/>
      <c r="J34" s="29"/>
      <c r="K34" s="32">
        <f t="shared" ref="K34:K60" si="6">IFERROR(LARGE(E34:J34,1),0)+IF($D$5&gt;=2,IFERROR(LARGE(E34:J34,2),0),0)+IF($D$5&gt;=3,IFERROR(LARGE(E34:J34,3),0),0)+IF($D$5&gt;=4,IFERROR(LARGE(E34:J34,4),0),0)+IF($D$5&gt;=5,IFERROR(LARGE(E34:J34,5),0),0)+IF($D$5&gt;=6,IFERROR(LARGE(E34:J34,6),0),0)</f>
        <v>299</v>
      </c>
      <c r="L34" s="32" t="s">
        <v>777</v>
      </c>
      <c r="M34" s="32" t="s">
        <v>602</v>
      </c>
      <c r="N34" s="32">
        <f t="shared" ref="N34:N60" si="7">K34-(ROW(K34)-ROW(K$6))/10000</f>
        <v>298.99720000000002</v>
      </c>
      <c r="O34" s="32">
        <f t="shared" ref="O34:O60" si="8">COUNT(E34:J34)</f>
        <v>1</v>
      </c>
      <c r="P34" s="32" t="str">
        <f t="shared" ref="P34:P60" ca="1" si="9">IF(AND(O34=1,OFFSET(D34,0,P$3)&gt;0),"Y",0)</f>
        <v>Y</v>
      </c>
      <c r="Q34" s="29" t="s">
        <v>26</v>
      </c>
      <c r="R34" s="54">
        <f t="shared" ref="R34:R60" si="10">1-(Q34=Q33)</f>
        <v>0</v>
      </c>
      <c r="S34" s="33">
        <f t="shared" ref="S34:S60" si="11">N34+T34/1000+U34/10000+V34/100000+W34/1000000+X34/10000000+Y34/100000000</f>
        <v>299.2962</v>
      </c>
      <c r="T34" s="29">
        <v>299</v>
      </c>
      <c r="U34" s="29"/>
      <c r="V34" s="29"/>
      <c r="W34" s="29"/>
      <c r="X34" s="29"/>
      <c r="Y34" s="29"/>
      <c r="AE34" s="53"/>
      <c r="AF34" s="53"/>
      <c r="AI34" s="37"/>
      <c r="AJ34" s="37"/>
      <c r="AK34" s="37"/>
      <c r="AL34" s="47"/>
    </row>
    <row r="35" spans="1:38" s="26" customFormat="1" ht="15">
      <c r="A35" s="1">
        <v>2</v>
      </c>
      <c r="B35" s="1">
        <v>2</v>
      </c>
      <c r="C35" s="57" t="s">
        <v>28</v>
      </c>
      <c r="D35" s="29" t="s">
        <v>30</v>
      </c>
      <c r="E35" s="29">
        <v>298</v>
      </c>
      <c r="F35" s="29"/>
      <c r="G35" s="29"/>
      <c r="H35" s="29"/>
      <c r="I35" s="29"/>
      <c r="J35" s="29"/>
      <c r="K35" s="32">
        <f t="shared" si="6"/>
        <v>298</v>
      </c>
      <c r="L35" s="32" t="s">
        <v>777</v>
      </c>
      <c r="M35" s="32" t="s">
        <v>603</v>
      </c>
      <c r="N35" s="32">
        <f t="shared" si="7"/>
        <v>297.99709999999999</v>
      </c>
      <c r="O35" s="32">
        <f t="shared" si="8"/>
        <v>1</v>
      </c>
      <c r="P35" s="32" t="str">
        <f t="shared" ca="1" si="9"/>
        <v>Y</v>
      </c>
      <c r="Q35" s="29" t="s">
        <v>26</v>
      </c>
      <c r="R35" s="54">
        <f t="shared" si="10"/>
        <v>0</v>
      </c>
      <c r="S35" s="33">
        <f t="shared" si="11"/>
        <v>298.29509999999999</v>
      </c>
      <c r="T35" s="29">
        <v>298</v>
      </c>
      <c r="U35" s="29"/>
      <c r="V35" s="29"/>
      <c r="W35" s="29"/>
      <c r="X35" s="29"/>
      <c r="Y35" s="29"/>
      <c r="AE35" s="53"/>
      <c r="AF35" s="53"/>
      <c r="AI35" s="37"/>
      <c r="AJ35" s="37"/>
      <c r="AK35" s="37"/>
      <c r="AL35" s="47"/>
    </row>
    <row r="36" spans="1:38" s="26" customFormat="1" ht="15">
      <c r="A36" s="1">
        <v>3</v>
      </c>
      <c r="B36" s="1">
        <v>3</v>
      </c>
      <c r="C36" s="57" t="s">
        <v>39</v>
      </c>
      <c r="D36" s="29" t="s">
        <v>41</v>
      </c>
      <c r="E36" s="29">
        <v>294</v>
      </c>
      <c r="F36" s="29"/>
      <c r="G36" s="29"/>
      <c r="H36" s="29"/>
      <c r="I36" s="29"/>
      <c r="J36" s="29"/>
      <c r="K36" s="32">
        <f t="shared" si="6"/>
        <v>294</v>
      </c>
      <c r="L36" s="32" t="s">
        <v>777</v>
      </c>
      <c r="M36" s="32" t="s">
        <v>604</v>
      </c>
      <c r="N36" s="32">
        <f t="shared" si="7"/>
        <v>293.99700000000001</v>
      </c>
      <c r="O36" s="32">
        <f t="shared" si="8"/>
        <v>1</v>
      </c>
      <c r="P36" s="32" t="str">
        <f t="shared" ca="1" si="9"/>
        <v>Y</v>
      </c>
      <c r="Q36" s="29" t="s">
        <v>26</v>
      </c>
      <c r="R36" s="54">
        <f t="shared" si="10"/>
        <v>0</v>
      </c>
      <c r="S36" s="33">
        <f t="shared" si="11"/>
        <v>294.291</v>
      </c>
      <c r="T36" s="29">
        <v>294</v>
      </c>
      <c r="U36" s="29"/>
      <c r="V36" s="29"/>
      <c r="W36" s="29"/>
      <c r="X36" s="29"/>
      <c r="Y36" s="29"/>
      <c r="AE36" s="53"/>
      <c r="AF36" s="53"/>
      <c r="AI36" s="37"/>
      <c r="AJ36" s="37"/>
      <c r="AK36" s="37"/>
      <c r="AL36" s="47"/>
    </row>
    <row r="37" spans="1:38" s="26" customFormat="1" ht="15">
      <c r="A37" s="1">
        <v>4</v>
      </c>
      <c r="B37" s="1">
        <v>4</v>
      </c>
      <c r="C37" s="57" t="s">
        <v>56</v>
      </c>
      <c r="D37" s="29" t="s">
        <v>58</v>
      </c>
      <c r="E37" s="29">
        <v>289</v>
      </c>
      <c r="F37" s="29"/>
      <c r="G37" s="29"/>
      <c r="H37" s="29"/>
      <c r="I37" s="29"/>
      <c r="J37" s="29"/>
      <c r="K37" s="32">
        <f t="shared" si="6"/>
        <v>289</v>
      </c>
      <c r="L37" s="32" t="s">
        <v>777</v>
      </c>
      <c r="M37" s="32"/>
      <c r="N37" s="32">
        <f t="shared" si="7"/>
        <v>288.99689999999998</v>
      </c>
      <c r="O37" s="32">
        <f t="shared" si="8"/>
        <v>1</v>
      </c>
      <c r="P37" s="32" t="str">
        <f t="shared" ca="1" si="9"/>
        <v>Y</v>
      </c>
      <c r="Q37" s="29" t="s">
        <v>26</v>
      </c>
      <c r="R37" s="54">
        <f t="shared" si="10"/>
        <v>0</v>
      </c>
      <c r="S37" s="33">
        <f t="shared" si="11"/>
        <v>289.28589999999997</v>
      </c>
      <c r="T37" s="29">
        <v>289</v>
      </c>
      <c r="U37" s="29"/>
      <c r="V37" s="29"/>
      <c r="W37" s="29"/>
      <c r="X37" s="29"/>
      <c r="Y37" s="29"/>
      <c r="AE37" s="53"/>
      <c r="AF37" s="53"/>
      <c r="AI37" s="37"/>
      <c r="AJ37" s="37"/>
      <c r="AK37" s="37"/>
      <c r="AL37" s="47"/>
    </row>
    <row r="38" spans="1:38" s="26" customFormat="1" ht="15">
      <c r="A38" s="1">
        <v>5</v>
      </c>
      <c r="B38" s="1">
        <v>5</v>
      </c>
      <c r="C38" s="57" t="s">
        <v>72</v>
      </c>
      <c r="D38" s="29" t="s">
        <v>74</v>
      </c>
      <c r="E38" s="29">
        <v>283</v>
      </c>
      <c r="F38" s="29"/>
      <c r="G38" s="29"/>
      <c r="H38" s="29"/>
      <c r="I38" s="29"/>
      <c r="J38" s="29"/>
      <c r="K38" s="32">
        <f t="shared" si="6"/>
        <v>283</v>
      </c>
      <c r="L38" s="32" t="s">
        <v>777</v>
      </c>
      <c r="M38" s="32"/>
      <c r="N38" s="32">
        <f t="shared" si="7"/>
        <v>282.99680000000001</v>
      </c>
      <c r="O38" s="32">
        <f t="shared" si="8"/>
        <v>1</v>
      </c>
      <c r="P38" s="32" t="str">
        <f t="shared" ca="1" si="9"/>
        <v>Y</v>
      </c>
      <c r="Q38" s="29" t="s">
        <v>26</v>
      </c>
      <c r="R38" s="54">
        <f t="shared" si="10"/>
        <v>0</v>
      </c>
      <c r="S38" s="33">
        <f t="shared" si="11"/>
        <v>283.27980000000002</v>
      </c>
      <c r="T38" s="29">
        <v>283</v>
      </c>
      <c r="U38" s="29"/>
      <c r="V38" s="29"/>
      <c r="W38" s="29"/>
      <c r="X38" s="29"/>
      <c r="Y38" s="29"/>
      <c r="AE38" s="53"/>
      <c r="AF38" s="53"/>
      <c r="AI38" s="37"/>
      <c r="AJ38" s="37"/>
      <c r="AK38" s="37"/>
      <c r="AL38" s="47"/>
    </row>
    <row r="39" spans="1:38" s="26" customFormat="1" ht="15">
      <c r="A39" s="1">
        <v>6</v>
      </c>
      <c r="B39" s="1">
        <v>6</v>
      </c>
      <c r="C39" s="57" t="s">
        <v>78</v>
      </c>
      <c r="D39" s="29" t="s">
        <v>30</v>
      </c>
      <c r="E39" s="29">
        <v>281</v>
      </c>
      <c r="F39" s="29"/>
      <c r="G39" s="29"/>
      <c r="H39" s="29"/>
      <c r="I39" s="29"/>
      <c r="J39" s="29"/>
      <c r="K39" s="32">
        <f t="shared" si="6"/>
        <v>281</v>
      </c>
      <c r="L39" s="32" t="s">
        <v>777</v>
      </c>
      <c r="M39" s="32"/>
      <c r="N39" s="32">
        <f t="shared" si="7"/>
        <v>280.99669999999998</v>
      </c>
      <c r="O39" s="32">
        <f t="shared" si="8"/>
        <v>1</v>
      </c>
      <c r="P39" s="32" t="str">
        <f t="shared" ca="1" si="9"/>
        <v>Y</v>
      </c>
      <c r="Q39" s="29" t="s">
        <v>26</v>
      </c>
      <c r="R39" s="54">
        <f t="shared" si="10"/>
        <v>0</v>
      </c>
      <c r="S39" s="33">
        <f t="shared" si="11"/>
        <v>281.27769999999998</v>
      </c>
      <c r="T39" s="29">
        <v>281</v>
      </c>
      <c r="U39" s="29"/>
      <c r="V39" s="29"/>
      <c r="W39" s="29"/>
      <c r="X39" s="29"/>
      <c r="Y39" s="29"/>
      <c r="AE39" s="53"/>
      <c r="AF39" s="53"/>
      <c r="AI39" s="37"/>
      <c r="AJ39" s="37"/>
      <c r="AK39" s="37"/>
      <c r="AL39" s="47"/>
    </row>
    <row r="40" spans="1:38" s="26" customFormat="1" ht="15">
      <c r="A40" s="1">
        <v>7</v>
      </c>
      <c r="B40" s="1">
        <v>7</v>
      </c>
      <c r="C40" s="57" t="s">
        <v>81</v>
      </c>
      <c r="D40" s="29" t="s">
        <v>19</v>
      </c>
      <c r="E40" s="29">
        <v>279</v>
      </c>
      <c r="F40" s="29"/>
      <c r="G40" s="29"/>
      <c r="H40" s="29"/>
      <c r="I40" s="29"/>
      <c r="J40" s="29"/>
      <c r="K40" s="32">
        <f t="shared" si="6"/>
        <v>279</v>
      </c>
      <c r="L40" s="32" t="s">
        <v>777</v>
      </c>
      <c r="M40" s="32"/>
      <c r="N40" s="32">
        <f t="shared" si="7"/>
        <v>278.9966</v>
      </c>
      <c r="O40" s="32">
        <f t="shared" si="8"/>
        <v>1</v>
      </c>
      <c r="P40" s="32" t="str">
        <f t="shared" ca="1" si="9"/>
        <v>Y</v>
      </c>
      <c r="Q40" s="29" t="s">
        <v>26</v>
      </c>
      <c r="R40" s="54">
        <f t="shared" si="10"/>
        <v>0</v>
      </c>
      <c r="S40" s="33">
        <f t="shared" si="11"/>
        <v>279.2756</v>
      </c>
      <c r="T40" s="29">
        <v>279</v>
      </c>
      <c r="U40" s="29"/>
      <c r="V40" s="29"/>
      <c r="W40" s="29"/>
      <c r="X40" s="29"/>
      <c r="Y40" s="29"/>
      <c r="AE40" s="53"/>
      <c r="AF40" s="53"/>
      <c r="AI40" s="37"/>
      <c r="AJ40" s="37"/>
      <c r="AK40" s="37"/>
      <c r="AL40" s="47"/>
    </row>
    <row r="41" spans="1:38" s="26" customFormat="1" ht="15">
      <c r="A41" s="1">
        <v>8</v>
      </c>
      <c r="B41" s="1">
        <v>8</v>
      </c>
      <c r="C41" s="57" t="s">
        <v>83</v>
      </c>
      <c r="D41" s="29" t="s">
        <v>58</v>
      </c>
      <c r="E41" s="29">
        <v>278</v>
      </c>
      <c r="F41" s="29"/>
      <c r="G41" s="29"/>
      <c r="H41" s="29"/>
      <c r="I41" s="29"/>
      <c r="J41" s="29"/>
      <c r="K41" s="32">
        <f t="shared" si="6"/>
        <v>278</v>
      </c>
      <c r="L41" s="32" t="s">
        <v>777</v>
      </c>
      <c r="M41" s="32"/>
      <c r="N41" s="32">
        <f t="shared" si="7"/>
        <v>277.99650000000003</v>
      </c>
      <c r="O41" s="32">
        <f t="shared" si="8"/>
        <v>1</v>
      </c>
      <c r="P41" s="32" t="str">
        <f t="shared" ca="1" si="9"/>
        <v>Y</v>
      </c>
      <c r="Q41" s="29" t="s">
        <v>26</v>
      </c>
      <c r="R41" s="54">
        <f t="shared" si="10"/>
        <v>0</v>
      </c>
      <c r="S41" s="33">
        <f t="shared" si="11"/>
        <v>278.27450000000005</v>
      </c>
      <c r="T41" s="29">
        <v>278</v>
      </c>
      <c r="U41" s="29"/>
      <c r="V41" s="29"/>
      <c r="W41" s="29"/>
      <c r="X41" s="29"/>
      <c r="Y41" s="29"/>
      <c r="AE41" s="53"/>
      <c r="AF41" s="53"/>
      <c r="AI41" s="37"/>
      <c r="AJ41" s="37"/>
      <c r="AK41" s="37"/>
      <c r="AL41" s="47"/>
    </row>
    <row r="42" spans="1:38" s="26" customFormat="1" ht="15">
      <c r="A42" s="1">
        <v>9</v>
      </c>
      <c r="B42" s="1">
        <v>9</v>
      </c>
      <c r="C42" s="57" t="s">
        <v>106</v>
      </c>
      <c r="D42" s="29" t="s">
        <v>91</v>
      </c>
      <c r="E42" s="29">
        <v>266</v>
      </c>
      <c r="F42" s="29"/>
      <c r="G42" s="29"/>
      <c r="H42" s="29"/>
      <c r="I42" s="29"/>
      <c r="J42" s="29"/>
      <c r="K42" s="32">
        <f t="shared" si="6"/>
        <v>266</v>
      </c>
      <c r="L42" s="32" t="s">
        <v>777</v>
      </c>
      <c r="M42" s="32"/>
      <c r="N42" s="32">
        <f t="shared" si="7"/>
        <v>265.99639999999999</v>
      </c>
      <c r="O42" s="32">
        <f t="shared" si="8"/>
        <v>1</v>
      </c>
      <c r="P42" s="32" t="str">
        <f t="shared" ca="1" si="9"/>
        <v>Y</v>
      </c>
      <c r="Q42" s="29" t="s">
        <v>26</v>
      </c>
      <c r="R42" s="54">
        <f t="shared" si="10"/>
        <v>0</v>
      </c>
      <c r="S42" s="33">
        <f t="shared" si="11"/>
        <v>266.26240000000001</v>
      </c>
      <c r="T42" s="29">
        <v>266</v>
      </c>
      <c r="U42" s="29"/>
      <c r="V42" s="29"/>
      <c r="W42" s="29"/>
      <c r="X42" s="29"/>
      <c r="Y42" s="29"/>
      <c r="AE42" s="53"/>
      <c r="AF42" s="53"/>
      <c r="AI42" s="37"/>
      <c r="AJ42" s="37"/>
      <c r="AK42" s="37"/>
      <c r="AL42" s="47"/>
    </row>
    <row r="43" spans="1:38" s="26" customFormat="1" ht="15">
      <c r="A43" s="1">
        <v>10</v>
      </c>
      <c r="B43" s="1">
        <v>10</v>
      </c>
      <c r="C43" s="57" t="s">
        <v>107</v>
      </c>
      <c r="D43" s="29" t="s">
        <v>19</v>
      </c>
      <c r="E43" s="29">
        <v>265</v>
      </c>
      <c r="F43" s="29"/>
      <c r="G43" s="29"/>
      <c r="H43" s="29"/>
      <c r="I43" s="29"/>
      <c r="J43" s="29"/>
      <c r="K43" s="32">
        <f t="shared" si="6"/>
        <v>265</v>
      </c>
      <c r="L43" s="32" t="s">
        <v>777</v>
      </c>
      <c r="M43" s="32"/>
      <c r="N43" s="32">
        <f t="shared" si="7"/>
        <v>264.99630000000002</v>
      </c>
      <c r="O43" s="32">
        <f t="shared" si="8"/>
        <v>1</v>
      </c>
      <c r="P43" s="32" t="str">
        <f t="shared" ca="1" si="9"/>
        <v>Y</v>
      </c>
      <c r="Q43" s="29" t="s">
        <v>26</v>
      </c>
      <c r="R43" s="54">
        <f t="shared" si="10"/>
        <v>0</v>
      </c>
      <c r="S43" s="33">
        <f t="shared" si="11"/>
        <v>265.26130000000001</v>
      </c>
      <c r="T43" s="29">
        <v>265</v>
      </c>
      <c r="U43" s="29"/>
      <c r="V43" s="29"/>
      <c r="W43" s="29"/>
      <c r="X43" s="29"/>
      <c r="Y43" s="29"/>
      <c r="AE43" s="53"/>
      <c r="AF43" s="53"/>
      <c r="AI43" s="37"/>
      <c r="AJ43" s="37"/>
      <c r="AK43" s="37"/>
      <c r="AL43" s="47"/>
    </row>
    <row r="44" spans="1:38" s="26" customFormat="1" ht="15">
      <c r="A44" s="1">
        <v>11</v>
      </c>
      <c r="B44" s="1">
        <v>11</v>
      </c>
      <c r="C44" s="57" t="s">
        <v>123</v>
      </c>
      <c r="D44" s="29" t="s">
        <v>58</v>
      </c>
      <c r="E44" s="29">
        <v>258</v>
      </c>
      <c r="F44" s="29"/>
      <c r="G44" s="29"/>
      <c r="H44" s="29"/>
      <c r="I44" s="29"/>
      <c r="J44" s="29"/>
      <c r="K44" s="32">
        <f t="shared" si="6"/>
        <v>258</v>
      </c>
      <c r="L44" s="32" t="s">
        <v>777</v>
      </c>
      <c r="M44" s="32"/>
      <c r="N44" s="32">
        <f t="shared" si="7"/>
        <v>257.99619999999999</v>
      </c>
      <c r="O44" s="32">
        <f t="shared" si="8"/>
        <v>1</v>
      </c>
      <c r="P44" s="32" t="str">
        <f t="shared" ca="1" si="9"/>
        <v>Y</v>
      </c>
      <c r="Q44" s="29" t="s">
        <v>26</v>
      </c>
      <c r="R44" s="54">
        <f t="shared" si="10"/>
        <v>0</v>
      </c>
      <c r="S44" s="33">
        <f t="shared" si="11"/>
        <v>258.25419999999997</v>
      </c>
      <c r="T44" s="29">
        <v>258</v>
      </c>
      <c r="U44" s="29"/>
      <c r="V44" s="29"/>
      <c r="W44" s="29"/>
      <c r="X44" s="29"/>
      <c r="Y44" s="29"/>
      <c r="AE44" s="53"/>
      <c r="AF44" s="53"/>
      <c r="AI44" s="37"/>
      <c r="AJ44" s="37"/>
      <c r="AK44" s="37"/>
      <c r="AL44" s="47"/>
    </row>
    <row r="45" spans="1:38" s="26" customFormat="1" ht="15">
      <c r="A45" s="1">
        <v>12</v>
      </c>
      <c r="B45" s="1">
        <v>12</v>
      </c>
      <c r="C45" s="57" t="s">
        <v>127</v>
      </c>
      <c r="D45" s="29" t="s">
        <v>88</v>
      </c>
      <c r="E45" s="29">
        <v>255</v>
      </c>
      <c r="F45" s="29"/>
      <c r="G45" s="29"/>
      <c r="H45" s="29"/>
      <c r="I45" s="29"/>
      <c r="J45" s="29"/>
      <c r="K45" s="32">
        <f t="shared" si="6"/>
        <v>255</v>
      </c>
      <c r="L45" s="32" t="s">
        <v>777</v>
      </c>
      <c r="M45" s="32"/>
      <c r="N45" s="32">
        <f t="shared" si="7"/>
        <v>254.99610000000001</v>
      </c>
      <c r="O45" s="32">
        <f t="shared" si="8"/>
        <v>1</v>
      </c>
      <c r="P45" s="32" t="str">
        <f t="shared" ca="1" si="9"/>
        <v>Y</v>
      </c>
      <c r="Q45" s="29" t="s">
        <v>26</v>
      </c>
      <c r="R45" s="54">
        <f t="shared" si="10"/>
        <v>0</v>
      </c>
      <c r="S45" s="33">
        <f t="shared" si="11"/>
        <v>255.25110000000001</v>
      </c>
      <c r="T45" s="29">
        <v>255</v>
      </c>
      <c r="U45" s="29"/>
      <c r="V45" s="29"/>
      <c r="W45" s="29"/>
      <c r="X45" s="29"/>
      <c r="Y45" s="29"/>
      <c r="AE45" s="53"/>
      <c r="AF45" s="53"/>
      <c r="AI45" s="37"/>
      <c r="AJ45" s="37"/>
      <c r="AK45" s="37"/>
      <c r="AL45" s="47"/>
    </row>
    <row r="46" spans="1:38" s="26" customFormat="1" ht="15">
      <c r="A46" s="1">
        <v>13</v>
      </c>
      <c r="B46" s="1">
        <v>13</v>
      </c>
      <c r="C46" s="57" t="s">
        <v>135</v>
      </c>
      <c r="D46" s="29" t="s">
        <v>19</v>
      </c>
      <c r="E46" s="29">
        <v>250</v>
      </c>
      <c r="F46" s="29"/>
      <c r="G46" s="29"/>
      <c r="H46" s="29"/>
      <c r="I46" s="29"/>
      <c r="J46" s="29"/>
      <c r="K46" s="32">
        <f t="shared" si="6"/>
        <v>250</v>
      </c>
      <c r="L46" s="32" t="s">
        <v>777</v>
      </c>
      <c r="M46" s="32"/>
      <c r="N46" s="32">
        <f t="shared" si="7"/>
        <v>249.99600000000001</v>
      </c>
      <c r="O46" s="32">
        <f t="shared" si="8"/>
        <v>1</v>
      </c>
      <c r="P46" s="32" t="str">
        <f t="shared" ca="1" si="9"/>
        <v>Y</v>
      </c>
      <c r="Q46" s="29" t="s">
        <v>26</v>
      </c>
      <c r="R46" s="54">
        <f t="shared" si="10"/>
        <v>0</v>
      </c>
      <c r="S46" s="33">
        <f t="shared" si="11"/>
        <v>250.24600000000001</v>
      </c>
      <c r="T46" s="29">
        <v>250</v>
      </c>
      <c r="U46" s="29"/>
      <c r="V46" s="29"/>
      <c r="W46" s="29"/>
      <c r="X46" s="29"/>
      <c r="Y46" s="29"/>
      <c r="AE46" s="53"/>
      <c r="AF46" s="53"/>
      <c r="AI46" s="37"/>
      <c r="AJ46" s="37"/>
      <c r="AK46" s="37"/>
      <c r="AL46" s="47"/>
    </row>
    <row r="47" spans="1:38" s="26" customFormat="1" ht="15">
      <c r="A47" s="1">
        <v>14</v>
      </c>
      <c r="B47" s="1">
        <v>14</v>
      </c>
      <c r="C47" s="57" t="s">
        <v>141</v>
      </c>
      <c r="D47" s="29" t="s">
        <v>41</v>
      </c>
      <c r="E47" s="29">
        <v>248</v>
      </c>
      <c r="F47" s="29"/>
      <c r="G47" s="29"/>
      <c r="H47" s="29"/>
      <c r="I47" s="29"/>
      <c r="J47" s="29"/>
      <c r="K47" s="32">
        <f t="shared" si="6"/>
        <v>248</v>
      </c>
      <c r="L47" s="32" t="s">
        <v>777</v>
      </c>
      <c r="M47" s="32"/>
      <c r="N47" s="32">
        <f t="shared" si="7"/>
        <v>247.99590000000001</v>
      </c>
      <c r="O47" s="32">
        <f t="shared" si="8"/>
        <v>1</v>
      </c>
      <c r="P47" s="32" t="str">
        <f t="shared" ca="1" si="9"/>
        <v>Y</v>
      </c>
      <c r="Q47" s="29" t="s">
        <v>26</v>
      </c>
      <c r="R47" s="54">
        <f t="shared" si="10"/>
        <v>0</v>
      </c>
      <c r="S47" s="33">
        <f t="shared" si="11"/>
        <v>248.2439</v>
      </c>
      <c r="T47" s="29">
        <v>248</v>
      </c>
      <c r="U47" s="29"/>
      <c r="V47" s="29"/>
      <c r="W47" s="29"/>
      <c r="X47" s="29"/>
      <c r="Y47" s="29"/>
      <c r="AE47" s="53"/>
      <c r="AF47" s="53"/>
      <c r="AI47" s="37"/>
      <c r="AJ47" s="37"/>
      <c r="AK47" s="37"/>
      <c r="AL47" s="47"/>
    </row>
    <row r="48" spans="1:38" s="26" customFormat="1" ht="15">
      <c r="A48" s="1">
        <v>15</v>
      </c>
      <c r="B48" s="1">
        <v>15</v>
      </c>
      <c r="C48" s="57" t="s">
        <v>166</v>
      </c>
      <c r="D48" s="29" t="s">
        <v>58</v>
      </c>
      <c r="E48" s="29">
        <v>236</v>
      </c>
      <c r="F48" s="29"/>
      <c r="G48" s="29"/>
      <c r="H48" s="29"/>
      <c r="I48" s="29"/>
      <c r="J48" s="29"/>
      <c r="K48" s="32">
        <f t="shared" si="6"/>
        <v>236</v>
      </c>
      <c r="L48" s="32" t="s">
        <v>777</v>
      </c>
      <c r="M48" s="32"/>
      <c r="N48" s="32">
        <f t="shared" si="7"/>
        <v>235.9958</v>
      </c>
      <c r="O48" s="32">
        <f t="shared" si="8"/>
        <v>1</v>
      </c>
      <c r="P48" s="32" t="str">
        <f t="shared" ca="1" si="9"/>
        <v>Y</v>
      </c>
      <c r="Q48" s="29" t="s">
        <v>26</v>
      </c>
      <c r="R48" s="54">
        <f t="shared" si="10"/>
        <v>0</v>
      </c>
      <c r="S48" s="33">
        <f t="shared" si="11"/>
        <v>236.23179999999999</v>
      </c>
      <c r="T48" s="29">
        <v>236</v>
      </c>
      <c r="U48" s="29"/>
      <c r="V48" s="29"/>
      <c r="W48" s="29"/>
      <c r="X48" s="29"/>
      <c r="Y48" s="29"/>
      <c r="AE48" s="53"/>
      <c r="AF48" s="53"/>
      <c r="AI48" s="37"/>
      <c r="AJ48" s="37"/>
      <c r="AK48" s="37"/>
      <c r="AL48" s="47"/>
    </row>
    <row r="49" spans="1:38" s="26" customFormat="1" ht="15">
      <c r="A49" s="1">
        <v>16</v>
      </c>
      <c r="B49" s="1">
        <v>16</v>
      </c>
      <c r="C49" s="57" t="s">
        <v>194</v>
      </c>
      <c r="D49" s="29" t="s">
        <v>24</v>
      </c>
      <c r="E49" s="29">
        <v>224</v>
      </c>
      <c r="F49" s="29"/>
      <c r="G49" s="29"/>
      <c r="H49" s="29"/>
      <c r="I49" s="29"/>
      <c r="J49" s="29"/>
      <c r="K49" s="32">
        <f t="shared" si="6"/>
        <v>224</v>
      </c>
      <c r="L49" s="32" t="s">
        <v>777</v>
      </c>
      <c r="M49" s="32"/>
      <c r="N49" s="32">
        <f t="shared" si="7"/>
        <v>223.9957</v>
      </c>
      <c r="O49" s="32">
        <f t="shared" si="8"/>
        <v>1</v>
      </c>
      <c r="P49" s="32" t="str">
        <f t="shared" ca="1" si="9"/>
        <v>Y</v>
      </c>
      <c r="Q49" s="29" t="s">
        <v>26</v>
      </c>
      <c r="R49" s="54">
        <f t="shared" si="10"/>
        <v>0</v>
      </c>
      <c r="S49" s="33">
        <f t="shared" si="11"/>
        <v>224.21969999999999</v>
      </c>
      <c r="T49" s="29">
        <v>224</v>
      </c>
      <c r="U49" s="29"/>
      <c r="V49" s="29"/>
      <c r="W49" s="29"/>
      <c r="X49" s="29"/>
      <c r="Y49" s="29"/>
      <c r="AE49" s="53"/>
      <c r="AF49" s="53"/>
      <c r="AI49" s="37"/>
      <c r="AJ49" s="37"/>
      <c r="AK49" s="37"/>
      <c r="AL49" s="47"/>
    </row>
    <row r="50" spans="1:38" s="26" customFormat="1" ht="15">
      <c r="A50" s="1">
        <v>17</v>
      </c>
      <c r="B50" s="1">
        <v>17</v>
      </c>
      <c r="C50" s="57" t="s">
        <v>207</v>
      </c>
      <c r="D50" s="29" t="s">
        <v>88</v>
      </c>
      <c r="E50" s="29">
        <v>217</v>
      </c>
      <c r="F50" s="29"/>
      <c r="G50" s="29"/>
      <c r="H50" s="29"/>
      <c r="I50" s="29"/>
      <c r="J50" s="29"/>
      <c r="K50" s="32">
        <f t="shared" si="6"/>
        <v>217</v>
      </c>
      <c r="L50" s="32" t="s">
        <v>777</v>
      </c>
      <c r="M50" s="32"/>
      <c r="N50" s="32">
        <f t="shared" si="7"/>
        <v>216.9956</v>
      </c>
      <c r="O50" s="32">
        <f t="shared" si="8"/>
        <v>1</v>
      </c>
      <c r="P50" s="32" t="str">
        <f t="shared" ca="1" si="9"/>
        <v>Y</v>
      </c>
      <c r="Q50" s="29" t="s">
        <v>26</v>
      </c>
      <c r="R50" s="54">
        <f t="shared" si="10"/>
        <v>0</v>
      </c>
      <c r="S50" s="33">
        <f t="shared" si="11"/>
        <v>217.21260000000001</v>
      </c>
      <c r="T50" s="29">
        <v>217</v>
      </c>
      <c r="U50" s="29"/>
      <c r="V50" s="29"/>
      <c r="W50" s="29"/>
      <c r="X50" s="29"/>
      <c r="Y50" s="29"/>
      <c r="AE50" s="53"/>
      <c r="AF50" s="53"/>
      <c r="AI50" s="37"/>
      <c r="AJ50" s="37"/>
      <c r="AK50" s="37"/>
      <c r="AL50" s="47"/>
    </row>
    <row r="51" spans="1:38" s="26" customFormat="1" ht="15">
      <c r="A51" s="1">
        <v>18</v>
      </c>
      <c r="B51" s="1">
        <v>18</v>
      </c>
      <c r="C51" s="57" t="s">
        <v>229</v>
      </c>
      <c r="D51" s="29" t="s">
        <v>97</v>
      </c>
      <c r="E51" s="29">
        <v>203</v>
      </c>
      <c r="F51" s="29"/>
      <c r="G51" s="29"/>
      <c r="H51" s="29"/>
      <c r="I51" s="29"/>
      <c r="J51" s="29"/>
      <c r="K51" s="32">
        <f t="shared" si="6"/>
        <v>203</v>
      </c>
      <c r="L51" s="32" t="s">
        <v>777</v>
      </c>
      <c r="M51" s="32"/>
      <c r="N51" s="32">
        <f t="shared" si="7"/>
        <v>202.99549999999999</v>
      </c>
      <c r="O51" s="32">
        <f t="shared" si="8"/>
        <v>1</v>
      </c>
      <c r="P51" s="32" t="str">
        <f t="shared" ca="1" si="9"/>
        <v>Y</v>
      </c>
      <c r="Q51" s="29" t="s">
        <v>26</v>
      </c>
      <c r="R51" s="54">
        <f t="shared" si="10"/>
        <v>0</v>
      </c>
      <c r="S51" s="33">
        <f t="shared" si="11"/>
        <v>203.1985</v>
      </c>
      <c r="T51" s="29">
        <v>203</v>
      </c>
      <c r="U51" s="29"/>
      <c r="V51" s="29"/>
      <c r="W51" s="29"/>
      <c r="X51" s="29"/>
      <c r="Y51" s="29"/>
      <c r="AE51" s="53"/>
      <c r="AF51" s="53"/>
      <c r="AI51" s="37"/>
      <c r="AJ51" s="37"/>
      <c r="AK51" s="37"/>
      <c r="AL51" s="47"/>
    </row>
    <row r="52" spans="1:38" s="26" customFormat="1" ht="15">
      <c r="A52" s="1">
        <v>19</v>
      </c>
      <c r="B52" s="1">
        <v>19</v>
      </c>
      <c r="C52" s="57" t="s">
        <v>237</v>
      </c>
      <c r="D52" s="29" t="s">
        <v>88</v>
      </c>
      <c r="E52" s="29">
        <v>199</v>
      </c>
      <c r="F52" s="29"/>
      <c r="G52" s="29"/>
      <c r="H52" s="29"/>
      <c r="I52" s="29"/>
      <c r="J52" s="29"/>
      <c r="K52" s="32">
        <f t="shared" si="6"/>
        <v>199</v>
      </c>
      <c r="L52" s="32" t="s">
        <v>777</v>
      </c>
      <c r="M52" s="32"/>
      <c r="N52" s="32">
        <f t="shared" si="7"/>
        <v>198.99539999999999</v>
      </c>
      <c r="O52" s="32">
        <f t="shared" si="8"/>
        <v>1</v>
      </c>
      <c r="P52" s="32" t="str">
        <f t="shared" ca="1" si="9"/>
        <v>Y</v>
      </c>
      <c r="Q52" s="29" t="s">
        <v>26</v>
      </c>
      <c r="R52" s="54">
        <f t="shared" si="10"/>
        <v>0</v>
      </c>
      <c r="S52" s="33">
        <f t="shared" si="11"/>
        <v>199.1944</v>
      </c>
      <c r="T52" s="29">
        <v>199</v>
      </c>
      <c r="U52" s="29"/>
      <c r="V52" s="29"/>
      <c r="W52" s="29"/>
      <c r="X52" s="29"/>
      <c r="Y52" s="29"/>
      <c r="AE52" s="53"/>
      <c r="AF52" s="53"/>
      <c r="AI52" s="37"/>
      <c r="AJ52" s="37"/>
      <c r="AK52" s="37"/>
      <c r="AL52" s="47"/>
    </row>
    <row r="53" spans="1:38" s="26" customFormat="1" ht="15">
      <c r="A53" s="1">
        <v>20</v>
      </c>
      <c r="B53" s="1">
        <v>20</v>
      </c>
      <c r="C53" s="57" t="s">
        <v>271</v>
      </c>
      <c r="D53" s="29" t="s">
        <v>33</v>
      </c>
      <c r="E53" s="29">
        <v>179</v>
      </c>
      <c r="F53" s="29"/>
      <c r="G53" s="29"/>
      <c r="H53" s="29"/>
      <c r="I53" s="29"/>
      <c r="J53" s="29"/>
      <c r="K53" s="32">
        <f t="shared" si="6"/>
        <v>179</v>
      </c>
      <c r="L53" s="32" t="s">
        <v>777</v>
      </c>
      <c r="M53" s="32"/>
      <c r="N53" s="32">
        <f t="shared" si="7"/>
        <v>178.99529999999999</v>
      </c>
      <c r="O53" s="32">
        <f t="shared" si="8"/>
        <v>1</v>
      </c>
      <c r="P53" s="32" t="str">
        <f t="shared" ca="1" si="9"/>
        <v>Y</v>
      </c>
      <c r="Q53" s="29" t="s">
        <v>26</v>
      </c>
      <c r="R53" s="54">
        <f t="shared" si="10"/>
        <v>0</v>
      </c>
      <c r="S53" s="33">
        <f t="shared" si="11"/>
        <v>179.17429999999999</v>
      </c>
      <c r="T53" s="29">
        <v>179</v>
      </c>
      <c r="U53" s="29"/>
      <c r="V53" s="29"/>
      <c r="W53" s="29"/>
      <c r="X53" s="29"/>
      <c r="Y53" s="29"/>
      <c r="AE53" s="53"/>
      <c r="AF53" s="53"/>
      <c r="AI53" s="37"/>
      <c r="AJ53" s="37"/>
      <c r="AK53" s="37"/>
      <c r="AL53" s="47"/>
    </row>
    <row r="54" spans="1:38" s="26" customFormat="1" ht="15">
      <c r="A54" s="1">
        <v>21</v>
      </c>
      <c r="B54" s="1">
        <v>21</v>
      </c>
      <c r="C54" s="57" t="s">
        <v>275</v>
      </c>
      <c r="D54" s="29" t="s">
        <v>45</v>
      </c>
      <c r="E54" s="29">
        <v>176</v>
      </c>
      <c r="F54" s="29"/>
      <c r="G54" s="29"/>
      <c r="H54" s="29"/>
      <c r="I54" s="29"/>
      <c r="J54" s="29"/>
      <c r="K54" s="32">
        <f t="shared" si="6"/>
        <v>176</v>
      </c>
      <c r="L54" s="32" t="s">
        <v>777</v>
      </c>
      <c r="M54" s="32"/>
      <c r="N54" s="32">
        <f t="shared" si="7"/>
        <v>175.99520000000001</v>
      </c>
      <c r="O54" s="32">
        <f t="shared" si="8"/>
        <v>1</v>
      </c>
      <c r="P54" s="32" t="str">
        <f t="shared" ca="1" si="9"/>
        <v>Y</v>
      </c>
      <c r="Q54" s="29" t="s">
        <v>26</v>
      </c>
      <c r="R54" s="54">
        <f t="shared" si="10"/>
        <v>0</v>
      </c>
      <c r="S54" s="33">
        <f t="shared" si="11"/>
        <v>176.1712</v>
      </c>
      <c r="T54" s="29">
        <v>176</v>
      </c>
      <c r="U54" s="29"/>
      <c r="V54" s="29"/>
      <c r="W54" s="29"/>
      <c r="X54" s="29"/>
      <c r="Y54" s="29"/>
      <c r="AE54" s="53"/>
      <c r="AF54" s="53"/>
      <c r="AI54" s="37"/>
      <c r="AJ54" s="37"/>
      <c r="AK54" s="37"/>
      <c r="AL54" s="47"/>
    </row>
    <row r="55" spans="1:38" s="26" customFormat="1" ht="15">
      <c r="A55" s="1">
        <v>22</v>
      </c>
      <c r="B55" s="1">
        <v>22</v>
      </c>
      <c r="C55" s="57" t="s">
        <v>297</v>
      </c>
      <c r="D55" s="29" t="s">
        <v>19</v>
      </c>
      <c r="E55" s="29">
        <v>160</v>
      </c>
      <c r="F55" s="29"/>
      <c r="G55" s="29"/>
      <c r="H55" s="29"/>
      <c r="I55" s="29"/>
      <c r="J55" s="29"/>
      <c r="K55" s="32">
        <f t="shared" si="6"/>
        <v>160</v>
      </c>
      <c r="L55" s="32" t="s">
        <v>777</v>
      </c>
      <c r="M55" s="32"/>
      <c r="N55" s="32">
        <f t="shared" si="7"/>
        <v>159.99510000000001</v>
      </c>
      <c r="O55" s="32">
        <f t="shared" si="8"/>
        <v>1</v>
      </c>
      <c r="P55" s="32" t="str">
        <f t="shared" ca="1" si="9"/>
        <v>Y</v>
      </c>
      <c r="Q55" s="29" t="s">
        <v>26</v>
      </c>
      <c r="R55" s="54">
        <f t="shared" si="10"/>
        <v>0</v>
      </c>
      <c r="S55" s="33">
        <f t="shared" si="11"/>
        <v>160.1551</v>
      </c>
      <c r="T55" s="29">
        <v>160</v>
      </c>
      <c r="U55" s="29"/>
      <c r="V55" s="29"/>
      <c r="W55" s="29"/>
      <c r="X55" s="29"/>
      <c r="Y55" s="29"/>
      <c r="AE55" s="53"/>
      <c r="AF55" s="53"/>
      <c r="AI55" s="37"/>
      <c r="AJ55" s="37"/>
      <c r="AK55" s="37"/>
      <c r="AL55" s="47"/>
    </row>
    <row r="56" spans="1:38" s="26" customFormat="1" ht="15">
      <c r="A56" s="1">
        <v>23</v>
      </c>
      <c r="B56" s="1">
        <v>23</v>
      </c>
      <c r="C56" s="57" t="s">
        <v>308</v>
      </c>
      <c r="D56" s="29" t="s">
        <v>122</v>
      </c>
      <c r="E56" s="29">
        <v>152</v>
      </c>
      <c r="F56" s="29"/>
      <c r="G56" s="29"/>
      <c r="H56" s="29"/>
      <c r="I56" s="29"/>
      <c r="J56" s="29"/>
      <c r="K56" s="32">
        <f t="shared" si="6"/>
        <v>152</v>
      </c>
      <c r="L56" s="32" t="s">
        <v>777</v>
      </c>
      <c r="M56" s="32"/>
      <c r="N56" s="32">
        <f t="shared" si="7"/>
        <v>151.995</v>
      </c>
      <c r="O56" s="32">
        <f t="shared" si="8"/>
        <v>1</v>
      </c>
      <c r="P56" s="32" t="str">
        <f t="shared" ca="1" si="9"/>
        <v>Y</v>
      </c>
      <c r="Q56" s="29" t="s">
        <v>26</v>
      </c>
      <c r="R56" s="54">
        <f t="shared" si="10"/>
        <v>0</v>
      </c>
      <c r="S56" s="33">
        <f t="shared" si="11"/>
        <v>152.14699999999999</v>
      </c>
      <c r="T56" s="29">
        <v>152</v>
      </c>
      <c r="U56" s="29"/>
      <c r="V56" s="29"/>
      <c r="W56" s="29"/>
      <c r="X56" s="29"/>
      <c r="Y56" s="29"/>
      <c r="AE56" s="53"/>
      <c r="AF56" s="53"/>
      <c r="AI56" s="37"/>
      <c r="AJ56" s="37"/>
      <c r="AK56" s="37"/>
      <c r="AL56" s="47"/>
    </row>
    <row r="57" spans="1:38" s="26" customFormat="1" ht="15">
      <c r="A57" s="1">
        <v>24</v>
      </c>
      <c r="B57" s="1">
        <v>24</v>
      </c>
      <c r="C57" s="57" t="s">
        <v>316</v>
      </c>
      <c r="D57" s="29" t="s">
        <v>30</v>
      </c>
      <c r="E57" s="29">
        <v>150</v>
      </c>
      <c r="F57" s="29"/>
      <c r="G57" s="29"/>
      <c r="H57" s="29"/>
      <c r="I57" s="29"/>
      <c r="J57" s="29"/>
      <c r="K57" s="32">
        <f t="shared" si="6"/>
        <v>150</v>
      </c>
      <c r="L57" s="32" t="s">
        <v>777</v>
      </c>
      <c r="M57" s="32"/>
      <c r="N57" s="32">
        <f t="shared" si="7"/>
        <v>149.9949</v>
      </c>
      <c r="O57" s="32">
        <f t="shared" si="8"/>
        <v>1</v>
      </c>
      <c r="P57" s="32" t="str">
        <f t="shared" ca="1" si="9"/>
        <v>Y</v>
      </c>
      <c r="Q57" s="29" t="s">
        <v>26</v>
      </c>
      <c r="R57" s="54">
        <f t="shared" si="10"/>
        <v>0</v>
      </c>
      <c r="S57" s="33">
        <f t="shared" si="11"/>
        <v>150.14490000000001</v>
      </c>
      <c r="T57" s="29">
        <v>150</v>
      </c>
      <c r="U57" s="29"/>
      <c r="V57" s="29"/>
      <c r="W57" s="29"/>
      <c r="X57" s="29"/>
      <c r="Y57" s="29"/>
      <c r="AE57" s="53"/>
      <c r="AF57" s="53"/>
      <c r="AI57" s="37"/>
      <c r="AJ57" s="37"/>
      <c r="AK57" s="37"/>
      <c r="AL57" s="47"/>
    </row>
    <row r="58" spans="1:38" s="26" customFormat="1" ht="15">
      <c r="A58" s="1">
        <v>25</v>
      </c>
      <c r="B58" s="1">
        <v>25</v>
      </c>
      <c r="C58" s="57" t="s">
        <v>322</v>
      </c>
      <c r="D58" s="29" t="s">
        <v>122</v>
      </c>
      <c r="E58" s="29">
        <v>147</v>
      </c>
      <c r="F58" s="29"/>
      <c r="G58" s="29"/>
      <c r="H58" s="29"/>
      <c r="I58" s="29"/>
      <c r="J58" s="29"/>
      <c r="K58" s="32">
        <f t="shared" si="6"/>
        <v>147</v>
      </c>
      <c r="L58" s="32" t="s">
        <v>777</v>
      </c>
      <c r="M58" s="32"/>
      <c r="N58" s="32">
        <f t="shared" si="7"/>
        <v>146.9948</v>
      </c>
      <c r="O58" s="32">
        <f t="shared" si="8"/>
        <v>1</v>
      </c>
      <c r="P58" s="32" t="str">
        <f t="shared" ca="1" si="9"/>
        <v>Y</v>
      </c>
      <c r="Q58" s="29" t="s">
        <v>26</v>
      </c>
      <c r="R58" s="54">
        <f t="shared" si="10"/>
        <v>0</v>
      </c>
      <c r="S58" s="33">
        <f t="shared" si="11"/>
        <v>147.14179999999999</v>
      </c>
      <c r="T58" s="29">
        <v>147</v>
      </c>
      <c r="U58" s="29"/>
      <c r="V58" s="29"/>
      <c r="W58" s="29"/>
      <c r="X58" s="29"/>
      <c r="Y58" s="29"/>
      <c r="AE58" s="53"/>
      <c r="AF58" s="53"/>
      <c r="AI58" s="37"/>
      <c r="AJ58" s="37"/>
      <c r="AK58" s="37"/>
      <c r="AL58" s="47"/>
    </row>
    <row r="59" spans="1:38" s="26" customFormat="1" ht="15">
      <c r="A59" s="1">
        <v>26</v>
      </c>
      <c r="B59" s="1">
        <v>26</v>
      </c>
      <c r="C59" s="57" t="s">
        <v>399</v>
      </c>
      <c r="D59" s="29" t="s">
        <v>30</v>
      </c>
      <c r="E59" s="29">
        <v>104</v>
      </c>
      <c r="F59" s="29"/>
      <c r="G59" s="29"/>
      <c r="H59" s="29"/>
      <c r="I59" s="29"/>
      <c r="J59" s="29"/>
      <c r="K59" s="32">
        <f t="shared" si="6"/>
        <v>104</v>
      </c>
      <c r="L59" s="32" t="s">
        <v>777</v>
      </c>
      <c r="M59" s="32"/>
      <c r="N59" s="32">
        <f t="shared" si="7"/>
        <v>103.99469999999999</v>
      </c>
      <c r="O59" s="32">
        <f t="shared" si="8"/>
        <v>1</v>
      </c>
      <c r="P59" s="32" t="str">
        <f t="shared" ca="1" si="9"/>
        <v>Y</v>
      </c>
      <c r="Q59" s="29" t="s">
        <v>26</v>
      </c>
      <c r="R59" s="54">
        <f t="shared" si="10"/>
        <v>0</v>
      </c>
      <c r="S59" s="33">
        <f t="shared" si="11"/>
        <v>104.09869999999999</v>
      </c>
      <c r="T59" s="29">
        <v>104</v>
      </c>
      <c r="U59" s="29"/>
      <c r="V59" s="29"/>
      <c r="W59" s="29"/>
      <c r="X59" s="29"/>
      <c r="Y59" s="29"/>
      <c r="AE59" s="53"/>
      <c r="AF59" s="53"/>
      <c r="AI59" s="37"/>
      <c r="AJ59" s="37"/>
      <c r="AK59" s="37"/>
      <c r="AL59" s="47"/>
    </row>
    <row r="60" spans="1:38" s="26" customFormat="1" ht="15">
      <c r="A60" s="1">
        <v>27</v>
      </c>
      <c r="B60" s="1">
        <v>27</v>
      </c>
      <c r="C60" s="57" t="s">
        <v>475</v>
      </c>
      <c r="D60" s="29" t="s">
        <v>132</v>
      </c>
      <c r="E60" s="29">
        <v>75</v>
      </c>
      <c r="F60" s="29"/>
      <c r="G60" s="29"/>
      <c r="H60" s="29"/>
      <c r="I60" s="29"/>
      <c r="J60" s="29"/>
      <c r="K60" s="32">
        <f t="shared" si="6"/>
        <v>75</v>
      </c>
      <c r="L60" s="32" t="s">
        <v>777</v>
      </c>
      <c r="M60" s="32"/>
      <c r="N60" s="32">
        <f t="shared" si="7"/>
        <v>74.994600000000005</v>
      </c>
      <c r="O60" s="32">
        <f t="shared" si="8"/>
        <v>1</v>
      </c>
      <c r="P60" s="32" t="str">
        <f t="shared" ca="1" si="9"/>
        <v>Y</v>
      </c>
      <c r="Q60" s="29" t="s">
        <v>26</v>
      </c>
      <c r="R60" s="54">
        <f t="shared" si="10"/>
        <v>0</v>
      </c>
      <c r="S60" s="33">
        <f t="shared" si="11"/>
        <v>75.069600000000008</v>
      </c>
      <c r="T60" s="29">
        <v>75</v>
      </c>
      <c r="U60" s="29"/>
      <c r="V60" s="29"/>
      <c r="W60" s="29"/>
      <c r="X60" s="29"/>
      <c r="Y60" s="29"/>
      <c r="AE60" s="53"/>
      <c r="AF60" s="53"/>
      <c r="AI60" s="37"/>
      <c r="AJ60" s="37"/>
      <c r="AK60" s="37"/>
      <c r="AL60" s="47"/>
    </row>
    <row r="61" spans="1:38" s="26" customFormat="1" ht="3" customHeight="1">
      <c r="A61" s="1"/>
      <c r="B61" s="1"/>
      <c r="C61" s="1"/>
      <c r="D61" s="29"/>
      <c r="E61" s="29"/>
      <c r="F61" s="29"/>
      <c r="G61" s="29"/>
      <c r="H61" s="29"/>
      <c r="I61" s="29"/>
      <c r="J61" s="29"/>
      <c r="K61" s="32"/>
      <c r="L61" s="27"/>
      <c r="M61" s="27"/>
      <c r="N61" s="32"/>
      <c r="O61" s="27"/>
      <c r="P61" s="27"/>
      <c r="R61" s="55"/>
      <c r="S61" s="33"/>
      <c r="T61" s="29"/>
      <c r="U61" s="29"/>
      <c r="V61" s="49"/>
      <c r="W61" s="49"/>
      <c r="X61" s="49"/>
      <c r="Y61" s="49"/>
      <c r="AE61" s="53"/>
      <c r="AF61" s="53"/>
      <c r="AI61" s="37"/>
      <c r="AJ61" s="37"/>
      <c r="AK61" s="37"/>
      <c r="AL61" s="47"/>
    </row>
    <row r="62" spans="1:38" s="26" customFormat="1">
      <c r="A62" s="1"/>
      <c r="B62" s="1"/>
      <c r="C62" s="1"/>
      <c r="D62" s="29"/>
      <c r="E62" s="29"/>
      <c r="F62" s="29"/>
      <c r="G62" s="29"/>
      <c r="H62" s="29"/>
      <c r="I62" s="29"/>
      <c r="J62" s="29"/>
      <c r="K62" s="32"/>
      <c r="L62" s="27"/>
      <c r="M62" s="27"/>
      <c r="N62" s="32"/>
      <c r="O62" s="27"/>
      <c r="P62" s="27"/>
      <c r="R62" s="55"/>
      <c r="S62" s="33"/>
      <c r="T62" s="29"/>
      <c r="U62" s="29"/>
      <c r="V62" s="49"/>
      <c r="W62" s="49"/>
      <c r="X62" s="49"/>
      <c r="Y62" s="49"/>
      <c r="AE62" s="53"/>
      <c r="AF62" s="53"/>
      <c r="AI62" s="37"/>
      <c r="AJ62" s="37"/>
      <c r="AK62" s="37"/>
      <c r="AL62" s="47"/>
    </row>
    <row r="63" spans="1:38" s="26" customFormat="1" ht="15">
      <c r="A63" s="1"/>
      <c r="B63" s="1"/>
      <c r="C63" s="56" t="s">
        <v>20</v>
      </c>
      <c r="D63" s="29"/>
      <c r="E63" s="29"/>
      <c r="F63" s="29"/>
      <c r="G63" s="29"/>
      <c r="H63" s="29"/>
      <c r="I63" s="29"/>
      <c r="J63" s="29"/>
      <c r="K63" s="32"/>
      <c r="L63" s="27"/>
      <c r="M63" s="27"/>
      <c r="N63" s="32"/>
      <c r="O63" s="27"/>
      <c r="P63" s="27"/>
      <c r="Q63" s="49" t="str">
        <f>C63</f>
        <v>M40</v>
      </c>
      <c r="R63" s="55"/>
      <c r="S63" s="33"/>
      <c r="T63" s="29"/>
      <c r="U63" s="29"/>
      <c r="V63" s="49"/>
      <c r="W63" s="49"/>
      <c r="X63" s="49"/>
      <c r="Y63" s="49"/>
      <c r="AE63" s="53"/>
      <c r="AF63" s="53"/>
      <c r="AI63" s="37">
        <v>1175</v>
      </c>
      <c r="AJ63" s="37">
        <v>1132</v>
      </c>
      <c r="AK63" s="37">
        <v>1080</v>
      </c>
      <c r="AL63" s="47"/>
    </row>
    <row r="64" spans="1:38" s="26" customFormat="1" ht="15">
      <c r="A64" s="1">
        <v>1</v>
      </c>
      <c r="B64" s="1">
        <v>1</v>
      </c>
      <c r="C64" s="57" t="s">
        <v>17</v>
      </c>
      <c r="D64" s="29" t="s">
        <v>19</v>
      </c>
      <c r="E64" s="29">
        <v>300</v>
      </c>
      <c r="F64" s="29"/>
      <c r="G64" s="29"/>
      <c r="H64" s="29"/>
      <c r="I64" s="29"/>
      <c r="J64" s="29"/>
      <c r="K64" s="32">
        <f t="shared" ref="K64:K97" si="12">IFERROR(LARGE(E64:J64,1),0)+IF($D$5&gt;=2,IFERROR(LARGE(E64:J64,2),0),0)+IF($D$5&gt;=3,IFERROR(LARGE(E64:J64,3),0),0)+IF($D$5&gt;=4,IFERROR(LARGE(E64:J64,4),0),0)+IF($D$5&gt;=5,IFERROR(LARGE(E64:J64,5),0),0)+IF($D$5&gt;=6,IFERROR(LARGE(E64:J64,6),0),0)</f>
        <v>300</v>
      </c>
      <c r="L64" s="32" t="s">
        <v>777</v>
      </c>
      <c r="M64" s="32" t="s">
        <v>21</v>
      </c>
      <c r="N64" s="32">
        <f t="shared" ref="N64:N97" si="13">K64-(ROW(K64)-ROW(K$6))/10000</f>
        <v>299.99419999999998</v>
      </c>
      <c r="O64" s="32">
        <f t="shared" ref="O64:O97" si="14">COUNT(E64:J64)</f>
        <v>1</v>
      </c>
      <c r="P64" s="32" t="str">
        <f t="shared" ref="P64:P97" ca="1" si="15">IF(AND(O64=1,OFFSET(D64,0,P$3)&gt;0),"Y",0)</f>
        <v>Y</v>
      </c>
      <c r="Q64" s="29" t="s">
        <v>20</v>
      </c>
      <c r="R64" s="54">
        <f t="shared" ref="R64:R97" si="16">1-(Q64=Q63)</f>
        <v>0</v>
      </c>
      <c r="S64" s="33">
        <f t="shared" ref="S64:S97" si="17">N64+T64/1000+U64/10000+V64/100000+W64/1000000+X64/10000000+Y64/100000000</f>
        <v>300.29419999999999</v>
      </c>
      <c r="T64" s="29">
        <v>300</v>
      </c>
      <c r="U64" s="29"/>
      <c r="V64" s="29"/>
      <c r="W64" s="29"/>
      <c r="X64" s="29"/>
      <c r="Y64" s="29"/>
      <c r="AE64" s="53"/>
      <c r="AF64" s="53"/>
      <c r="AI64" s="37"/>
      <c r="AJ64" s="37"/>
      <c r="AK64" s="37"/>
      <c r="AL64" s="47"/>
    </row>
    <row r="65" spans="1:38" s="26" customFormat="1" ht="15">
      <c r="A65" s="1">
        <v>2</v>
      </c>
      <c r="B65" s="1">
        <v>2</v>
      </c>
      <c r="C65" s="57" t="s">
        <v>31</v>
      </c>
      <c r="D65" s="29" t="s">
        <v>33</v>
      </c>
      <c r="E65" s="29">
        <v>297</v>
      </c>
      <c r="F65" s="29"/>
      <c r="G65" s="29"/>
      <c r="H65" s="29"/>
      <c r="I65" s="29"/>
      <c r="J65" s="29"/>
      <c r="K65" s="32">
        <f t="shared" si="12"/>
        <v>297</v>
      </c>
      <c r="L65" s="32" t="s">
        <v>777</v>
      </c>
      <c r="M65" s="32" t="s">
        <v>100</v>
      </c>
      <c r="N65" s="32">
        <f t="shared" si="13"/>
        <v>296.9941</v>
      </c>
      <c r="O65" s="32">
        <f t="shared" si="14"/>
        <v>1</v>
      </c>
      <c r="P65" s="32" t="str">
        <f t="shared" ca="1" si="15"/>
        <v>Y</v>
      </c>
      <c r="Q65" s="29" t="s">
        <v>20</v>
      </c>
      <c r="R65" s="54">
        <f t="shared" si="16"/>
        <v>0</v>
      </c>
      <c r="S65" s="33">
        <f t="shared" si="17"/>
        <v>297.29110000000003</v>
      </c>
      <c r="T65" s="29">
        <v>297</v>
      </c>
      <c r="U65" s="29"/>
      <c r="V65" s="29"/>
      <c r="W65" s="29"/>
      <c r="X65" s="29"/>
      <c r="Y65" s="29"/>
      <c r="AE65" s="53"/>
      <c r="AF65" s="53"/>
      <c r="AI65" s="37"/>
      <c r="AJ65" s="37"/>
      <c r="AK65" s="37"/>
      <c r="AL65" s="47"/>
    </row>
    <row r="66" spans="1:38" s="26" customFormat="1" ht="15">
      <c r="A66" s="1">
        <v>3</v>
      </c>
      <c r="B66" s="1">
        <v>3</v>
      </c>
      <c r="C66" s="57" t="s">
        <v>34</v>
      </c>
      <c r="D66" s="29" t="s">
        <v>30</v>
      </c>
      <c r="E66" s="29">
        <v>296</v>
      </c>
      <c r="F66" s="29"/>
      <c r="G66" s="29"/>
      <c r="H66" s="29"/>
      <c r="I66" s="29"/>
      <c r="J66" s="29"/>
      <c r="K66" s="32">
        <f t="shared" si="12"/>
        <v>296</v>
      </c>
      <c r="L66" s="32" t="s">
        <v>777</v>
      </c>
      <c r="M66" s="32" t="s">
        <v>104</v>
      </c>
      <c r="N66" s="32">
        <f t="shared" si="13"/>
        <v>295.99400000000003</v>
      </c>
      <c r="O66" s="32">
        <f t="shared" si="14"/>
        <v>1</v>
      </c>
      <c r="P66" s="32" t="str">
        <f t="shared" ca="1" si="15"/>
        <v>Y</v>
      </c>
      <c r="Q66" s="29" t="s">
        <v>20</v>
      </c>
      <c r="R66" s="54">
        <f t="shared" si="16"/>
        <v>0</v>
      </c>
      <c r="S66" s="33">
        <f t="shared" si="17"/>
        <v>296.29000000000002</v>
      </c>
      <c r="T66" s="29">
        <v>296</v>
      </c>
      <c r="U66" s="29"/>
      <c r="V66" s="29"/>
      <c r="W66" s="29"/>
      <c r="X66" s="29"/>
      <c r="Y66" s="29"/>
      <c r="AE66" s="53"/>
      <c r="AF66" s="53"/>
      <c r="AI66" s="37"/>
      <c r="AJ66" s="37"/>
      <c r="AK66" s="37"/>
      <c r="AL66" s="47"/>
    </row>
    <row r="67" spans="1:38" s="26" customFormat="1" ht="15">
      <c r="A67" s="1">
        <v>4</v>
      </c>
      <c r="B67" s="1">
        <v>4</v>
      </c>
      <c r="C67" s="57" t="s">
        <v>49</v>
      </c>
      <c r="D67" s="29" t="s">
        <v>51</v>
      </c>
      <c r="E67" s="29">
        <v>292</v>
      </c>
      <c r="F67" s="29"/>
      <c r="G67" s="29"/>
      <c r="H67" s="29"/>
      <c r="I67" s="29"/>
      <c r="J67" s="29"/>
      <c r="K67" s="32">
        <f t="shared" si="12"/>
        <v>292</v>
      </c>
      <c r="L67" s="32" t="s">
        <v>777</v>
      </c>
      <c r="M67" s="32"/>
      <c r="N67" s="32">
        <f t="shared" si="13"/>
        <v>291.9939</v>
      </c>
      <c r="O67" s="32">
        <f t="shared" si="14"/>
        <v>1</v>
      </c>
      <c r="P67" s="32" t="str">
        <f t="shared" ca="1" si="15"/>
        <v>Y</v>
      </c>
      <c r="Q67" s="29" t="s">
        <v>20</v>
      </c>
      <c r="R67" s="54">
        <f t="shared" si="16"/>
        <v>0</v>
      </c>
      <c r="S67" s="33">
        <f t="shared" si="17"/>
        <v>292.28589999999997</v>
      </c>
      <c r="T67" s="29">
        <v>292</v>
      </c>
      <c r="U67" s="29"/>
      <c r="V67" s="29"/>
      <c r="W67" s="29"/>
      <c r="X67" s="29"/>
      <c r="Y67" s="29"/>
      <c r="AE67" s="53"/>
      <c r="AF67" s="53"/>
      <c r="AI67" s="37"/>
      <c r="AJ67" s="37"/>
      <c r="AK67" s="37"/>
      <c r="AL67" s="47"/>
    </row>
    <row r="68" spans="1:38" s="26" customFormat="1" ht="15">
      <c r="A68" s="1">
        <v>5</v>
      </c>
      <c r="B68" s="1">
        <v>5</v>
      </c>
      <c r="C68" s="57" t="s">
        <v>63</v>
      </c>
      <c r="D68" s="29" t="s">
        <v>54</v>
      </c>
      <c r="E68" s="29">
        <v>287</v>
      </c>
      <c r="F68" s="29"/>
      <c r="G68" s="29"/>
      <c r="H68" s="29"/>
      <c r="I68" s="29"/>
      <c r="J68" s="29"/>
      <c r="K68" s="32">
        <f t="shared" si="12"/>
        <v>287</v>
      </c>
      <c r="L68" s="32" t="s">
        <v>777</v>
      </c>
      <c r="M68" s="32"/>
      <c r="N68" s="32">
        <f t="shared" si="13"/>
        <v>286.99380000000002</v>
      </c>
      <c r="O68" s="32">
        <f t="shared" si="14"/>
        <v>1</v>
      </c>
      <c r="P68" s="32" t="str">
        <f t="shared" ca="1" si="15"/>
        <v>Y</v>
      </c>
      <c r="Q68" s="29" t="s">
        <v>20</v>
      </c>
      <c r="R68" s="54">
        <f t="shared" si="16"/>
        <v>0</v>
      </c>
      <c r="S68" s="33">
        <f t="shared" si="17"/>
        <v>287.2808</v>
      </c>
      <c r="T68" s="29">
        <v>287</v>
      </c>
      <c r="U68" s="29"/>
      <c r="V68" s="29"/>
      <c r="W68" s="29"/>
      <c r="X68" s="29"/>
      <c r="Y68" s="29"/>
      <c r="AE68" s="53"/>
      <c r="AF68" s="53"/>
      <c r="AI68" s="37"/>
      <c r="AJ68" s="37"/>
      <c r="AK68" s="37"/>
      <c r="AL68" s="47"/>
    </row>
    <row r="69" spans="1:38" s="26" customFormat="1" ht="15">
      <c r="A69" s="1">
        <v>6</v>
      </c>
      <c r="B69" s="1">
        <v>6</v>
      </c>
      <c r="C69" s="57" t="s">
        <v>75</v>
      </c>
      <c r="D69" s="29" t="s">
        <v>77</v>
      </c>
      <c r="E69" s="29">
        <v>282</v>
      </c>
      <c r="F69" s="29"/>
      <c r="G69" s="29"/>
      <c r="H69" s="29"/>
      <c r="I69" s="29"/>
      <c r="J69" s="29"/>
      <c r="K69" s="32">
        <f t="shared" si="12"/>
        <v>282</v>
      </c>
      <c r="L69" s="32" t="s">
        <v>777</v>
      </c>
      <c r="M69" s="32"/>
      <c r="N69" s="32">
        <f t="shared" si="13"/>
        <v>281.99369999999999</v>
      </c>
      <c r="O69" s="32">
        <f t="shared" si="14"/>
        <v>1</v>
      </c>
      <c r="P69" s="32" t="str">
        <f t="shared" ca="1" si="15"/>
        <v>Y</v>
      </c>
      <c r="Q69" s="29" t="s">
        <v>20</v>
      </c>
      <c r="R69" s="54">
        <f t="shared" si="16"/>
        <v>0</v>
      </c>
      <c r="S69" s="33">
        <f t="shared" si="17"/>
        <v>282.27569999999997</v>
      </c>
      <c r="T69" s="29">
        <v>282</v>
      </c>
      <c r="U69" s="29"/>
      <c r="V69" s="29"/>
      <c r="W69" s="29"/>
      <c r="X69" s="29"/>
      <c r="Y69" s="29"/>
      <c r="AE69" s="53"/>
      <c r="AF69" s="53"/>
      <c r="AI69" s="37"/>
      <c r="AJ69" s="37"/>
      <c r="AK69" s="37"/>
      <c r="AL69" s="47"/>
    </row>
    <row r="70" spans="1:38" s="26" customFormat="1" ht="15">
      <c r="A70" s="1">
        <v>7</v>
      </c>
      <c r="B70" s="1">
        <v>7</v>
      </c>
      <c r="C70" s="57" t="s">
        <v>89</v>
      </c>
      <c r="D70" s="29" t="s">
        <v>91</v>
      </c>
      <c r="E70" s="29">
        <v>274</v>
      </c>
      <c r="F70" s="29"/>
      <c r="G70" s="29"/>
      <c r="H70" s="29"/>
      <c r="I70" s="29"/>
      <c r="J70" s="29"/>
      <c r="K70" s="32">
        <f t="shared" si="12"/>
        <v>274</v>
      </c>
      <c r="L70" s="32" t="s">
        <v>777</v>
      </c>
      <c r="M70" s="32"/>
      <c r="N70" s="32">
        <f t="shared" si="13"/>
        <v>273.99360000000001</v>
      </c>
      <c r="O70" s="32">
        <f t="shared" si="14"/>
        <v>1</v>
      </c>
      <c r="P70" s="32" t="str">
        <f t="shared" ca="1" si="15"/>
        <v>Y</v>
      </c>
      <c r="Q70" s="29" t="s">
        <v>20</v>
      </c>
      <c r="R70" s="54">
        <f t="shared" si="16"/>
        <v>0</v>
      </c>
      <c r="S70" s="33">
        <f t="shared" si="17"/>
        <v>274.26760000000002</v>
      </c>
      <c r="T70" s="29">
        <v>274</v>
      </c>
      <c r="U70" s="29"/>
      <c r="V70" s="29"/>
      <c r="W70" s="29"/>
      <c r="X70" s="29"/>
      <c r="Y70" s="29"/>
      <c r="AE70" s="53"/>
      <c r="AF70" s="53"/>
      <c r="AI70" s="37"/>
      <c r="AJ70" s="37"/>
      <c r="AK70" s="37"/>
      <c r="AL70" s="47"/>
    </row>
    <row r="71" spans="1:38" s="26" customFormat="1" ht="15">
      <c r="A71" s="1">
        <v>8</v>
      </c>
      <c r="B71" s="1">
        <v>8</v>
      </c>
      <c r="C71" s="57" t="s">
        <v>95</v>
      </c>
      <c r="D71" s="29" t="s">
        <v>97</v>
      </c>
      <c r="E71" s="29">
        <v>272</v>
      </c>
      <c r="F71" s="29"/>
      <c r="G71" s="29"/>
      <c r="H71" s="29"/>
      <c r="I71" s="29"/>
      <c r="J71" s="29"/>
      <c r="K71" s="32">
        <f t="shared" si="12"/>
        <v>272</v>
      </c>
      <c r="L71" s="32" t="s">
        <v>777</v>
      </c>
      <c r="M71" s="32"/>
      <c r="N71" s="32">
        <f t="shared" si="13"/>
        <v>271.99349999999998</v>
      </c>
      <c r="O71" s="32">
        <f t="shared" si="14"/>
        <v>1</v>
      </c>
      <c r="P71" s="32" t="str">
        <f t="shared" ca="1" si="15"/>
        <v>Y</v>
      </c>
      <c r="Q71" s="29" t="s">
        <v>20</v>
      </c>
      <c r="R71" s="54">
        <f t="shared" si="16"/>
        <v>0</v>
      </c>
      <c r="S71" s="33">
        <f t="shared" si="17"/>
        <v>272.26549999999997</v>
      </c>
      <c r="T71" s="29">
        <v>272</v>
      </c>
      <c r="U71" s="29"/>
      <c r="V71" s="29"/>
      <c r="W71" s="29"/>
      <c r="X71" s="29"/>
      <c r="Y71" s="29"/>
      <c r="AE71" s="53"/>
      <c r="AF71" s="53"/>
      <c r="AI71" s="37"/>
      <c r="AJ71" s="37"/>
      <c r="AK71" s="37"/>
      <c r="AL71" s="47"/>
    </row>
    <row r="72" spans="1:38" s="26" customFormat="1" ht="15">
      <c r="A72" s="1">
        <v>9</v>
      </c>
      <c r="B72" s="1">
        <v>9</v>
      </c>
      <c r="C72" s="57" t="s">
        <v>99</v>
      </c>
      <c r="D72" s="29" t="s">
        <v>33</v>
      </c>
      <c r="E72" s="29">
        <v>270</v>
      </c>
      <c r="F72" s="29"/>
      <c r="G72" s="29"/>
      <c r="H72" s="29"/>
      <c r="I72" s="29"/>
      <c r="J72" s="29"/>
      <c r="K72" s="32">
        <f t="shared" si="12"/>
        <v>270</v>
      </c>
      <c r="L72" s="32" t="s">
        <v>777</v>
      </c>
      <c r="M72" s="32"/>
      <c r="N72" s="32">
        <f t="shared" si="13"/>
        <v>269.99340000000001</v>
      </c>
      <c r="O72" s="32">
        <f t="shared" si="14"/>
        <v>1</v>
      </c>
      <c r="P72" s="32" t="str">
        <f t="shared" ca="1" si="15"/>
        <v>Y</v>
      </c>
      <c r="Q72" s="29" t="s">
        <v>20</v>
      </c>
      <c r="R72" s="54">
        <f t="shared" si="16"/>
        <v>0</v>
      </c>
      <c r="S72" s="33">
        <f t="shared" si="17"/>
        <v>270.26339999999999</v>
      </c>
      <c r="T72" s="29">
        <v>270</v>
      </c>
      <c r="U72" s="29"/>
      <c r="V72" s="29"/>
      <c r="W72" s="29"/>
      <c r="X72" s="29"/>
      <c r="Y72" s="29"/>
      <c r="AE72" s="53"/>
      <c r="AF72" s="53"/>
      <c r="AI72" s="37"/>
      <c r="AJ72" s="37"/>
      <c r="AK72" s="37"/>
      <c r="AL72" s="47"/>
    </row>
    <row r="73" spans="1:38" s="26" customFormat="1" ht="15">
      <c r="A73" s="1">
        <v>10</v>
      </c>
      <c r="B73" s="1">
        <v>10</v>
      </c>
      <c r="C73" s="57" t="s">
        <v>105</v>
      </c>
      <c r="D73" s="29" t="s">
        <v>45</v>
      </c>
      <c r="E73" s="29">
        <v>267</v>
      </c>
      <c r="F73" s="29"/>
      <c r="G73" s="29"/>
      <c r="H73" s="29"/>
      <c r="I73" s="29"/>
      <c r="J73" s="29"/>
      <c r="K73" s="32">
        <f t="shared" si="12"/>
        <v>267</v>
      </c>
      <c r="L73" s="32" t="s">
        <v>777</v>
      </c>
      <c r="M73" s="32"/>
      <c r="N73" s="32">
        <f t="shared" si="13"/>
        <v>266.99329999999998</v>
      </c>
      <c r="O73" s="32">
        <f t="shared" si="14"/>
        <v>1</v>
      </c>
      <c r="P73" s="32" t="str">
        <f t="shared" ca="1" si="15"/>
        <v>Y</v>
      </c>
      <c r="Q73" s="29" t="s">
        <v>20</v>
      </c>
      <c r="R73" s="54">
        <f t="shared" si="16"/>
        <v>0</v>
      </c>
      <c r="S73" s="33">
        <f t="shared" si="17"/>
        <v>267.26029999999997</v>
      </c>
      <c r="T73" s="29">
        <v>267</v>
      </c>
      <c r="U73" s="29"/>
      <c r="V73" s="29"/>
      <c r="W73" s="29"/>
      <c r="X73" s="29"/>
      <c r="Y73" s="29"/>
      <c r="AE73" s="53"/>
      <c r="AF73" s="53"/>
      <c r="AI73" s="37"/>
      <c r="AJ73" s="37"/>
      <c r="AK73" s="37"/>
      <c r="AL73" s="47"/>
    </row>
    <row r="74" spans="1:38" s="26" customFormat="1" ht="15">
      <c r="A74" s="1">
        <v>11</v>
      </c>
      <c r="B74" s="1">
        <v>11</v>
      </c>
      <c r="C74" s="57" t="s">
        <v>115</v>
      </c>
      <c r="D74" s="29" t="s">
        <v>30</v>
      </c>
      <c r="E74" s="29">
        <v>263</v>
      </c>
      <c r="F74" s="29"/>
      <c r="G74" s="29"/>
      <c r="H74" s="29"/>
      <c r="I74" s="29"/>
      <c r="J74" s="29"/>
      <c r="K74" s="32">
        <f t="shared" si="12"/>
        <v>263</v>
      </c>
      <c r="L74" s="32" t="s">
        <v>777</v>
      </c>
      <c r="M74" s="32"/>
      <c r="N74" s="32">
        <f t="shared" si="13"/>
        <v>262.9932</v>
      </c>
      <c r="O74" s="32">
        <f t="shared" si="14"/>
        <v>1</v>
      </c>
      <c r="P74" s="32" t="str">
        <f t="shared" ca="1" si="15"/>
        <v>Y</v>
      </c>
      <c r="Q74" s="29" t="s">
        <v>20</v>
      </c>
      <c r="R74" s="54">
        <f t="shared" si="16"/>
        <v>0</v>
      </c>
      <c r="S74" s="33">
        <f t="shared" si="17"/>
        <v>263.25619999999998</v>
      </c>
      <c r="T74" s="29">
        <v>263</v>
      </c>
      <c r="U74" s="29"/>
      <c r="V74" s="29"/>
      <c r="W74" s="29"/>
      <c r="X74" s="29"/>
      <c r="Y74" s="29"/>
      <c r="AE74" s="53"/>
      <c r="AF74" s="53"/>
      <c r="AI74" s="37"/>
      <c r="AJ74" s="37"/>
      <c r="AK74" s="37"/>
      <c r="AL74" s="47"/>
    </row>
    <row r="75" spans="1:38" s="26" customFormat="1" ht="15">
      <c r="A75" s="1">
        <v>12</v>
      </c>
      <c r="B75" s="1">
        <v>12</v>
      </c>
      <c r="C75" s="57" t="s">
        <v>117</v>
      </c>
      <c r="D75" s="29" t="s">
        <v>37</v>
      </c>
      <c r="E75" s="29">
        <v>262</v>
      </c>
      <c r="F75" s="29"/>
      <c r="G75" s="29"/>
      <c r="H75" s="29"/>
      <c r="I75" s="29"/>
      <c r="J75" s="29"/>
      <c r="K75" s="32">
        <f t="shared" si="12"/>
        <v>262</v>
      </c>
      <c r="L75" s="32" t="s">
        <v>777</v>
      </c>
      <c r="M75" s="32"/>
      <c r="N75" s="32">
        <f t="shared" si="13"/>
        <v>261.99310000000003</v>
      </c>
      <c r="O75" s="32">
        <f t="shared" si="14"/>
        <v>1</v>
      </c>
      <c r="P75" s="32" t="str">
        <f t="shared" ca="1" si="15"/>
        <v>Y</v>
      </c>
      <c r="Q75" s="29" t="s">
        <v>20</v>
      </c>
      <c r="R75" s="54">
        <f t="shared" si="16"/>
        <v>0</v>
      </c>
      <c r="S75" s="33">
        <f t="shared" si="17"/>
        <v>262.25510000000003</v>
      </c>
      <c r="T75" s="29">
        <v>262</v>
      </c>
      <c r="U75" s="29"/>
      <c r="V75" s="29"/>
      <c r="W75" s="29"/>
      <c r="X75" s="29"/>
      <c r="Y75" s="29"/>
      <c r="AE75" s="53"/>
      <c r="AF75" s="53"/>
      <c r="AI75" s="37"/>
      <c r="AJ75" s="37"/>
      <c r="AK75" s="37"/>
      <c r="AL75" s="47"/>
    </row>
    <row r="76" spans="1:38" s="26" customFormat="1" ht="15">
      <c r="A76" s="1">
        <v>13</v>
      </c>
      <c r="B76" s="1">
        <v>13</v>
      </c>
      <c r="C76" s="57" t="s">
        <v>120</v>
      </c>
      <c r="D76" s="29" t="s">
        <v>122</v>
      </c>
      <c r="E76" s="29">
        <v>259</v>
      </c>
      <c r="F76" s="29"/>
      <c r="G76" s="29"/>
      <c r="H76" s="29"/>
      <c r="I76" s="29"/>
      <c r="J76" s="29"/>
      <c r="K76" s="32">
        <f t="shared" si="12"/>
        <v>259</v>
      </c>
      <c r="L76" s="32" t="s">
        <v>777</v>
      </c>
      <c r="M76" s="32"/>
      <c r="N76" s="32">
        <f t="shared" si="13"/>
        <v>258.99299999999999</v>
      </c>
      <c r="O76" s="32">
        <f t="shared" si="14"/>
        <v>1</v>
      </c>
      <c r="P76" s="32" t="str">
        <f t="shared" ca="1" si="15"/>
        <v>Y</v>
      </c>
      <c r="Q76" s="29" t="s">
        <v>20</v>
      </c>
      <c r="R76" s="54">
        <f t="shared" si="16"/>
        <v>0</v>
      </c>
      <c r="S76" s="33">
        <f t="shared" si="17"/>
        <v>259.25200000000001</v>
      </c>
      <c r="T76" s="29">
        <v>259</v>
      </c>
      <c r="U76" s="29"/>
      <c r="V76" s="29"/>
      <c r="W76" s="29"/>
      <c r="X76" s="29"/>
      <c r="Y76" s="29"/>
      <c r="AE76" s="53"/>
      <c r="AF76" s="53"/>
      <c r="AI76" s="37"/>
      <c r="AJ76" s="37"/>
      <c r="AK76" s="37"/>
      <c r="AL76" s="47"/>
    </row>
    <row r="77" spans="1:38" s="26" customFormat="1" ht="15">
      <c r="A77" s="1">
        <v>14</v>
      </c>
      <c r="B77" s="1">
        <v>14</v>
      </c>
      <c r="C77" s="57" t="s">
        <v>124</v>
      </c>
      <c r="D77" s="29" t="s">
        <v>88</v>
      </c>
      <c r="E77" s="29">
        <v>257</v>
      </c>
      <c r="F77" s="29"/>
      <c r="G77" s="29"/>
      <c r="H77" s="29"/>
      <c r="I77" s="29"/>
      <c r="J77" s="29"/>
      <c r="K77" s="32">
        <f t="shared" si="12"/>
        <v>257</v>
      </c>
      <c r="L77" s="32" t="s">
        <v>777</v>
      </c>
      <c r="M77" s="32"/>
      <c r="N77" s="32">
        <f t="shared" si="13"/>
        <v>256.99290000000002</v>
      </c>
      <c r="O77" s="32">
        <f t="shared" si="14"/>
        <v>1</v>
      </c>
      <c r="P77" s="32" t="str">
        <f t="shared" ca="1" si="15"/>
        <v>Y</v>
      </c>
      <c r="Q77" s="29" t="s">
        <v>20</v>
      </c>
      <c r="R77" s="54">
        <f t="shared" si="16"/>
        <v>0</v>
      </c>
      <c r="S77" s="33">
        <f t="shared" si="17"/>
        <v>257.24990000000003</v>
      </c>
      <c r="T77" s="29">
        <v>257</v>
      </c>
      <c r="U77" s="29"/>
      <c r="V77" s="29"/>
      <c r="W77" s="29"/>
      <c r="X77" s="29"/>
      <c r="Y77" s="29"/>
      <c r="AE77" s="53"/>
      <c r="AF77" s="53"/>
      <c r="AI77" s="37"/>
      <c r="AJ77" s="37"/>
      <c r="AK77" s="37"/>
      <c r="AL77" s="47"/>
    </row>
    <row r="78" spans="1:38" s="26" customFormat="1" ht="15">
      <c r="A78" s="1">
        <v>15</v>
      </c>
      <c r="B78" s="1">
        <v>15</v>
      </c>
      <c r="C78" s="57" t="s">
        <v>128</v>
      </c>
      <c r="D78" s="29" t="s">
        <v>45</v>
      </c>
      <c r="E78" s="29">
        <v>254</v>
      </c>
      <c r="F78" s="29"/>
      <c r="G78" s="29"/>
      <c r="H78" s="29"/>
      <c r="I78" s="29"/>
      <c r="J78" s="29"/>
      <c r="K78" s="32">
        <f t="shared" si="12"/>
        <v>254</v>
      </c>
      <c r="L78" s="32" t="s">
        <v>777</v>
      </c>
      <c r="M78" s="32"/>
      <c r="N78" s="32">
        <f t="shared" si="13"/>
        <v>253.99279999999999</v>
      </c>
      <c r="O78" s="32">
        <f t="shared" si="14"/>
        <v>1</v>
      </c>
      <c r="P78" s="32" t="str">
        <f t="shared" ca="1" si="15"/>
        <v>Y</v>
      </c>
      <c r="Q78" s="29" t="s">
        <v>20</v>
      </c>
      <c r="R78" s="54">
        <f t="shared" si="16"/>
        <v>0</v>
      </c>
      <c r="S78" s="33">
        <f t="shared" si="17"/>
        <v>254.24679999999998</v>
      </c>
      <c r="T78" s="29">
        <v>254</v>
      </c>
      <c r="U78" s="29"/>
      <c r="V78" s="29"/>
      <c r="W78" s="29"/>
      <c r="X78" s="29"/>
      <c r="Y78" s="29"/>
      <c r="AE78" s="53"/>
      <c r="AF78" s="53"/>
      <c r="AI78" s="37"/>
      <c r="AJ78" s="37"/>
      <c r="AK78" s="37"/>
      <c r="AL78" s="47"/>
    </row>
    <row r="79" spans="1:38" s="26" customFormat="1" ht="15">
      <c r="A79" s="1">
        <v>16</v>
      </c>
      <c r="B79" s="1">
        <v>16</v>
      </c>
      <c r="C79" s="57" t="s">
        <v>129</v>
      </c>
      <c r="D79" s="29" t="s">
        <v>58</v>
      </c>
      <c r="E79" s="29">
        <v>253</v>
      </c>
      <c r="F79" s="29"/>
      <c r="G79" s="29"/>
      <c r="H79" s="29"/>
      <c r="I79" s="29"/>
      <c r="J79" s="29"/>
      <c r="K79" s="32">
        <f t="shared" si="12"/>
        <v>253</v>
      </c>
      <c r="L79" s="32" t="s">
        <v>777</v>
      </c>
      <c r="M79" s="32"/>
      <c r="N79" s="32">
        <f t="shared" si="13"/>
        <v>252.99270000000001</v>
      </c>
      <c r="O79" s="32">
        <f t="shared" si="14"/>
        <v>1</v>
      </c>
      <c r="P79" s="32" t="str">
        <f t="shared" ca="1" si="15"/>
        <v>Y</v>
      </c>
      <c r="Q79" s="29" t="s">
        <v>20</v>
      </c>
      <c r="R79" s="54">
        <f t="shared" si="16"/>
        <v>0</v>
      </c>
      <c r="S79" s="33">
        <f t="shared" si="17"/>
        <v>253.2457</v>
      </c>
      <c r="T79" s="29">
        <v>253</v>
      </c>
      <c r="U79" s="29"/>
      <c r="V79" s="29"/>
      <c r="W79" s="29"/>
      <c r="X79" s="29"/>
      <c r="Y79" s="29"/>
      <c r="AE79" s="53"/>
      <c r="AF79" s="53"/>
      <c r="AI79" s="37"/>
      <c r="AJ79" s="37"/>
      <c r="AK79" s="37"/>
      <c r="AL79" s="47"/>
    </row>
    <row r="80" spans="1:38" s="26" customFormat="1" ht="15">
      <c r="A80" s="1">
        <v>17</v>
      </c>
      <c r="B80" s="1">
        <v>17</v>
      </c>
      <c r="C80" s="57" t="s">
        <v>130</v>
      </c>
      <c r="D80" s="29" t="s">
        <v>132</v>
      </c>
      <c r="E80" s="29">
        <v>252</v>
      </c>
      <c r="F80" s="29"/>
      <c r="G80" s="29"/>
      <c r="H80" s="29"/>
      <c r="I80" s="29"/>
      <c r="J80" s="29"/>
      <c r="K80" s="32">
        <f t="shared" si="12"/>
        <v>252</v>
      </c>
      <c r="L80" s="32" t="s">
        <v>777</v>
      </c>
      <c r="M80" s="32"/>
      <c r="N80" s="32">
        <f t="shared" si="13"/>
        <v>251.99260000000001</v>
      </c>
      <c r="O80" s="32">
        <f t="shared" si="14"/>
        <v>1</v>
      </c>
      <c r="P80" s="32" t="str">
        <f t="shared" ca="1" si="15"/>
        <v>Y</v>
      </c>
      <c r="Q80" s="29" t="s">
        <v>20</v>
      </c>
      <c r="R80" s="54">
        <f t="shared" si="16"/>
        <v>0</v>
      </c>
      <c r="S80" s="33">
        <f t="shared" si="17"/>
        <v>252.24460000000002</v>
      </c>
      <c r="T80" s="29">
        <v>252</v>
      </c>
      <c r="U80" s="29"/>
      <c r="V80" s="29"/>
      <c r="W80" s="29"/>
      <c r="X80" s="29"/>
      <c r="Y80" s="29"/>
      <c r="AE80" s="53"/>
      <c r="AF80" s="53"/>
      <c r="AI80" s="37"/>
      <c r="AJ80" s="37"/>
      <c r="AK80" s="37"/>
      <c r="AL80" s="47"/>
    </row>
    <row r="81" spans="1:38" s="26" customFormat="1" ht="15">
      <c r="A81" s="1">
        <v>18</v>
      </c>
      <c r="B81" s="1">
        <v>18</v>
      </c>
      <c r="C81" s="57" t="s">
        <v>156</v>
      </c>
      <c r="D81" s="29" t="s">
        <v>132</v>
      </c>
      <c r="E81" s="29">
        <v>239</v>
      </c>
      <c r="F81" s="29"/>
      <c r="G81" s="29"/>
      <c r="H81" s="29"/>
      <c r="I81" s="29"/>
      <c r="J81" s="29"/>
      <c r="K81" s="32">
        <f t="shared" si="12"/>
        <v>239</v>
      </c>
      <c r="L81" s="32" t="s">
        <v>777</v>
      </c>
      <c r="M81" s="32"/>
      <c r="N81" s="32">
        <f t="shared" si="13"/>
        <v>238.99250000000001</v>
      </c>
      <c r="O81" s="32">
        <f t="shared" si="14"/>
        <v>1</v>
      </c>
      <c r="P81" s="32" t="str">
        <f t="shared" ca="1" si="15"/>
        <v>Y</v>
      </c>
      <c r="Q81" s="29" t="s">
        <v>20</v>
      </c>
      <c r="R81" s="54">
        <f t="shared" si="16"/>
        <v>0</v>
      </c>
      <c r="S81" s="33">
        <f t="shared" si="17"/>
        <v>239.23150000000001</v>
      </c>
      <c r="T81" s="29">
        <v>239</v>
      </c>
      <c r="U81" s="29"/>
      <c r="V81" s="29"/>
      <c r="W81" s="29"/>
      <c r="X81" s="29"/>
      <c r="Y81" s="29"/>
      <c r="AE81" s="53"/>
      <c r="AF81" s="53"/>
      <c r="AI81" s="37"/>
      <c r="AJ81" s="37"/>
      <c r="AK81" s="37"/>
      <c r="AL81" s="47"/>
    </row>
    <row r="82" spans="1:38" s="26" customFormat="1" ht="15">
      <c r="A82" s="1">
        <v>19</v>
      </c>
      <c r="B82" s="1" t="s">
        <v>94</v>
      </c>
      <c r="C82" s="57" t="s">
        <v>175</v>
      </c>
      <c r="D82" s="29" t="s">
        <v>70</v>
      </c>
      <c r="E82" s="29">
        <v>233</v>
      </c>
      <c r="F82" s="29"/>
      <c r="G82" s="29"/>
      <c r="H82" s="29"/>
      <c r="I82" s="29"/>
      <c r="J82" s="29"/>
      <c r="K82" s="32">
        <f t="shared" si="12"/>
        <v>233</v>
      </c>
      <c r="L82" s="32" t="s">
        <v>778</v>
      </c>
      <c r="M82" s="32"/>
      <c r="N82" s="32">
        <f t="shared" si="13"/>
        <v>232.9924</v>
      </c>
      <c r="O82" s="32">
        <f t="shared" si="14"/>
        <v>1</v>
      </c>
      <c r="P82" s="32" t="str">
        <f t="shared" ca="1" si="15"/>
        <v>Y</v>
      </c>
      <c r="Q82" s="29" t="s">
        <v>20</v>
      </c>
      <c r="R82" s="54">
        <f t="shared" si="16"/>
        <v>0</v>
      </c>
      <c r="S82" s="33">
        <f t="shared" si="17"/>
        <v>233.22540000000001</v>
      </c>
      <c r="T82" s="29">
        <v>233</v>
      </c>
      <c r="U82" s="29"/>
      <c r="V82" s="29"/>
      <c r="W82" s="29"/>
      <c r="X82" s="29"/>
      <c r="Y82" s="29"/>
      <c r="AE82" s="53"/>
      <c r="AF82" s="53"/>
      <c r="AI82" s="37"/>
      <c r="AJ82" s="37"/>
      <c r="AK82" s="37"/>
      <c r="AL82" s="47"/>
    </row>
    <row r="83" spans="1:38" s="26" customFormat="1" ht="15">
      <c r="A83" s="1">
        <v>20</v>
      </c>
      <c r="B83" s="1">
        <v>19</v>
      </c>
      <c r="C83" s="57" t="s">
        <v>178</v>
      </c>
      <c r="D83" s="29" t="s">
        <v>19</v>
      </c>
      <c r="E83" s="29">
        <v>232</v>
      </c>
      <c r="F83" s="29"/>
      <c r="G83" s="29"/>
      <c r="H83" s="29"/>
      <c r="I83" s="29"/>
      <c r="J83" s="29"/>
      <c r="K83" s="32">
        <f t="shared" si="12"/>
        <v>232</v>
      </c>
      <c r="L83" s="32" t="s">
        <v>777</v>
      </c>
      <c r="M83" s="32"/>
      <c r="N83" s="32">
        <f t="shared" si="13"/>
        <v>231.9923</v>
      </c>
      <c r="O83" s="32">
        <f t="shared" si="14"/>
        <v>1</v>
      </c>
      <c r="P83" s="32" t="str">
        <f t="shared" ca="1" si="15"/>
        <v>Y</v>
      </c>
      <c r="Q83" s="29" t="s">
        <v>20</v>
      </c>
      <c r="R83" s="54">
        <f t="shared" si="16"/>
        <v>0</v>
      </c>
      <c r="S83" s="33">
        <f t="shared" si="17"/>
        <v>232.2243</v>
      </c>
      <c r="T83" s="29">
        <v>232</v>
      </c>
      <c r="U83" s="29"/>
      <c r="V83" s="29"/>
      <c r="W83" s="29"/>
      <c r="X83" s="29"/>
      <c r="Y83" s="29"/>
      <c r="AE83" s="53"/>
      <c r="AF83" s="53"/>
      <c r="AI83" s="37"/>
      <c r="AJ83" s="37"/>
      <c r="AK83" s="37"/>
      <c r="AL83" s="47"/>
    </row>
    <row r="84" spans="1:38" s="26" customFormat="1" ht="15">
      <c r="A84" s="1">
        <v>21</v>
      </c>
      <c r="B84" s="1">
        <v>20</v>
      </c>
      <c r="C84" s="57" t="s">
        <v>227</v>
      </c>
      <c r="D84" s="29" t="s">
        <v>41</v>
      </c>
      <c r="E84" s="29">
        <v>204</v>
      </c>
      <c r="F84" s="29"/>
      <c r="G84" s="29"/>
      <c r="H84" s="29"/>
      <c r="I84" s="29"/>
      <c r="J84" s="29"/>
      <c r="K84" s="32">
        <f t="shared" si="12"/>
        <v>204</v>
      </c>
      <c r="L84" s="32" t="s">
        <v>777</v>
      </c>
      <c r="M84" s="32"/>
      <c r="N84" s="32">
        <f t="shared" si="13"/>
        <v>203.9922</v>
      </c>
      <c r="O84" s="32">
        <f t="shared" si="14"/>
        <v>1</v>
      </c>
      <c r="P84" s="32" t="str">
        <f t="shared" ca="1" si="15"/>
        <v>Y</v>
      </c>
      <c r="Q84" s="29" t="s">
        <v>20</v>
      </c>
      <c r="R84" s="54">
        <f t="shared" si="16"/>
        <v>0</v>
      </c>
      <c r="S84" s="33">
        <f t="shared" si="17"/>
        <v>204.1962</v>
      </c>
      <c r="T84" s="29">
        <v>204</v>
      </c>
      <c r="U84" s="29"/>
      <c r="V84" s="29"/>
      <c r="W84" s="29"/>
      <c r="X84" s="29"/>
      <c r="Y84" s="29"/>
      <c r="AE84" s="53"/>
      <c r="AF84" s="53"/>
      <c r="AI84" s="37"/>
      <c r="AJ84" s="37"/>
      <c r="AK84" s="37"/>
      <c r="AL84" s="47"/>
    </row>
    <row r="85" spans="1:38" s="26" customFormat="1" ht="15">
      <c r="A85" s="1">
        <v>22</v>
      </c>
      <c r="B85" s="1">
        <v>21</v>
      </c>
      <c r="C85" s="57" t="s">
        <v>254</v>
      </c>
      <c r="D85" s="29" t="s">
        <v>132</v>
      </c>
      <c r="E85" s="29">
        <v>187</v>
      </c>
      <c r="F85" s="29"/>
      <c r="G85" s="29"/>
      <c r="H85" s="29"/>
      <c r="I85" s="29"/>
      <c r="J85" s="29"/>
      <c r="K85" s="32">
        <f t="shared" si="12"/>
        <v>187</v>
      </c>
      <c r="L85" s="32" t="s">
        <v>777</v>
      </c>
      <c r="M85" s="32"/>
      <c r="N85" s="32">
        <f t="shared" si="13"/>
        <v>186.99209999999999</v>
      </c>
      <c r="O85" s="32">
        <f t="shared" si="14"/>
        <v>1</v>
      </c>
      <c r="P85" s="32" t="str">
        <f t="shared" ca="1" si="15"/>
        <v>Y</v>
      </c>
      <c r="Q85" s="29" t="s">
        <v>20</v>
      </c>
      <c r="R85" s="54">
        <f t="shared" si="16"/>
        <v>0</v>
      </c>
      <c r="S85" s="33">
        <f t="shared" si="17"/>
        <v>187.17910000000001</v>
      </c>
      <c r="T85" s="29">
        <v>187</v>
      </c>
      <c r="U85" s="29"/>
      <c r="V85" s="29"/>
      <c r="W85" s="29"/>
      <c r="X85" s="29"/>
      <c r="Y85" s="29"/>
      <c r="AE85" s="53"/>
      <c r="AF85" s="53"/>
      <c r="AI85" s="37"/>
      <c r="AJ85" s="37"/>
      <c r="AK85" s="37"/>
      <c r="AL85" s="47"/>
    </row>
    <row r="86" spans="1:38" s="26" customFormat="1" ht="15">
      <c r="A86" s="1">
        <v>23</v>
      </c>
      <c r="B86" s="1">
        <v>22</v>
      </c>
      <c r="C86" s="57" t="s">
        <v>269</v>
      </c>
      <c r="D86" s="29" t="s">
        <v>58</v>
      </c>
      <c r="E86" s="29">
        <v>181</v>
      </c>
      <c r="F86" s="29"/>
      <c r="G86" s="29"/>
      <c r="H86" s="29"/>
      <c r="I86" s="29"/>
      <c r="J86" s="29"/>
      <c r="K86" s="32">
        <f t="shared" si="12"/>
        <v>181</v>
      </c>
      <c r="L86" s="32" t="s">
        <v>777</v>
      </c>
      <c r="M86" s="32"/>
      <c r="N86" s="32">
        <f t="shared" si="13"/>
        <v>180.99199999999999</v>
      </c>
      <c r="O86" s="32">
        <f t="shared" si="14"/>
        <v>1</v>
      </c>
      <c r="P86" s="32" t="str">
        <f t="shared" ca="1" si="15"/>
        <v>Y</v>
      </c>
      <c r="Q86" s="29" t="s">
        <v>20</v>
      </c>
      <c r="R86" s="54">
        <f t="shared" si="16"/>
        <v>0</v>
      </c>
      <c r="S86" s="33">
        <f t="shared" si="17"/>
        <v>181.173</v>
      </c>
      <c r="T86" s="29">
        <v>181</v>
      </c>
      <c r="U86" s="29"/>
      <c r="V86" s="29"/>
      <c r="W86" s="29"/>
      <c r="X86" s="29"/>
      <c r="Y86" s="29"/>
      <c r="AE86" s="53"/>
      <c r="AF86" s="53"/>
      <c r="AI86" s="37"/>
      <c r="AJ86" s="37"/>
      <c r="AK86" s="37"/>
      <c r="AL86" s="47"/>
    </row>
    <row r="87" spans="1:38" s="26" customFormat="1" ht="15">
      <c r="A87" s="1">
        <v>24</v>
      </c>
      <c r="B87" s="1">
        <v>23</v>
      </c>
      <c r="C87" s="57" t="s">
        <v>281</v>
      </c>
      <c r="D87" s="29" t="s">
        <v>19</v>
      </c>
      <c r="E87" s="29">
        <v>171</v>
      </c>
      <c r="F87" s="29"/>
      <c r="G87" s="29"/>
      <c r="H87" s="29"/>
      <c r="I87" s="29"/>
      <c r="J87" s="29"/>
      <c r="K87" s="32">
        <f t="shared" si="12"/>
        <v>171</v>
      </c>
      <c r="L87" s="32" t="s">
        <v>777</v>
      </c>
      <c r="M87" s="32"/>
      <c r="N87" s="32">
        <f t="shared" si="13"/>
        <v>170.99189999999999</v>
      </c>
      <c r="O87" s="32">
        <f t="shared" si="14"/>
        <v>1</v>
      </c>
      <c r="P87" s="32" t="str">
        <f t="shared" ca="1" si="15"/>
        <v>Y</v>
      </c>
      <c r="Q87" s="29" t="s">
        <v>20</v>
      </c>
      <c r="R87" s="54">
        <f t="shared" si="16"/>
        <v>0</v>
      </c>
      <c r="S87" s="33">
        <f t="shared" si="17"/>
        <v>171.16289999999998</v>
      </c>
      <c r="T87" s="29">
        <v>171</v>
      </c>
      <c r="U87" s="29"/>
      <c r="V87" s="29"/>
      <c r="W87" s="29"/>
      <c r="X87" s="29"/>
      <c r="Y87" s="29"/>
      <c r="AE87" s="53"/>
      <c r="AF87" s="53"/>
      <c r="AI87" s="37"/>
      <c r="AJ87" s="37"/>
      <c r="AK87" s="37"/>
      <c r="AL87" s="47"/>
    </row>
    <row r="88" spans="1:38" s="26" customFormat="1" ht="15">
      <c r="A88" s="1">
        <v>25</v>
      </c>
      <c r="B88" s="1">
        <v>24</v>
      </c>
      <c r="C88" s="57" t="s">
        <v>282</v>
      </c>
      <c r="D88" s="29" t="s">
        <v>132</v>
      </c>
      <c r="E88" s="29">
        <v>170</v>
      </c>
      <c r="F88" s="29"/>
      <c r="G88" s="29"/>
      <c r="H88" s="29"/>
      <c r="I88" s="29"/>
      <c r="J88" s="29"/>
      <c r="K88" s="32">
        <f t="shared" si="12"/>
        <v>170</v>
      </c>
      <c r="L88" s="32" t="s">
        <v>777</v>
      </c>
      <c r="M88" s="32"/>
      <c r="N88" s="32">
        <f t="shared" si="13"/>
        <v>169.99180000000001</v>
      </c>
      <c r="O88" s="32">
        <f t="shared" si="14"/>
        <v>1</v>
      </c>
      <c r="P88" s="32" t="str">
        <f t="shared" ca="1" si="15"/>
        <v>Y</v>
      </c>
      <c r="Q88" s="29" t="s">
        <v>20</v>
      </c>
      <c r="R88" s="54">
        <f t="shared" si="16"/>
        <v>0</v>
      </c>
      <c r="S88" s="33">
        <f t="shared" si="17"/>
        <v>170.1618</v>
      </c>
      <c r="T88" s="29">
        <v>170</v>
      </c>
      <c r="U88" s="29"/>
      <c r="V88" s="29"/>
      <c r="W88" s="29"/>
      <c r="X88" s="29"/>
      <c r="Y88" s="29"/>
      <c r="AE88" s="53"/>
      <c r="AF88" s="53"/>
      <c r="AI88" s="37"/>
      <c r="AJ88" s="37"/>
      <c r="AK88" s="37"/>
      <c r="AL88" s="47"/>
    </row>
    <row r="89" spans="1:38" s="26" customFormat="1" ht="15">
      <c r="A89" s="1">
        <v>26</v>
      </c>
      <c r="B89" s="1">
        <v>25</v>
      </c>
      <c r="C89" s="57" t="s">
        <v>294</v>
      </c>
      <c r="D89" s="29" t="s">
        <v>97</v>
      </c>
      <c r="E89" s="29">
        <v>163</v>
      </c>
      <c r="F89" s="29"/>
      <c r="G89" s="29"/>
      <c r="H89" s="29"/>
      <c r="I89" s="29"/>
      <c r="J89" s="29"/>
      <c r="K89" s="32">
        <f t="shared" si="12"/>
        <v>163</v>
      </c>
      <c r="L89" s="32" t="s">
        <v>777</v>
      </c>
      <c r="M89" s="32"/>
      <c r="N89" s="32">
        <f t="shared" si="13"/>
        <v>162.99170000000001</v>
      </c>
      <c r="O89" s="32">
        <f t="shared" si="14"/>
        <v>1</v>
      </c>
      <c r="P89" s="32" t="str">
        <f t="shared" ca="1" si="15"/>
        <v>Y</v>
      </c>
      <c r="Q89" s="29" t="s">
        <v>20</v>
      </c>
      <c r="R89" s="54">
        <f t="shared" si="16"/>
        <v>0</v>
      </c>
      <c r="S89" s="33">
        <f t="shared" si="17"/>
        <v>163.15470000000002</v>
      </c>
      <c r="T89" s="29">
        <v>163</v>
      </c>
      <c r="U89" s="29"/>
      <c r="V89" s="29"/>
      <c r="W89" s="29"/>
      <c r="X89" s="29"/>
      <c r="Y89" s="29"/>
      <c r="AE89" s="53"/>
      <c r="AF89" s="53"/>
      <c r="AI89" s="37"/>
      <c r="AJ89" s="37"/>
      <c r="AK89" s="37"/>
      <c r="AL89" s="47"/>
    </row>
    <row r="90" spans="1:38" s="26" customFormat="1" ht="15">
      <c r="A90" s="1">
        <v>27</v>
      </c>
      <c r="B90" s="1">
        <v>26</v>
      </c>
      <c r="C90" s="57" t="s">
        <v>315</v>
      </c>
      <c r="D90" s="29" t="s">
        <v>77</v>
      </c>
      <c r="E90" s="29">
        <v>151</v>
      </c>
      <c r="F90" s="29"/>
      <c r="G90" s="29"/>
      <c r="H90" s="29"/>
      <c r="I90" s="29"/>
      <c r="J90" s="29"/>
      <c r="K90" s="32">
        <f t="shared" si="12"/>
        <v>151</v>
      </c>
      <c r="L90" s="32" t="s">
        <v>777</v>
      </c>
      <c r="M90" s="32"/>
      <c r="N90" s="32">
        <f t="shared" si="13"/>
        <v>150.99160000000001</v>
      </c>
      <c r="O90" s="32">
        <f t="shared" si="14"/>
        <v>1</v>
      </c>
      <c r="P90" s="32" t="str">
        <f t="shared" ca="1" si="15"/>
        <v>Y</v>
      </c>
      <c r="Q90" s="29" t="s">
        <v>20</v>
      </c>
      <c r="R90" s="54">
        <f t="shared" si="16"/>
        <v>0</v>
      </c>
      <c r="S90" s="33">
        <f t="shared" si="17"/>
        <v>151.14260000000002</v>
      </c>
      <c r="T90" s="29">
        <v>151</v>
      </c>
      <c r="U90" s="29"/>
      <c r="V90" s="29"/>
      <c r="W90" s="29"/>
      <c r="X90" s="29"/>
      <c r="Y90" s="29"/>
      <c r="AE90" s="53"/>
      <c r="AF90" s="53"/>
      <c r="AI90" s="37"/>
      <c r="AJ90" s="37"/>
      <c r="AK90" s="37"/>
      <c r="AL90" s="47"/>
    </row>
    <row r="91" spans="1:38" s="26" customFormat="1" ht="15">
      <c r="A91" s="1">
        <v>28</v>
      </c>
      <c r="B91" s="1">
        <v>27</v>
      </c>
      <c r="C91" s="57" t="s">
        <v>331</v>
      </c>
      <c r="D91" s="29" t="s">
        <v>66</v>
      </c>
      <c r="E91" s="29">
        <v>142</v>
      </c>
      <c r="F91" s="29"/>
      <c r="G91" s="29"/>
      <c r="H91" s="29"/>
      <c r="I91" s="29"/>
      <c r="J91" s="29"/>
      <c r="K91" s="32">
        <f t="shared" si="12"/>
        <v>142</v>
      </c>
      <c r="L91" s="32" t="s">
        <v>777</v>
      </c>
      <c r="M91" s="32"/>
      <c r="N91" s="32">
        <f t="shared" si="13"/>
        <v>141.9915</v>
      </c>
      <c r="O91" s="32">
        <f t="shared" si="14"/>
        <v>1</v>
      </c>
      <c r="P91" s="32" t="str">
        <f t="shared" ca="1" si="15"/>
        <v>Y</v>
      </c>
      <c r="Q91" s="29" t="s">
        <v>20</v>
      </c>
      <c r="R91" s="54">
        <f t="shared" si="16"/>
        <v>0</v>
      </c>
      <c r="S91" s="33">
        <f t="shared" si="17"/>
        <v>142.1335</v>
      </c>
      <c r="T91" s="29">
        <v>142</v>
      </c>
      <c r="U91" s="29"/>
      <c r="V91" s="29"/>
      <c r="W91" s="29"/>
      <c r="X91" s="29"/>
      <c r="Y91" s="29"/>
      <c r="AE91" s="53"/>
      <c r="AF91" s="53"/>
      <c r="AI91" s="37"/>
      <c r="AJ91" s="37"/>
      <c r="AK91" s="37"/>
      <c r="AL91" s="47"/>
    </row>
    <row r="92" spans="1:38" s="26" customFormat="1" ht="15">
      <c r="A92" s="1">
        <v>29</v>
      </c>
      <c r="B92" s="1">
        <v>28</v>
      </c>
      <c r="C92" s="57" t="s">
        <v>337</v>
      </c>
      <c r="D92" s="29" t="s">
        <v>111</v>
      </c>
      <c r="E92" s="29">
        <v>137</v>
      </c>
      <c r="F92" s="29"/>
      <c r="G92" s="29"/>
      <c r="H92" s="29"/>
      <c r="I92" s="29"/>
      <c r="J92" s="29"/>
      <c r="K92" s="32">
        <f t="shared" si="12"/>
        <v>137</v>
      </c>
      <c r="L92" s="32" t="s">
        <v>777</v>
      </c>
      <c r="M92" s="32"/>
      <c r="N92" s="32">
        <f t="shared" si="13"/>
        <v>136.9914</v>
      </c>
      <c r="O92" s="32">
        <f t="shared" si="14"/>
        <v>1</v>
      </c>
      <c r="P92" s="32" t="str">
        <f t="shared" ca="1" si="15"/>
        <v>Y</v>
      </c>
      <c r="Q92" s="29" t="s">
        <v>20</v>
      </c>
      <c r="R92" s="54">
        <f t="shared" si="16"/>
        <v>0</v>
      </c>
      <c r="S92" s="33">
        <f t="shared" si="17"/>
        <v>137.1284</v>
      </c>
      <c r="T92" s="29">
        <v>137</v>
      </c>
      <c r="U92" s="29"/>
      <c r="V92" s="29"/>
      <c r="W92" s="29"/>
      <c r="X92" s="29"/>
      <c r="Y92" s="29"/>
      <c r="AE92" s="53"/>
      <c r="AF92" s="53"/>
      <c r="AI92" s="37"/>
      <c r="AJ92" s="37"/>
      <c r="AK92" s="37"/>
      <c r="AL92" s="47"/>
    </row>
    <row r="93" spans="1:38" s="26" customFormat="1" ht="15">
      <c r="A93" s="1">
        <v>30</v>
      </c>
      <c r="B93" s="1">
        <v>29</v>
      </c>
      <c r="C93" s="57" t="s">
        <v>376</v>
      </c>
      <c r="D93" s="29" t="s">
        <v>54</v>
      </c>
      <c r="E93" s="29">
        <v>115</v>
      </c>
      <c r="F93" s="29"/>
      <c r="G93" s="29"/>
      <c r="H93" s="29"/>
      <c r="I93" s="29"/>
      <c r="J93" s="29"/>
      <c r="K93" s="32">
        <f t="shared" si="12"/>
        <v>115</v>
      </c>
      <c r="L93" s="32" t="s">
        <v>777</v>
      </c>
      <c r="M93" s="32"/>
      <c r="N93" s="32">
        <f t="shared" si="13"/>
        <v>114.9913</v>
      </c>
      <c r="O93" s="32">
        <f t="shared" si="14"/>
        <v>1</v>
      </c>
      <c r="P93" s="32" t="str">
        <f t="shared" ca="1" si="15"/>
        <v>Y</v>
      </c>
      <c r="Q93" s="29" t="s">
        <v>20</v>
      </c>
      <c r="R93" s="54">
        <f t="shared" si="16"/>
        <v>0</v>
      </c>
      <c r="S93" s="33">
        <f t="shared" si="17"/>
        <v>115.10629999999999</v>
      </c>
      <c r="T93" s="29">
        <v>115</v>
      </c>
      <c r="U93" s="29"/>
      <c r="V93" s="29"/>
      <c r="W93" s="29"/>
      <c r="X93" s="29"/>
      <c r="Y93" s="29"/>
      <c r="AE93" s="53"/>
      <c r="AF93" s="53"/>
      <c r="AI93" s="37"/>
      <c r="AJ93" s="37"/>
      <c r="AK93" s="37"/>
      <c r="AL93" s="47"/>
    </row>
    <row r="94" spans="1:38" s="26" customFormat="1" ht="15">
      <c r="A94" s="1">
        <v>31</v>
      </c>
      <c r="B94" s="1">
        <v>30</v>
      </c>
      <c r="C94" s="57" t="s">
        <v>380</v>
      </c>
      <c r="D94" s="29" t="s">
        <v>382</v>
      </c>
      <c r="E94" s="29">
        <v>112</v>
      </c>
      <c r="F94" s="29"/>
      <c r="G94" s="29"/>
      <c r="H94" s="29"/>
      <c r="I94" s="29"/>
      <c r="J94" s="29"/>
      <c r="K94" s="32">
        <f t="shared" si="12"/>
        <v>112</v>
      </c>
      <c r="L94" s="32" t="s">
        <v>777</v>
      </c>
      <c r="M94" s="32"/>
      <c r="N94" s="32">
        <f t="shared" si="13"/>
        <v>111.99120000000001</v>
      </c>
      <c r="O94" s="32">
        <f t="shared" si="14"/>
        <v>1</v>
      </c>
      <c r="P94" s="32" t="str">
        <f t="shared" ca="1" si="15"/>
        <v>Y</v>
      </c>
      <c r="Q94" s="29" t="s">
        <v>20</v>
      </c>
      <c r="R94" s="54">
        <f t="shared" si="16"/>
        <v>0</v>
      </c>
      <c r="S94" s="33">
        <f t="shared" si="17"/>
        <v>112.1032</v>
      </c>
      <c r="T94" s="29">
        <v>112</v>
      </c>
      <c r="U94" s="29"/>
      <c r="V94" s="29"/>
      <c r="W94" s="29"/>
      <c r="X94" s="29"/>
      <c r="Y94" s="29"/>
      <c r="AE94" s="53"/>
      <c r="AF94" s="53"/>
      <c r="AI94" s="37"/>
      <c r="AJ94" s="37"/>
      <c r="AK94" s="37"/>
      <c r="AL94" s="47"/>
    </row>
    <row r="95" spans="1:38" s="26" customFormat="1" ht="15">
      <c r="A95" s="1">
        <v>32</v>
      </c>
      <c r="B95" s="1">
        <v>31</v>
      </c>
      <c r="C95" s="57" t="s">
        <v>412</v>
      </c>
      <c r="D95" s="29" t="s">
        <v>51</v>
      </c>
      <c r="E95" s="29">
        <v>102</v>
      </c>
      <c r="F95" s="29"/>
      <c r="G95" s="29"/>
      <c r="H95" s="29"/>
      <c r="I95" s="29"/>
      <c r="J95" s="29"/>
      <c r="K95" s="32">
        <f t="shared" si="12"/>
        <v>102</v>
      </c>
      <c r="L95" s="32" t="s">
        <v>777</v>
      </c>
      <c r="M95" s="32"/>
      <c r="N95" s="32">
        <f t="shared" si="13"/>
        <v>101.9911</v>
      </c>
      <c r="O95" s="32">
        <f t="shared" si="14"/>
        <v>1</v>
      </c>
      <c r="P95" s="32" t="str">
        <f t="shared" ca="1" si="15"/>
        <v>Y</v>
      </c>
      <c r="Q95" s="29" t="s">
        <v>20</v>
      </c>
      <c r="R95" s="54">
        <f t="shared" si="16"/>
        <v>0</v>
      </c>
      <c r="S95" s="33">
        <f t="shared" si="17"/>
        <v>102.09310000000001</v>
      </c>
      <c r="T95" s="29">
        <v>102</v>
      </c>
      <c r="U95" s="29"/>
      <c r="V95" s="29"/>
      <c r="W95" s="29"/>
      <c r="X95" s="29"/>
      <c r="Y95" s="29"/>
      <c r="AE95" s="53"/>
      <c r="AF95" s="53"/>
      <c r="AI95" s="37"/>
      <c r="AJ95" s="37"/>
      <c r="AK95" s="37"/>
      <c r="AL95" s="47"/>
    </row>
    <row r="96" spans="1:38" s="26" customFormat="1" ht="15">
      <c r="A96" s="1">
        <v>33</v>
      </c>
      <c r="B96" s="1">
        <v>32</v>
      </c>
      <c r="C96" s="57" t="s">
        <v>431</v>
      </c>
      <c r="D96" s="29" t="s">
        <v>132</v>
      </c>
      <c r="E96" s="29">
        <v>92</v>
      </c>
      <c r="F96" s="29"/>
      <c r="G96" s="29"/>
      <c r="H96" s="29"/>
      <c r="I96" s="29"/>
      <c r="J96" s="29"/>
      <c r="K96" s="32">
        <f t="shared" si="12"/>
        <v>92</v>
      </c>
      <c r="L96" s="32" t="s">
        <v>777</v>
      </c>
      <c r="M96" s="32"/>
      <c r="N96" s="32">
        <f t="shared" si="13"/>
        <v>91.991</v>
      </c>
      <c r="O96" s="32">
        <f t="shared" si="14"/>
        <v>1</v>
      </c>
      <c r="P96" s="32" t="str">
        <f t="shared" ca="1" si="15"/>
        <v>Y</v>
      </c>
      <c r="Q96" s="29" t="s">
        <v>20</v>
      </c>
      <c r="R96" s="54">
        <f t="shared" si="16"/>
        <v>0</v>
      </c>
      <c r="S96" s="33">
        <f t="shared" si="17"/>
        <v>92.082999999999998</v>
      </c>
      <c r="T96" s="29">
        <v>92</v>
      </c>
      <c r="U96" s="29"/>
      <c r="V96" s="29"/>
      <c r="W96" s="29"/>
      <c r="X96" s="29"/>
      <c r="Y96" s="29"/>
      <c r="AE96" s="53"/>
      <c r="AF96" s="53"/>
      <c r="AI96" s="37"/>
      <c r="AJ96" s="37"/>
      <c r="AK96" s="37"/>
      <c r="AL96" s="47"/>
    </row>
    <row r="97" spans="1:38" s="26" customFormat="1" ht="15">
      <c r="A97" s="1">
        <v>34</v>
      </c>
      <c r="B97" s="1">
        <v>33</v>
      </c>
      <c r="C97" s="57" t="s">
        <v>470</v>
      </c>
      <c r="D97" s="29" t="s">
        <v>382</v>
      </c>
      <c r="E97" s="29">
        <v>76</v>
      </c>
      <c r="F97" s="29"/>
      <c r="G97" s="29"/>
      <c r="H97" s="29"/>
      <c r="I97" s="29"/>
      <c r="J97" s="29"/>
      <c r="K97" s="32">
        <f t="shared" si="12"/>
        <v>76</v>
      </c>
      <c r="L97" s="32" t="s">
        <v>777</v>
      </c>
      <c r="M97" s="32"/>
      <c r="N97" s="32">
        <f t="shared" si="13"/>
        <v>75.990899999999996</v>
      </c>
      <c r="O97" s="32">
        <f t="shared" si="14"/>
        <v>1</v>
      </c>
      <c r="P97" s="32" t="str">
        <f t="shared" ca="1" si="15"/>
        <v>Y</v>
      </c>
      <c r="Q97" s="29" t="s">
        <v>20</v>
      </c>
      <c r="R97" s="54">
        <f t="shared" si="16"/>
        <v>0</v>
      </c>
      <c r="S97" s="33">
        <f t="shared" si="17"/>
        <v>76.06689999999999</v>
      </c>
      <c r="T97" s="29">
        <v>76</v>
      </c>
      <c r="U97" s="29"/>
      <c r="V97" s="29"/>
      <c r="W97" s="29"/>
      <c r="X97" s="29"/>
      <c r="Y97" s="29"/>
      <c r="AE97" s="53"/>
      <c r="AF97" s="53"/>
      <c r="AI97" s="37"/>
      <c r="AJ97" s="37"/>
      <c r="AK97" s="37"/>
      <c r="AL97" s="47"/>
    </row>
    <row r="98" spans="1:38" ht="5.0999999999999996" customHeight="1">
      <c r="A98" s="57"/>
      <c r="B98" s="1"/>
      <c r="C98" s="57"/>
      <c r="D98" s="29"/>
      <c r="E98" s="29"/>
      <c r="F98" s="29"/>
      <c r="G98" s="29"/>
      <c r="H98" s="29"/>
      <c r="I98" s="29"/>
      <c r="J98" s="29"/>
      <c r="K98" s="32"/>
      <c r="L98" s="27"/>
      <c r="M98" s="27"/>
      <c r="N98" s="32"/>
      <c r="O98" s="27"/>
      <c r="P98" s="27"/>
      <c r="R98" s="58"/>
      <c r="S98" s="33"/>
      <c r="T98" s="29"/>
      <c r="U98" s="29"/>
      <c r="V98" s="27"/>
      <c r="W98" s="27"/>
      <c r="X98" s="27"/>
      <c r="Y98" s="27"/>
      <c r="AE98" s="59"/>
      <c r="AF98" s="59"/>
      <c r="AG98" s="26"/>
      <c r="AH98" s="26"/>
      <c r="AI98" s="37"/>
      <c r="AJ98" s="37"/>
      <c r="AK98" s="37"/>
      <c r="AL98" s="30"/>
    </row>
    <row r="99" spans="1:38" ht="15">
      <c r="A99" s="57"/>
      <c r="B99" s="1"/>
      <c r="C99" s="57"/>
      <c r="D99" s="29"/>
      <c r="E99" s="29"/>
      <c r="F99" s="27"/>
      <c r="G99" s="27"/>
      <c r="H99" s="27"/>
      <c r="I99" s="27"/>
      <c r="J99" s="27"/>
      <c r="K99" s="32"/>
      <c r="L99" s="27"/>
      <c r="M99" s="27"/>
      <c r="N99" s="32"/>
      <c r="O99" s="27"/>
      <c r="P99" s="27"/>
      <c r="R99" s="58"/>
      <c r="S99" s="33"/>
      <c r="T99" s="29"/>
      <c r="U99" s="29"/>
      <c r="V99" s="27"/>
      <c r="W99" s="27"/>
      <c r="X99" s="27"/>
      <c r="Y99" s="27"/>
      <c r="AE99" s="59"/>
      <c r="AF99" s="59"/>
      <c r="AG99" s="26"/>
      <c r="AH99" s="26"/>
      <c r="AI99" s="37"/>
      <c r="AJ99" s="37"/>
      <c r="AK99" s="37"/>
      <c r="AL99" s="30"/>
    </row>
    <row r="100" spans="1:38" ht="15">
      <c r="A100" s="1"/>
      <c r="B100" s="1"/>
      <c r="C100" s="56" t="s">
        <v>102</v>
      </c>
      <c r="D100" s="29"/>
      <c r="E100" s="29"/>
      <c r="F100" s="27"/>
      <c r="G100" s="27"/>
      <c r="H100" s="27"/>
      <c r="I100" s="27"/>
      <c r="J100" s="27"/>
      <c r="K100" s="32"/>
      <c r="L100" s="27"/>
      <c r="M100" s="27"/>
      <c r="N100" s="32"/>
      <c r="O100" s="27"/>
      <c r="P100" s="27"/>
      <c r="Q100" s="49" t="str">
        <f>C100</f>
        <v>M45</v>
      </c>
      <c r="R100" s="58"/>
      <c r="S100" s="33"/>
      <c r="T100" s="29"/>
      <c r="U100" s="29"/>
      <c r="V100" s="27"/>
      <c r="W100" s="27"/>
      <c r="X100" s="27"/>
      <c r="Y100" s="27"/>
      <c r="AE100" s="59"/>
      <c r="AF100" s="59"/>
      <c r="AG100" s="26"/>
      <c r="AH100" s="26"/>
      <c r="AI100" s="37">
        <v>1114</v>
      </c>
      <c r="AJ100" s="37">
        <v>1112</v>
      </c>
      <c r="AK100" s="37">
        <v>1061</v>
      </c>
      <c r="AL100" s="30"/>
    </row>
    <row r="101" spans="1:38" ht="15">
      <c r="A101" s="1">
        <v>1</v>
      </c>
      <c r="B101" s="1">
        <v>1</v>
      </c>
      <c r="C101" s="57" t="s">
        <v>101</v>
      </c>
      <c r="D101" s="29" t="s">
        <v>30</v>
      </c>
      <c r="E101" s="29">
        <v>269</v>
      </c>
      <c r="F101" s="27"/>
      <c r="G101" s="27"/>
      <c r="H101" s="27"/>
      <c r="I101" s="27"/>
      <c r="J101" s="27"/>
      <c r="K101" s="32">
        <f t="shared" ref="K101:K129" si="18"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269</v>
      </c>
      <c r="L101" s="32" t="s">
        <v>777</v>
      </c>
      <c r="M101" s="32" t="s">
        <v>605</v>
      </c>
      <c r="N101" s="32">
        <f t="shared" ref="N101:N129" si="19">K101-(ROW(K101)-ROW(K$6))/10000</f>
        <v>268.9905</v>
      </c>
      <c r="O101" s="32">
        <f t="shared" ref="O101:O129" si="20">COUNT(E101:J101)</f>
        <v>1</v>
      </c>
      <c r="P101" s="32" t="str">
        <f t="shared" ref="P101:P129" ca="1" si="21">IF(AND(O101=1,OFFSET(D101,0,P$3)&gt;0),"Y",0)</f>
        <v>Y</v>
      </c>
      <c r="Q101" s="29" t="s">
        <v>102</v>
      </c>
      <c r="R101" s="54">
        <f t="shared" ref="R101:R129" si="22">1-(Q101=Q100)</f>
        <v>0</v>
      </c>
      <c r="S101" s="33">
        <f t="shared" ref="S101:S129" si="23">N101+T101/1000+U101/10000+V101/100000+W101/1000000+X101/10000000+Y101/100000000</f>
        <v>269.2595</v>
      </c>
      <c r="T101" s="29">
        <v>269</v>
      </c>
      <c r="U101" s="27"/>
      <c r="V101" s="27"/>
      <c r="W101" s="27"/>
      <c r="X101" s="27"/>
      <c r="Y101" s="27"/>
      <c r="AE101" s="59"/>
      <c r="AF101" s="59"/>
      <c r="AG101" s="26"/>
      <c r="AH101" s="26"/>
      <c r="AI101" s="37"/>
      <c r="AJ101" s="37"/>
      <c r="AK101" s="37"/>
      <c r="AL101" s="30"/>
    </row>
    <row r="102" spans="1:38" ht="15">
      <c r="A102" s="1">
        <v>2</v>
      </c>
      <c r="B102" s="1">
        <v>2</v>
      </c>
      <c r="C102" s="57" t="s">
        <v>103</v>
      </c>
      <c r="D102" s="29" t="s">
        <v>30</v>
      </c>
      <c r="E102" s="29">
        <v>268</v>
      </c>
      <c r="F102" s="27"/>
      <c r="G102" s="27"/>
      <c r="H102" s="27"/>
      <c r="I102" s="27"/>
      <c r="J102" s="27"/>
      <c r="K102" s="32">
        <f t="shared" si="18"/>
        <v>268</v>
      </c>
      <c r="L102" s="32" t="s">
        <v>777</v>
      </c>
      <c r="M102" s="32" t="s">
        <v>606</v>
      </c>
      <c r="N102" s="32">
        <f t="shared" si="19"/>
        <v>267.99040000000002</v>
      </c>
      <c r="O102" s="32">
        <f t="shared" si="20"/>
        <v>1</v>
      </c>
      <c r="P102" s="32" t="str">
        <f t="shared" ca="1" si="21"/>
        <v>Y</v>
      </c>
      <c r="Q102" s="29" t="s">
        <v>102</v>
      </c>
      <c r="R102" s="54">
        <f t="shared" si="22"/>
        <v>0</v>
      </c>
      <c r="S102" s="33">
        <f t="shared" si="23"/>
        <v>268.25839999999999</v>
      </c>
      <c r="T102" s="29">
        <v>268</v>
      </c>
      <c r="U102" s="27"/>
      <c r="V102" s="27"/>
      <c r="W102" s="27"/>
      <c r="X102" s="27"/>
      <c r="Y102" s="27"/>
      <c r="AE102" s="59"/>
      <c r="AF102" s="59"/>
      <c r="AG102" s="26"/>
      <c r="AH102" s="26"/>
      <c r="AI102" s="37"/>
      <c r="AJ102" s="37"/>
      <c r="AK102" s="37"/>
      <c r="AL102" s="30"/>
    </row>
    <row r="103" spans="1:38" ht="15">
      <c r="A103" s="1">
        <v>3</v>
      </c>
      <c r="B103" s="1">
        <v>3</v>
      </c>
      <c r="C103" s="57" t="s">
        <v>118</v>
      </c>
      <c r="D103" s="29" t="s">
        <v>77</v>
      </c>
      <c r="E103" s="29">
        <v>261</v>
      </c>
      <c r="F103" s="27"/>
      <c r="G103" s="27"/>
      <c r="H103" s="27"/>
      <c r="I103" s="27"/>
      <c r="J103" s="27"/>
      <c r="K103" s="32">
        <f t="shared" si="18"/>
        <v>261</v>
      </c>
      <c r="L103" s="32" t="s">
        <v>777</v>
      </c>
      <c r="M103" s="32" t="s">
        <v>607</v>
      </c>
      <c r="N103" s="32">
        <f t="shared" si="19"/>
        <v>260.99029999999999</v>
      </c>
      <c r="O103" s="32">
        <f t="shared" si="20"/>
        <v>1</v>
      </c>
      <c r="P103" s="32" t="str">
        <f t="shared" ca="1" si="21"/>
        <v>Y</v>
      </c>
      <c r="Q103" s="29" t="s">
        <v>102</v>
      </c>
      <c r="R103" s="54">
        <f t="shared" si="22"/>
        <v>0</v>
      </c>
      <c r="S103" s="33">
        <f t="shared" si="23"/>
        <v>261.25130000000001</v>
      </c>
      <c r="T103" s="29">
        <v>261</v>
      </c>
      <c r="U103" s="27"/>
      <c r="V103" s="27"/>
      <c r="W103" s="27"/>
      <c r="X103" s="27"/>
      <c r="Y103" s="27"/>
      <c r="AE103" s="59"/>
      <c r="AF103" s="59"/>
      <c r="AG103" s="26"/>
      <c r="AH103" s="26"/>
      <c r="AI103" s="37"/>
      <c r="AJ103" s="37"/>
      <c r="AK103" s="37"/>
      <c r="AL103" s="30"/>
    </row>
    <row r="104" spans="1:38" ht="15">
      <c r="A104" s="1">
        <v>4</v>
      </c>
      <c r="B104" s="1">
        <v>4</v>
      </c>
      <c r="C104" s="57" t="s">
        <v>144</v>
      </c>
      <c r="D104" s="29" t="s">
        <v>146</v>
      </c>
      <c r="E104" s="29">
        <v>245</v>
      </c>
      <c r="F104" s="27"/>
      <c r="G104" s="27"/>
      <c r="H104" s="27"/>
      <c r="I104" s="27"/>
      <c r="J104" s="27"/>
      <c r="K104" s="32">
        <f t="shared" si="18"/>
        <v>245</v>
      </c>
      <c r="L104" s="32" t="s">
        <v>777</v>
      </c>
      <c r="M104" s="32"/>
      <c r="N104" s="32">
        <f t="shared" si="19"/>
        <v>244.99019999999999</v>
      </c>
      <c r="O104" s="32">
        <f t="shared" si="20"/>
        <v>1</v>
      </c>
      <c r="P104" s="32" t="str">
        <f t="shared" ca="1" si="21"/>
        <v>Y</v>
      </c>
      <c r="Q104" s="29" t="s">
        <v>102</v>
      </c>
      <c r="R104" s="54">
        <f t="shared" si="22"/>
        <v>0</v>
      </c>
      <c r="S104" s="33">
        <f t="shared" si="23"/>
        <v>245.23519999999999</v>
      </c>
      <c r="T104" s="29">
        <v>245</v>
      </c>
      <c r="U104" s="27"/>
      <c r="V104" s="27"/>
      <c r="W104" s="27"/>
      <c r="X104" s="27"/>
      <c r="Y104" s="27"/>
      <c r="AE104" s="59"/>
      <c r="AF104" s="59"/>
      <c r="AG104" s="26"/>
      <c r="AH104" s="26"/>
      <c r="AI104" s="37"/>
      <c r="AJ104" s="37"/>
      <c r="AK104" s="37"/>
      <c r="AL104" s="30"/>
    </row>
    <row r="105" spans="1:38" ht="15">
      <c r="A105" s="1">
        <v>5</v>
      </c>
      <c r="B105" s="1">
        <v>5</v>
      </c>
      <c r="C105" s="57" t="s">
        <v>154</v>
      </c>
      <c r="D105" s="29" t="s">
        <v>30</v>
      </c>
      <c r="E105" s="29">
        <v>241</v>
      </c>
      <c r="F105" s="27"/>
      <c r="G105" s="27"/>
      <c r="H105" s="27"/>
      <c r="I105" s="27"/>
      <c r="J105" s="27"/>
      <c r="K105" s="32">
        <f t="shared" si="18"/>
        <v>241</v>
      </c>
      <c r="L105" s="32" t="s">
        <v>777</v>
      </c>
      <c r="M105" s="32"/>
      <c r="N105" s="32">
        <f t="shared" si="19"/>
        <v>240.99010000000001</v>
      </c>
      <c r="O105" s="32">
        <f t="shared" si="20"/>
        <v>1</v>
      </c>
      <c r="P105" s="32" t="str">
        <f t="shared" ca="1" si="21"/>
        <v>Y</v>
      </c>
      <c r="Q105" s="29" t="s">
        <v>102</v>
      </c>
      <c r="R105" s="54">
        <f t="shared" si="22"/>
        <v>0</v>
      </c>
      <c r="S105" s="33">
        <f t="shared" si="23"/>
        <v>241.23110000000003</v>
      </c>
      <c r="T105" s="29">
        <v>241</v>
      </c>
      <c r="U105" s="27"/>
      <c r="V105" s="27"/>
      <c r="W105" s="27"/>
      <c r="X105" s="27"/>
      <c r="Y105" s="27"/>
      <c r="AE105" s="59"/>
      <c r="AF105" s="59"/>
      <c r="AG105" s="26"/>
      <c r="AH105" s="26"/>
      <c r="AI105" s="37"/>
      <c r="AJ105" s="37"/>
      <c r="AK105" s="37"/>
      <c r="AL105" s="30"/>
    </row>
    <row r="106" spans="1:38" ht="15">
      <c r="A106" s="1">
        <v>6</v>
      </c>
      <c r="B106" s="1">
        <v>6</v>
      </c>
      <c r="C106" s="57" t="s">
        <v>162</v>
      </c>
      <c r="D106" s="29" t="s">
        <v>74</v>
      </c>
      <c r="E106" s="29">
        <v>238</v>
      </c>
      <c r="F106" s="27"/>
      <c r="G106" s="27"/>
      <c r="H106" s="27"/>
      <c r="I106" s="27"/>
      <c r="J106" s="27"/>
      <c r="K106" s="32">
        <f t="shared" si="18"/>
        <v>238</v>
      </c>
      <c r="L106" s="32" t="s">
        <v>777</v>
      </c>
      <c r="M106" s="32"/>
      <c r="N106" s="32">
        <f t="shared" si="19"/>
        <v>237.99</v>
      </c>
      <c r="O106" s="32">
        <f t="shared" si="20"/>
        <v>1</v>
      </c>
      <c r="P106" s="32" t="str">
        <f t="shared" ca="1" si="21"/>
        <v>Y</v>
      </c>
      <c r="Q106" s="29" t="s">
        <v>102</v>
      </c>
      <c r="R106" s="54">
        <f t="shared" si="22"/>
        <v>0</v>
      </c>
      <c r="S106" s="33">
        <f t="shared" si="23"/>
        <v>238.22800000000001</v>
      </c>
      <c r="T106" s="29">
        <v>238</v>
      </c>
      <c r="U106" s="27"/>
      <c r="V106" s="27"/>
      <c r="W106" s="27"/>
      <c r="X106" s="27"/>
      <c r="Y106" s="27"/>
      <c r="AE106" s="59"/>
      <c r="AF106" s="59"/>
      <c r="AG106" s="26"/>
      <c r="AH106" s="26"/>
      <c r="AI106" s="37"/>
      <c r="AJ106" s="37"/>
      <c r="AK106" s="37"/>
      <c r="AL106" s="30"/>
    </row>
    <row r="107" spans="1:38" ht="15">
      <c r="A107" s="1">
        <v>7</v>
      </c>
      <c r="B107" s="1">
        <v>7</v>
      </c>
      <c r="C107" s="57" t="s">
        <v>196</v>
      </c>
      <c r="D107" s="29" t="s">
        <v>58</v>
      </c>
      <c r="E107" s="29">
        <v>223</v>
      </c>
      <c r="F107" s="27"/>
      <c r="G107" s="27"/>
      <c r="H107" s="27"/>
      <c r="I107" s="27"/>
      <c r="J107" s="27"/>
      <c r="K107" s="32">
        <f t="shared" si="18"/>
        <v>223</v>
      </c>
      <c r="L107" s="32" t="s">
        <v>777</v>
      </c>
      <c r="M107" s="32"/>
      <c r="N107" s="32">
        <f t="shared" si="19"/>
        <v>222.98990000000001</v>
      </c>
      <c r="O107" s="32">
        <f t="shared" si="20"/>
        <v>1</v>
      </c>
      <c r="P107" s="32" t="str">
        <f t="shared" ca="1" si="21"/>
        <v>Y</v>
      </c>
      <c r="Q107" s="29" t="s">
        <v>102</v>
      </c>
      <c r="R107" s="54">
        <f t="shared" si="22"/>
        <v>0</v>
      </c>
      <c r="S107" s="33">
        <f t="shared" si="23"/>
        <v>223.21290000000002</v>
      </c>
      <c r="T107" s="29">
        <v>223</v>
      </c>
      <c r="U107" s="27"/>
      <c r="V107" s="27"/>
      <c r="W107" s="27"/>
      <c r="X107" s="27"/>
      <c r="Y107" s="27"/>
      <c r="AE107" s="59"/>
      <c r="AF107" s="59"/>
      <c r="AG107" s="26"/>
      <c r="AH107" s="26"/>
      <c r="AI107" s="37"/>
      <c r="AJ107" s="37"/>
      <c r="AK107" s="37"/>
      <c r="AL107" s="30"/>
    </row>
    <row r="108" spans="1:38" ht="15">
      <c r="A108" s="1">
        <v>8</v>
      </c>
      <c r="B108" s="1">
        <v>8</v>
      </c>
      <c r="C108" s="57" t="s">
        <v>204</v>
      </c>
      <c r="D108" s="29" t="s">
        <v>159</v>
      </c>
      <c r="E108" s="29">
        <v>220</v>
      </c>
      <c r="F108" s="27"/>
      <c r="G108" s="27"/>
      <c r="H108" s="27"/>
      <c r="I108" s="27"/>
      <c r="J108" s="27"/>
      <c r="K108" s="32">
        <f t="shared" si="18"/>
        <v>220</v>
      </c>
      <c r="L108" s="32" t="s">
        <v>777</v>
      </c>
      <c r="M108" s="32"/>
      <c r="N108" s="32">
        <f t="shared" si="19"/>
        <v>219.9898</v>
      </c>
      <c r="O108" s="32">
        <f t="shared" si="20"/>
        <v>1</v>
      </c>
      <c r="P108" s="32" t="str">
        <f t="shared" ca="1" si="21"/>
        <v>Y</v>
      </c>
      <c r="Q108" s="29" t="s">
        <v>102</v>
      </c>
      <c r="R108" s="54">
        <f t="shared" si="22"/>
        <v>0</v>
      </c>
      <c r="S108" s="33">
        <f t="shared" si="23"/>
        <v>220.2098</v>
      </c>
      <c r="T108" s="29">
        <v>220</v>
      </c>
      <c r="U108" s="27"/>
      <c r="V108" s="27"/>
      <c r="W108" s="27"/>
      <c r="X108" s="27"/>
      <c r="Y108" s="27"/>
      <c r="AE108" s="59"/>
      <c r="AF108" s="59"/>
      <c r="AG108" s="26"/>
      <c r="AH108" s="26"/>
      <c r="AI108" s="37"/>
      <c r="AJ108" s="37"/>
      <c r="AK108" s="37"/>
      <c r="AL108" s="30"/>
    </row>
    <row r="109" spans="1:38" ht="15">
      <c r="A109" s="1">
        <v>9</v>
      </c>
      <c r="B109" s="1">
        <v>9</v>
      </c>
      <c r="C109" s="57" t="s">
        <v>205</v>
      </c>
      <c r="D109" s="29" t="s">
        <v>132</v>
      </c>
      <c r="E109" s="29">
        <v>219</v>
      </c>
      <c r="F109" s="27"/>
      <c r="G109" s="27"/>
      <c r="H109" s="27"/>
      <c r="I109" s="27"/>
      <c r="J109" s="27"/>
      <c r="K109" s="32">
        <f t="shared" si="18"/>
        <v>219</v>
      </c>
      <c r="L109" s="32" t="s">
        <v>777</v>
      </c>
      <c r="M109" s="32"/>
      <c r="N109" s="32">
        <f t="shared" si="19"/>
        <v>218.9897</v>
      </c>
      <c r="O109" s="32">
        <f t="shared" si="20"/>
        <v>1</v>
      </c>
      <c r="P109" s="32" t="str">
        <f t="shared" ca="1" si="21"/>
        <v>Y</v>
      </c>
      <c r="Q109" s="29" t="s">
        <v>102</v>
      </c>
      <c r="R109" s="54">
        <f t="shared" si="22"/>
        <v>0</v>
      </c>
      <c r="S109" s="33">
        <f t="shared" si="23"/>
        <v>219.20869999999999</v>
      </c>
      <c r="T109" s="29">
        <v>219</v>
      </c>
      <c r="U109" s="27"/>
      <c r="V109" s="27"/>
      <c r="W109" s="27"/>
      <c r="X109" s="27"/>
      <c r="Y109" s="27"/>
      <c r="AE109" s="59"/>
      <c r="AF109" s="59"/>
      <c r="AG109" s="26"/>
      <c r="AH109" s="26"/>
      <c r="AI109" s="37"/>
      <c r="AJ109" s="37"/>
      <c r="AK109" s="37"/>
      <c r="AL109" s="30"/>
    </row>
    <row r="110" spans="1:38" ht="15">
      <c r="A110" s="1">
        <v>10</v>
      </c>
      <c r="B110" s="1">
        <v>10</v>
      </c>
      <c r="C110" s="57" t="s">
        <v>209</v>
      </c>
      <c r="D110" s="29" t="s">
        <v>19</v>
      </c>
      <c r="E110" s="29">
        <v>215</v>
      </c>
      <c r="F110" s="27"/>
      <c r="G110" s="27"/>
      <c r="H110" s="27"/>
      <c r="I110" s="27"/>
      <c r="J110" s="27"/>
      <c r="K110" s="32">
        <f t="shared" si="18"/>
        <v>215</v>
      </c>
      <c r="L110" s="32" t="s">
        <v>777</v>
      </c>
      <c r="M110" s="32"/>
      <c r="N110" s="32">
        <f t="shared" si="19"/>
        <v>214.9896</v>
      </c>
      <c r="O110" s="32">
        <f t="shared" si="20"/>
        <v>1</v>
      </c>
      <c r="P110" s="32" t="str">
        <f t="shared" ca="1" si="21"/>
        <v>Y</v>
      </c>
      <c r="Q110" s="29" t="s">
        <v>102</v>
      </c>
      <c r="R110" s="54">
        <f t="shared" si="22"/>
        <v>0</v>
      </c>
      <c r="S110" s="33">
        <f t="shared" si="23"/>
        <v>215.2046</v>
      </c>
      <c r="T110" s="29">
        <v>215</v>
      </c>
      <c r="U110" s="27"/>
      <c r="V110" s="27"/>
      <c r="W110" s="27"/>
      <c r="X110" s="27"/>
      <c r="Y110" s="27"/>
      <c r="AE110" s="59"/>
      <c r="AF110" s="59"/>
      <c r="AG110" s="26"/>
      <c r="AH110" s="26"/>
      <c r="AI110" s="37"/>
      <c r="AJ110" s="37"/>
      <c r="AK110" s="37"/>
      <c r="AL110" s="30"/>
    </row>
    <row r="111" spans="1:38" ht="15">
      <c r="A111" s="1">
        <v>11</v>
      </c>
      <c r="B111" s="1">
        <v>11</v>
      </c>
      <c r="C111" s="57" t="s">
        <v>239</v>
      </c>
      <c r="D111" s="29" t="s">
        <v>122</v>
      </c>
      <c r="E111" s="29">
        <v>197</v>
      </c>
      <c r="F111" s="27"/>
      <c r="G111" s="27"/>
      <c r="H111" s="27"/>
      <c r="I111" s="27"/>
      <c r="J111" s="27"/>
      <c r="K111" s="32">
        <f t="shared" si="18"/>
        <v>197</v>
      </c>
      <c r="L111" s="32" t="s">
        <v>777</v>
      </c>
      <c r="M111" s="32"/>
      <c r="N111" s="32">
        <f t="shared" si="19"/>
        <v>196.98949999999999</v>
      </c>
      <c r="O111" s="32">
        <f t="shared" si="20"/>
        <v>1</v>
      </c>
      <c r="P111" s="32" t="str">
        <f t="shared" ca="1" si="21"/>
        <v>Y</v>
      </c>
      <c r="Q111" s="29" t="s">
        <v>102</v>
      </c>
      <c r="R111" s="54">
        <f t="shared" si="22"/>
        <v>0</v>
      </c>
      <c r="S111" s="33">
        <f t="shared" si="23"/>
        <v>197.1865</v>
      </c>
      <c r="T111" s="29">
        <v>197</v>
      </c>
      <c r="U111" s="27"/>
      <c r="V111" s="27"/>
      <c r="W111" s="27"/>
      <c r="X111" s="27"/>
      <c r="Y111" s="27"/>
      <c r="AE111" s="59"/>
      <c r="AF111" s="59"/>
      <c r="AG111" s="26"/>
      <c r="AH111" s="26"/>
      <c r="AI111" s="37"/>
      <c r="AJ111" s="37"/>
      <c r="AK111" s="37"/>
      <c r="AL111" s="30"/>
    </row>
    <row r="112" spans="1:38" ht="15">
      <c r="A112" s="1">
        <v>12</v>
      </c>
      <c r="B112" s="1">
        <v>12</v>
      </c>
      <c r="C112" s="57" t="s">
        <v>243</v>
      </c>
      <c r="D112" s="29" t="s">
        <v>19</v>
      </c>
      <c r="E112" s="29">
        <v>194</v>
      </c>
      <c r="F112" s="27"/>
      <c r="G112" s="27"/>
      <c r="H112" s="27"/>
      <c r="I112" s="27"/>
      <c r="J112" s="27"/>
      <c r="K112" s="32">
        <f t="shared" si="18"/>
        <v>194</v>
      </c>
      <c r="L112" s="32" t="s">
        <v>777</v>
      </c>
      <c r="M112" s="32"/>
      <c r="N112" s="32">
        <f t="shared" si="19"/>
        <v>193.98939999999999</v>
      </c>
      <c r="O112" s="32">
        <f t="shared" si="20"/>
        <v>1</v>
      </c>
      <c r="P112" s="32" t="str">
        <f t="shared" ca="1" si="21"/>
        <v>Y</v>
      </c>
      <c r="Q112" s="29" t="s">
        <v>102</v>
      </c>
      <c r="R112" s="54">
        <f t="shared" si="22"/>
        <v>0</v>
      </c>
      <c r="S112" s="33">
        <f t="shared" si="23"/>
        <v>194.18339999999998</v>
      </c>
      <c r="T112" s="29">
        <v>194</v>
      </c>
      <c r="U112" s="27"/>
      <c r="V112" s="27"/>
      <c r="W112" s="27"/>
      <c r="X112" s="27"/>
      <c r="Y112" s="27"/>
      <c r="AE112" s="59"/>
      <c r="AF112" s="59"/>
      <c r="AG112" s="26"/>
      <c r="AH112" s="26"/>
      <c r="AI112" s="37"/>
      <c r="AJ112" s="37"/>
      <c r="AK112" s="37"/>
      <c r="AL112" s="30"/>
    </row>
    <row r="113" spans="1:38" ht="15">
      <c r="A113" s="1">
        <v>13</v>
      </c>
      <c r="B113" s="1" t="s">
        <v>94</v>
      </c>
      <c r="C113" s="57" t="s">
        <v>245</v>
      </c>
      <c r="D113" s="29" t="s">
        <v>70</v>
      </c>
      <c r="E113" s="29">
        <v>193</v>
      </c>
      <c r="F113" s="27"/>
      <c r="G113" s="27"/>
      <c r="H113" s="27"/>
      <c r="I113" s="27"/>
      <c r="J113" s="27"/>
      <c r="K113" s="32">
        <f t="shared" si="18"/>
        <v>193</v>
      </c>
      <c r="L113" s="32" t="s">
        <v>778</v>
      </c>
      <c r="M113" s="32"/>
      <c r="N113" s="32">
        <f t="shared" si="19"/>
        <v>192.98929999999999</v>
      </c>
      <c r="O113" s="32">
        <f t="shared" si="20"/>
        <v>1</v>
      </c>
      <c r="P113" s="32" t="str">
        <f t="shared" ca="1" si="21"/>
        <v>Y</v>
      </c>
      <c r="Q113" s="29" t="s">
        <v>102</v>
      </c>
      <c r="R113" s="54">
        <f t="shared" si="22"/>
        <v>0</v>
      </c>
      <c r="S113" s="33">
        <f t="shared" si="23"/>
        <v>193.1823</v>
      </c>
      <c r="T113" s="29">
        <v>193</v>
      </c>
      <c r="U113" s="27"/>
      <c r="V113" s="27"/>
      <c r="W113" s="27"/>
      <c r="X113" s="27"/>
      <c r="Y113" s="27"/>
      <c r="AE113" s="59"/>
      <c r="AF113" s="59"/>
      <c r="AG113" s="26"/>
      <c r="AH113" s="26"/>
      <c r="AI113" s="37"/>
      <c r="AJ113" s="37"/>
      <c r="AK113" s="37"/>
      <c r="AL113" s="30"/>
    </row>
    <row r="114" spans="1:38" ht="15">
      <c r="A114" s="1">
        <v>14</v>
      </c>
      <c r="B114" s="1">
        <v>13</v>
      </c>
      <c r="C114" s="57" t="s">
        <v>248</v>
      </c>
      <c r="D114" s="29" t="s">
        <v>111</v>
      </c>
      <c r="E114" s="29">
        <v>190</v>
      </c>
      <c r="F114" s="27"/>
      <c r="G114" s="27"/>
      <c r="H114" s="27"/>
      <c r="I114" s="27"/>
      <c r="J114" s="27"/>
      <c r="K114" s="32">
        <f t="shared" si="18"/>
        <v>190</v>
      </c>
      <c r="L114" s="32" t="s">
        <v>777</v>
      </c>
      <c r="M114" s="32"/>
      <c r="N114" s="32">
        <f t="shared" si="19"/>
        <v>189.98920000000001</v>
      </c>
      <c r="O114" s="32">
        <f t="shared" si="20"/>
        <v>1</v>
      </c>
      <c r="P114" s="32" t="str">
        <f t="shared" ca="1" si="21"/>
        <v>Y</v>
      </c>
      <c r="Q114" s="29" t="s">
        <v>102</v>
      </c>
      <c r="R114" s="54">
        <f t="shared" si="22"/>
        <v>0</v>
      </c>
      <c r="S114" s="33">
        <f t="shared" si="23"/>
        <v>190.17920000000001</v>
      </c>
      <c r="T114" s="29">
        <v>190</v>
      </c>
      <c r="U114" s="27"/>
      <c r="V114" s="27"/>
      <c r="W114" s="27"/>
      <c r="X114" s="27"/>
      <c r="Y114" s="27"/>
      <c r="AE114" s="59"/>
      <c r="AF114" s="59"/>
      <c r="AG114" s="26"/>
      <c r="AH114" s="26"/>
      <c r="AI114" s="37"/>
      <c r="AJ114" s="37"/>
      <c r="AK114" s="37"/>
      <c r="AL114" s="30"/>
    </row>
    <row r="115" spans="1:38" ht="15">
      <c r="A115" s="1">
        <v>15</v>
      </c>
      <c r="B115" s="1">
        <v>14</v>
      </c>
      <c r="C115" s="57" t="s">
        <v>251</v>
      </c>
      <c r="D115" s="29" t="s">
        <v>45</v>
      </c>
      <c r="E115" s="29">
        <v>189</v>
      </c>
      <c r="F115" s="27"/>
      <c r="G115" s="27"/>
      <c r="H115" s="27"/>
      <c r="I115" s="27"/>
      <c r="J115" s="27"/>
      <c r="K115" s="32">
        <f t="shared" si="18"/>
        <v>189</v>
      </c>
      <c r="L115" s="32" t="s">
        <v>777</v>
      </c>
      <c r="M115" s="32"/>
      <c r="N115" s="32">
        <f t="shared" si="19"/>
        <v>188.98910000000001</v>
      </c>
      <c r="O115" s="32">
        <f t="shared" si="20"/>
        <v>1</v>
      </c>
      <c r="P115" s="32" t="str">
        <f t="shared" ca="1" si="21"/>
        <v>Y</v>
      </c>
      <c r="Q115" s="29" t="s">
        <v>102</v>
      </c>
      <c r="R115" s="54">
        <f t="shared" si="22"/>
        <v>0</v>
      </c>
      <c r="S115" s="33">
        <f t="shared" si="23"/>
        <v>189.1781</v>
      </c>
      <c r="T115" s="29">
        <v>189</v>
      </c>
      <c r="U115" s="27"/>
      <c r="V115" s="27"/>
      <c r="W115" s="27"/>
      <c r="X115" s="27"/>
      <c r="Y115" s="27"/>
      <c r="AE115" s="59"/>
      <c r="AF115" s="59"/>
      <c r="AG115" s="26"/>
      <c r="AH115" s="26"/>
      <c r="AI115" s="37"/>
      <c r="AJ115" s="37"/>
      <c r="AK115" s="37"/>
      <c r="AL115" s="30"/>
    </row>
    <row r="116" spans="1:38" ht="15">
      <c r="A116" s="1">
        <v>16</v>
      </c>
      <c r="B116" s="1">
        <v>15</v>
      </c>
      <c r="C116" s="57" t="s">
        <v>283</v>
      </c>
      <c r="D116" s="29" t="s">
        <v>97</v>
      </c>
      <c r="E116" s="29">
        <v>169</v>
      </c>
      <c r="F116" s="27"/>
      <c r="G116" s="27"/>
      <c r="H116" s="27"/>
      <c r="I116" s="27"/>
      <c r="J116" s="27"/>
      <c r="K116" s="32">
        <f t="shared" si="18"/>
        <v>169</v>
      </c>
      <c r="L116" s="32" t="s">
        <v>777</v>
      </c>
      <c r="M116" s="32"/>
      <c r="N116" s="32">
        <f t="shared" si="19"/>
        <v>168.989</v>
      </c>
      <c r="O116" s="32">
        <f t="shared" si="20"/>
        <v>1</v>
      </c>
      <c r="P116" s="32" t="str">
        <f t="shared" ca="1" si="21"/>
        <v>Y</v>
      </c>
      <c r="Q116" s="29" t="s">
        <v>102</v>
      </c>
      <c r="R116" s="54">
        <f t="shared" si="22"/>
        <v>0</v>
      </c>
      <c r="S116" s="33">
        <f t="shared" si="23"/>
        <v>169.15800000000002</v>
      </c>
      <c r="T116" s="29">
        <v>169</v>
      </c>
      <c r="U116" s="27"/>
      <c r="V116" s="27"/>
      <c r="W116" s="27"/>
      <c r="X116" s="27"/>
      <c r="Y116" s="27"/>
      <c r="AE116" s="59"/>
      <c r="AF116" s="59"/>
      <c r="AG116" s="26"/>
      <c r="AH116" s="26"/>
      <c r="AI116" s="37"/>
      <c r="AJ116" s="37"/>
      <c r="AK116" s="37"/>
      <c r="AL116" s="30"/>
    </row>
    <row r="117" spans="1:38" ht="15">
      <c r="A117" s="1">
        <v>17</v>
      </c>
      <c r="B117" s="1">
        <v>16</v>
      </c>
      <c r="C117" s="57" t="s">
        <v>287</v>
      </c>
      <c r="D117" s="29" t="s">
        <v>54</v>
      </c>
      <c r="E117" s="29">
        <v>166</v>
      </c>
      <c r="F117" s="27"/>
      <c r="G117" s="27"/>
      <c r="H117" s="27"/>
      <c r="I117" s="27"/>
      <c r="J117" s="27"/>
      <c r="K117" s="32">
        <f t="shared" si="18"/>
        <v>166</v>
      </c>
      <c r="L117" s="32" t="s">
        <v>777</v>
      </c>
      <c r="M117" s="32"/>
      <c r="N117" s="32">
        <f t="shared" si="19"/>
        <v>165.9889</v>
      </c>
      <c r="O117" s="32">
        <f t="shared" si="20"/>
        <v>1</v>
      </c>
      <c r="P117" s="32" t="str">
        <f t="shared" ca="1" si="21"/>
        <v>Y</v>
      </c>
      <c r="Q117" s="29" t="s">
        <v>102</v>
      </c>
      <c r="R117" s="54">
        <f t="shared" si="22"/>
        <v>0</v>
      </c>
      <c r="S117" s="33">
        <f t="shared" si="23"/>
        <v>166.1549</v>
      </c>
      <c r="T117" s="29">
        <v>166</v>
      </c>
      <c r="U117" s="27"/>
      <c r="V117" s="27"/>
      <c r="W117" s="27"/>
      <c r="X117" s="27"/>
      <c r="Y117" s="27"/>
      <c r="AE117" s="59"/>
      <c r="AF117" s="59"/>
      <c r="AG117" s="26"/>
      <c r="AH117" s="26"/>
      <c r="AI117" s="37"/>
      <c r="AJ117" s="37"/>
      <c r="AK117" s="37"/>
      <c r="AL117" s="30"/>
    </row>
    <row r="118" spans="1:38" ht="15">
      <c r="A118" s="1">
        <v>18</v>
      </c>
      <c r="B118" s="1">
        <v>17</v>
      </c>
      <c r="C118" s="57" t="s">
        <v>321</v>
      </c>
      <c r="D118" s="29" t="s">
        <v>132</v>
      </c>
      <c r="E118" s="29">
        <v>148</v>
      </c>
      <c r="F118" s="27"/>
      <c r="G118" s="27"/>
      <c r="H118" s="27"/>
      <c r="I118" s="27"/>
      <c r="J118" s="27"/>
      <c r="K118" s="32">
        <f t="shared" si="18"/>
        <v>148</v>
      </c>
      <c r="L118" s="32" t="s">
        <v>777</v>
      </c>
      <c r="M118" s="32"/>
      <c r="N118" s="32">
        <f t="shared" si="19"/>
        <v>147.9888</v>
      </c>
      <c r="O118" s="32">
        <f t="shared" si="20"/>
        <v>1</v>
      </c>
      <c r="P118" s="32" t="str">
        <f t="shared" ca="1" si="21"/>
        <v>Y</v>
      </c>
      <c r="Q118" s="29" t="s">
        <v>102</v>
      </c>
      <c r="R118" s="54">
        <f t="shared" si="22"/>
        <v>0</v>
      </c>
      <c r="S118" s="33">
        <f t="shared" si="23"/>
        <v>148.13679999999999</v>
      </c>
      <c r="T118" s="29">
        <v>148</v>
      </c>
      <c r="U118" s="27"/>
      <c r="V118" s="27"/>
      <c r="W118" s="27"/>
      <c r="X118" s="27"/>
      <c r="Y118" s="27"/>
      <c r="AE118" s="59"/>
      <c r="AF118" s="59"/>
      <c r="AG118" s="26"/>
      <c r="AH118" s="26"/>
      <c r="AI118" s="37"/>
      <c r="AJ118" s="37"/>
      <c r="AK118" s="37"/>
      <c r="AL118" s="30"/>
    </row>
    <row r="119" spans="1:38" ht="15">
      <c r="A119" s="1">
        <v>19</v>
      </c>
      <c r="B119" s="1">
        <v>18</v>
      </c>
      <c r="C119" s="57" t="s">
        <v>330</v>
      </c>
      <c r="D119" s="29" t="s">
        <v>58</v>
      </c>
      <c r="E119" s="29">
        <v>143</v>
      </c>
      <c r="F119" s="27"/>
      <c r="G119" s="27"/>
      <c r="H119" s="27"/>
      <c r="I119" s="27"/>
      <c r="J119" s="27"/>
      <c r="K119" s="32">
        <f t="shared" si="18"/>
        <v>143</v>
      </c>
      <c r="L119" s="32" t="s">
        <v>777</v>
      </c>
      <c r="M119" s="32"/>
      <c r="N119" s="32">
        <f t="shared" si="19"/>
        <v>142.98869999999999</v>
      </c>
      <c r="O119" s="32">
        <f t="shared" si="20"/>
        <v>1</v>
      </c>
      <c r="P119" s="32" t="str">
        <f t="shared" ca="1" si="21"/>
        <v>Y</v>
      </c>
      <c r="Q119" s="29" t="s">
        <v>102</v>
      </c>
      <c r="R119" s="54">
        <f t="shared" si="22"/>
        <v>0</v>
      </c>
      <c r="S119" s="33">
        <f t="shared" si="23"/>
        <v>143.1317</v>
      </c>
      <c r="T119" s="29">
        <v>143</v>
      </c>
      <c r="U119" s="27"/>
      <c r="V119" s="27"/>
      <c r="W119" s="27"/>
      <c r="X119" s="27"/>
      <c r="Y119" s="27"/>
      <c r="AE119" s="59"/>
      <c r="AF119" s="59"/>
      <c r="AG119" s="26"/>
      <c r="AH119" s="26"/>
      <c r="AI119" s="37"/>
      <c r="AJ119" s="37"/>
      <c r="AK119" s="37"/>
      <c r="AL119" s="30"/>
    </row>
    <row r="120" spans="1:38" ht="15">
      <c r="A120" s="1">
        <v>20</v>
      </c>
      <c r="B120" s="1">
        <v>19</v>
      </c>
      <c r="C120" s="57" t="s">
        <v>338</v>
      </c>
      <c r="D120" s="29" t="s">
        <v>66</v>
      </c>
      <c r="E120" s="29">
        <v>136</v>
      </c>
      <c r="F120" s="27"/>
      <c r="G120" s="27"/>
      <c r="H120" s="27"/>
      <c r="I120" s="27"/>
      <c r="J120" s="27"/>
      <c r="K120" s="32">
        <f t="shared" si="18"/>
        <v>136</v>
      </c>
      <c r="L120" s="32" t="s">
        <v>777</v>
      </c>
      <c r="M120" s="32"/>
      <c r="N120" s="32">
        <f t="shared" si="19"/>
        <v>135.98859999999999</v>
      </c>
      <c r="O120" s="32">
        <f t="shared" si="20"/>
        <v>1</v>
      </c>
      <c r="P120" s="32" t="str">
        <f t="shared" ca="1" si="21"/>
        <v>Y</v>
      </c>
      <c r="Q120" s="29" t="s">
        <v>102</v>
      </c>
      <c r="R120" s="54">
        <f t="shared" si="22"/>
        <v>0</v>
      </c>
      <c r="S120" s="33">
        <f t="shared" si="23"/>
        <v>136.12459999999999</v>
      </c>
      <c r="T120" s="29">
        <v>136</v>
      </c>
      <c r="U120" s="27"/>
      <c r="V120" s="27"/>
      <c r="W120" s="27"/>
      <c r="X120" s="27"/>
      <c r="Y120" s="27"/>
      <c r="AE120" s="59"/>
      <c r="AF120" s="59"/>
      <c r="AG120" s="26"/>
      <c r="AH120" s="26"/>
      <c r="AI120" s="37"/>
      <c r="AJ120" s="37"/>
      <c r="AK120" s="37"/>
      <c r="AL120" s="30"/>
    </row>
    <row r="121" spans="1:38" ht="15">
      <c r="A121" s="1">
        <v>21</v>
      </c>
      <c r="B121" s="1">
        <v>20</v>
      </c>
      <c r="C121" s="57" t="s">
        <v>346</v>
      </c>
      <c r="D121" s="29" t="s">
        <v>111</v>
      </c>
      <c r="E121" s="29">
        <v>129</v>
      </c>
      <c r="F121" s="27"/>
      <c r="G121" s="27"/>
      <c r="H121" s="27"/>
      <c r="I121" s="27"/>
      <c r="J121" s="27"/>
      <c r="K121" s="32">
        <f t="shared" si="18"/>
        <v>129</v>
      </c>
      <c r="L121" s="32" t="s">
        <v>777</v>
      </c>
      <c r="M121" s="32"/>
      <c r="N121" s="32">
        <f t="shared" si="19"/>
        <v>128.98849999999999</v>
      </c>
      <c r="O121" s="32">
        <f t="shared" si="20"/>
        <v>1</v>
      </c>
      <c r="P121" s="32" t="str">
        <f t="shared" ca="1" si="21"/>
        <v>Y</v>
      </c>
      <c r="Q121" s="29" t="s">
        <v>102</v>
      </c>
      <c r="R121" s="54">
        <f t="shared" si="22"/>
        <v>0</v>
      </c>
      <c r="S121" s="33">
        <f t="shared" si="23"/>
        <v>129.11749999999998</v>
      </c>
      <c r="T121" s="29">
        <v>129</v>
      </c>
      <c r="U121" s="27"/>
      <c r="V121" s="27"/>
      <c r="W121" s="27"/>
      <c r="X121" s="27"/>
      <c r="Y121" s="27"/>
      <c r="AE121" s="59"/>
      <c r="AF121" s="59"/>
      <c r="AG121" s="26"/>
      <c r="AH121" s="26"/>
      <c r="AI121" s="37"/>
      <c r="AJ121" s="37"/>
      <c r="AK121" s="37"/>
      <c r="AL121" s="30"/>
    </row>
    <row r="122" spans="1:38" ht="15">
      <c r="A122" s="1">
        <v>22</v>
      </c>
      <c r="B122" s="1">
        <v>21</v>
      </c>
      <c r="C122" s="57" t="s">
        <v>347</v>
      </c>
      <c r="D122" s="29" t="s">
        <v>122</v>
      </c>
      <c r="E122" s="29">
        <v>128</v>
      </c>
      <c r="F122" s="27"/>
      <c r="G122" s="27"/>
      <c r="H122" s="27"/>
      <c r="I122" s="27"/>
      <c r="J122" s="27"/>
      <c r="K122" s="32">
        <f t="shared" si="18"/>
        <v>128</v>
      </c>
      <c r="L122" s="32" t="s">
        <v>777</v>
      </c>
      <c r="M122" s="32"/>
      <c r="N122" s="32">
        <f t="shared" si="19"/>
        <v>127.9884</v>
      </c>
      <c r="O122" s="32">
        <f t="shared" si="20"/>
        <v>1</v>
      </c>
      <c r="P122" s="32" t="str">
        <f t="shared" ca="1" si="21"/>
        <v>Y</v>
      </c>
      <c r="Q122" s="29" t="s">
        <v>102</v>
      </c>
      <c r="R122" s="54">
        <f t="shared" si="22"/>
        <v>0</v>
      </c>
      <c r="S122" s="33">
        <f t="shared" si="23"/>
        <v>128.1164</v>
      </c>
      <c r="T122" s="29">
        <v>128</v>
      </c>
      <c r="U122" s="27"/>
      <c r="V122" s="27"/>
      <c r="W122" s="27"/>
      <c r="X122" s="27"/>
      <c r="Y122" s="27"/>
      <c r="AE122" s="59"/>
      <c r="AF122" s="59"/>
      <c r="AG122" s="26"/>
      <c r="AH122" s="26"/>
      <c r="AI122" s="37"/>
      <c r="AJ122" s="37"/>
      <c r="AK122" s="37"/>
      <c r="AL122" s="30"/>
    </row>
    <row r="123" spans="1:38" ht="15">
      <c r="A123" s="1">
        <v>23</v>
      </c>
      <c r="B123" s="1">
        <v>22</v>
      </c>
      <c r="C123" s="57" t="s">
        <v>362</v>
      </c>
      <c r="D123" s="29" t="s">
        <v>132</v>
      </c>
      <c r="E123" s="29">
        <v>125</v>
      </c>
      <c r="F123" s="27"/>
      <c r="G123" s="27"/>
      <c r="H123" s="27"/>
      <c r="I123" s="27"/>
      <c r="J123" s="27"/>
      <c r="K123" s="32">
        <f t="shared" si="18"/>
        <v>125</v>
      </c>
      <c r="L123" s="32" t="s">
        <v>777</v>
      </c>
      <c r="M123" s="32"/>
      <c r="N123" s="32">
        <f t="shared" si="19"/>
        <v>124.9883</v>
      </c>
      <c r="O123" s="32">
        <f t="shared" si="20"/>
        <v>1</v>
      </c>
      <c r="P123" s="32" t="str">
        <f t="shared" ca="1" si="21"/>
        <v>Y</v>
      </c>
      <c r="Q123" s="29" t="s">
        <v>102</v>
      </c>
      <c r="R123" s="54">
        <f t="shared" si="22"/>
        <v>0</v>
      </c>
      <c r="S123" s="33">
        <f t="shared" si="23"/>
        <v>125.1133</v>
      </c>
      <c r="T123" s="29">
        <v>125</v>
      </c>
      <c r="U123" s="27"/>
      <c r="V123" s="27"/>
      <c r="W123" s="27"/>
      <c r="X123" s="27"/>
      <c r="Y123" s="27"/>
      <c r="AE123" s="59"/>
      <c r="AF123" s="59"/>
      <c r="AG123" s="26"/>
      <c r="AH123" s="26"/>
      <c r="AI123" s="37"/>
      <c r="AJ123" s="37"/>
      <c r="AK123" s="37"/>
      <c r="AL123" s="30"/>
    </row>
    <row r="124" spans="1:38" ht="15">
      <c r="A124" s="1">
        <v>24</v>
      </c>
      <c r="B124" s="1">
        <v>23</v>
      </c>
      <c r="C124" s="57" t="s">
        <v>364</v>
      </c>
      <c r="D124" s="29" t="s">
        <v>132</v>
      </c>
      <c r="E124" s="29">
        <v>123</v>
      </c>
      <c r="F124" s="27"/>
      <c r="G124" s="27"/>
      <c r="H124" s="27"/>
      <c r="I124" s="27"/>
      <c r="J124" s="27"/>
      <c r="K124" s="32">
        <f t="shared" si="18"/>
        <v>123</v>
      </c>
      <c r="L124" s="32" t="s">
        <v>777</v>
      </c>
      <c r="M124" s="32"/>
      <c r="N124" s="32">
        <f t="shared" si="19"/>
        <v>122.98820000000001</v>
      </c>
      <c r="O124" s="32">
        <f t="shared" si="20"/>
        <v>1</v>
      </c>
      <c r="P124" s="32" t="str">
        <f t="shared" ca="1" si="21"/>
        <v>Y</v>
      </c>
      <c r="Q124" s="29" t="s">
        <v>102</v>
      </c>
      <c r="R124" s="54">
        <f t="shared" si="22"/>
        <v>0</v>
      </c>
      <c r="S124" s="33">
        <f t="shared" si="23"/>
        <v>123.11120000000001</v>
      </c>
      <c r="T124" s="29">
        <v>123</v>
      </c>
      <c r="U124" s="27"/>
      <c r="V124" s="27"/>
      <c r="W124" s="27"/>
      <c r="X124" s="27"/>
      <c r="Y124" s="27"/>
      <c r="AE124" s="59"/>
      <c r="AF124" s="59"/>
      <c r="AG124" s="26"/>
      <c r="AH124" s="26"/>
      <c r="AI124" s="37"/>
      <c r="AJ124" s="37"/>
      <c r="AK124" s="37"/>
      <c r="AL124" s="30"/>
    </row>
    <row r="125" spans="1:38" ht="15">
      <c r="A125" s="1">
        <v>25</v>
      </c>
      <c r="B125" s="1" t="s">
        <v>94</v>
      </c>
      <c r="C125" s="57" t="s">
        <v>386</v>
      </c>
      <c r="D125" s="29" t="s">
        <v>70</v>
      </c>
      <c r="E125" s="29">
        <v>110</v>
      </c>
      <c r="F125" s="27"/>
      <c r="G125" s="27"/>
      <c r="H125" s="27"/>
      <c r="I125" s="27"/>
      <c r="J125" s="27"/>
      <c r="K125" s="32">
        <f t="shared" si="18"/>
        <v>110</v>
      </c>
      <c r="L125" s="32" t="s">
        <v>778</v>
      </c>
      <c r="M125" s="32"/>
      <c r="N125" s="32">
        <f t="shared" si="19"/>
        <v>109.9881</v>
      </c>
      <c r="O125" s="32">
        <f t="shared" si="20"/>
        <v>1</v>
      </c>
      <c r="P125" s="32" t="str">
        <f t="shared" ca="1" si="21"/>
        <v>Y</v>
      </c>
      <c r="Q125" s="29" t="s">
        <v>102</v>
      </c>
      <c r="R125" s="54">
        <f t="shared" si="22"/>
        <v>0</v>
      </c>
      <c r="S125" s="33">
        <f t="shared" si="23"/>
        <v>110.0981</v>
      </c>
      <c r="T125" s="29">
        <v>110</v>
      </c>
      <c r="U125" s="27"/>
      <c r="V125" s="27"/>
      <c r="W125" s="27"/>
      <c r="X125" s="27"/>
      <c r="Y125" s="27"/>
      <c r="AE125" s="59"/>
      <c r="AF125" s="59"/>
      <c r="AG125" s="26"/>
      <c r="AH125" s="26"/>
      <c r="AI125" s="37"/>
      <c r="AJ125" s="37"/>
      <c r="AK125" s="37"/>
      <c r="AL125" s="30"/>
    </row>
    <row r="126" spans="1:38" ht="15">
      <c r="A126" s="1">
        <v>26</v>
      </c>
      <c r="B126" s="1">
        <v>24</v>
      </c>
      <c r="C126" s="57" t="s">
        <v>388</v>
      </c>
      <c r="D126" s="29" t="s">
        <v>132</v>
      </c>
      <c r="E126" s="29">
        <v>109</v>
      </c>
      <c r="F126" s="27"/>
      <c r="G126" s="27"/>
      <c r="H126" s="27"/>
      <c r="I126" s="27"/>
      <c r="J126" s="27"/>
      <c r="K126" s="32">
        <f t="shared" si="18"/>
        <v>109</v>
      </c>
      <c r="L126" s="32" t="s">
        <v>777</v>
      </c>
      <c r="M126" s="32"/>
      <c r="N126" s="32">
        <f t="shared" si="19"/>
        <v>108.988</v>
      </c>
      <c r="O126" s="32">
        <f t="shared" si="20"/>
        <v>1</v>
      </c>
      <c r="P126" s="32" t="str">
        <f t="shared" ca="1" si="21"/>
        <v>Y</v>
      </c>
      <c r="Q126" s="29" t="s">
        <v>102</v>
      </c>
      <c r="R126" s="54">
        <f t="shared" si="22"/>
        <v>0</v>
      </c>
      <c r="S126" s="33">
        <f t="shared" si="23"/>
        <v>109.09699999999999</v>
      </c>
      <c r="T126" s="29">
        <v>109</v>
      </c>
      <c r="U126" s="27"/>
      <c r="V126" s="27"/>
      <c r="W126" s="27"/>
      <c r="X126" s="27"/>
      <c r="Y126" s="27"/>
      <c r="AE126" s="59"/>
      <c r="AF126" s="59"/>
      <c r="AG126" s="26"/>
      <c r="AH126" s="26"/>
      <c r="AI126" s="37"/>
      <c r="AJ126" s="37"/>
      <c r="AK126" s="37"/>
      <c r="AL126" s="30"/>
    </row>
    <row r="127" spans="1:38" ht="15">
      <c r="A127" s="1">
        <v>27</v>
      </c>
      <c r="B127" s="1">
        <v>25</v>
      </c>
      <c r="C127" s="57" t="s">
        <v>404</v>
      </c>
      <c r="D127" s="29" t="s">
        <v>58</v>
      </c>
      <c r="E127" s="29">
        <v>103</v>
      </c>
      <c r="F127" s="27"/>
      <c r="G127" s="27"/>
      <c r="H127" s="27"/>
      <c r="I127" s="27"/>
      <c r="J127" s="27"/>
      <c r="K127" s="32">
        <f t="shared" si="18"/>
        <v>103</v>
      </c>
      <c r="L127" s="32" t="s">
        <v>777</v>
      </c>
      <c r="M127" s="32"/>
      <c r="N127" s="32">
        <f t="shared" si="19"/>
        <v>102.9879</v>
      </c>
      <c r="O127" s="32">
        <f t="shared" si="20"/>
        <v>1</v>
      </c>
      <c r="P127" s="32" t="str">
        <f t="shared" ca="1" si="21"/>
        <v>Y</v>
      </c>
      <c r="Q127" s="29" t="s">
        <v>102</v>
      </c>
      <c r="R127" s="54">
        <f t="shared" si="22"/>
        <v>0</v>
      </c>
      <c r="S127" s="33">
        <f t="shared" si="23"/>
        <v>103.09089999999999</v>
      </c>
      <c r="T127" s="29">
        <v>103</v>
      </c>
      <c r="U127" s="27"/>
      <c r="V127" s="27"/>
      <c r="W127" s="27"/>
      <c r="X127" s="27"/>
      <c r="Y127" s="27"/>
      <c r="AE127" s="59"/>
      <c r="AF127" s="59"/>
      <c r="AG127" s="26"/>
      <c r="AH127" s="26"/>
      <c r="AI127" s="37"/>
      <c r="AJ127" s="37"/>
      <c r="AK127" s="37"/>
      <c r="AL127" s="30"/>
    </row>
    <row r="128" spans="1:38" ht="15">
      <c r="A128" s="1">
        <v>28</v>
      </c>
      <c r="B128" s="1">
        <v>26</v>
      </c>
      <c r="C128" s="57" t="s">
        <v>424</v>
      </c>
      <c r="D128" s="29" t="s">
        <v>146</v>
      </c>
      <c r="E128" s="29">
        <v>94</v>
      </c>
      <c r="F128" s="27"/>
      <c r="G128" s="27"/>
      <c r="H128" s="27"/>
      <c r="I128" s="27"/>
      <c r="J128" s="27"/>
      <c r="K128" s="32">
        <f t="shared" si="18"/>
        <v>94</v>
      </c>
      <c r="L128" s="32" t="s">
        <v>777</v>
      </c>
      <c r="M128" s="32"/>
      <c r="N128" s="32">
        <f t="shared" si="19"/>
        <v>93.987799999999993</v>
      </c>
      <c r="O128" s="32">
        <f t="shared" si="20"/>
        <v>1</v>
      </c>
      <c r="P128" s="32" t="str">
        <f t="shared" ca="1" si="21"/>
        <v>Y</v>
      </c>
      <c r="Q128" s="29" t="s">
        <v>102</v>
      </c>
      <c r="R128" s="54">
        <f t="shared" si="22"/>
        <v>0</v>
      </c>
      <c r="S128" s="33">
        <f t="shared" si="23"/>
        <v>94.081799999999987</v>
      </c>
      <c r="T128" s="29">
        <v>94</v>
      </c>
      <c r="U128" s="27"/>
      <c r="V128" s="27"/>
      <c r="W128" s="27"/>
      <c r="X128" s="27"/>
      <c r="Y128" s="27"/>
      <c r="AE128" s="59"/>
      <c r="AF128" s="59"/>
      <c r="AG128" s="26"/>
      <c r="AH128" s="26"/>
      <c r="AI128" s="37"/>
      <c r="AJ128" s="37"/>
      <c r="AK128" s="37"/>
      <c r="AL128" s="30"/>
    </row>
    <row r="129" spans="1:38" ht="15">
      <c r="A129" s="1">
        <v>29</v>
      </c>
      <c r="B129" s="1">
        <v>27</v>
      </c>
      <c r="C129" s="57" t="s">
        <v>500</v>
      </c>
      <c r="D129" s="29" t="s">
        <v>58</v>
      </c>
      <c r="E129" s="29">
        <v>67</v>
      </c>
      <c r="F129" s="27"/>
      <c r="G129" s="27"/>
      <c r="H129" s="27"/>
      <c r="I129" s="27"/>
      <c r="J129" s="27"/>
      <c r="K129" s="32">
        <f t="shared" si="18"/>
        <v>67</v>
      </c>
      <c r="L129" s="32" t="s">
        <v>777</v>
      </c>
      <c r="M129" s="32"/>
      <c r="N129" s="32">
        <f t="shared" si="19"/>
        <v>66.987700000000004</v>
      </c>
      <c r="O129" s="32">
        <f t="shared" si="20"/>
        <v>1</v>
      </c>
      <c r="P129" s="32" t="str">
        <f t="shared" ca="1" si="21"/>
        <v>Y</v>
      </c>
      <c r="Q129" s="29" t="s">
        <v>102</v>
      </c>
      <c r="R129" s="54">
        <f t="shared" si="22"/>
        <v>0</v>
      </c>
      <c r="S129" s="33">
        <f t="shared" si="23"/>
        <v>67.054699999999997</v>
      </c>
      <c r="T129" s="29">
        <v>67</v>
      </c>
      <c r="U129" s="27"/>
      <c r="V129" s="27"/>
      <c r="W129" s="27"/>
      <c r="X129" s="27"/>
      <c r="Y129" s="27"/>
      <c r="AE129" s="59"/>
      <c r="AF129" s="59"/>
      <c r="AG129" s="26"/>
      <c r="AH129" s="26"/>
      <c r="AI129" s="37"/>
      <c r="AJ129" s="37"/>
      <c r="AK129" s="37"/>
      <c r="AL129" s="30"/>
    </row>
    <row r="130" spans="1:38" ht="3" customHeight="1">
      <c r="A130" s="57"/>
      <c r="B130" s="1"/>
      <c r="C130" s="57"/>
      <c r="D130" s="29"/>
      <c r="E130" s="29"/>
      <c r="F130" s="27"/>
      <c r="G130" s="27"/>
      <c r="H130" s="27"/>
      <c r="I130" s="27"/>
      <c r="J130" s="27"/>
      <c r="K130" s="32"/>
      <c r="L130" s="27"/>
      <c r="M130" s="27"/>
      <c r="N130" s="32"/>
      <c r="O130" s="27"/>
      <c r="P130" s="27"/>
      <c r="R130" s="58"/>
      <c r="S130" s="33"/>
      <c r="T130" s="29"/>
      <c r="U130" s="29"/>
      <c r="V130" s="27"/>
      <c r="W130" s="27"/>
      <c r="X130" s="27"/>
      <c r="Y130" s="27"/>
      <c r="AE130" s="59"/>
      <c r="AF130" s="59"/>
      <c r="AG130" s="26"/>
      <c r="AH130" s="26"/>
      <c r="AI130" s="37"/>
      <c r="AJ130" s="37"/>
      <c r="AK130" s="37"/>
      <c r="AL130" s="30"/>
    </row>
    <row r="131" spans="1:38" s="26" customFormat="1">
      <c r="A131" s="2"/>
      <c r="B131" s="2"/>
      <c r="C131" s="2"/>
      <c r="D131" s="27"/>
      <c r="E131" s="27"/>
      <c r="F131" s="27"/>
      <c r="G131" s="27"/>
      <c r="H131" s="27"/>
      <c r="I131" s="27"/>
      <c r="J131" s="27"/>
      <c r="K131" s="32"/>
      <c r="L131" s="27"/>
      <c r="M131" s="27"/>
      <c r="N131" s="32"/>
      <c r="O131" s="27"/>
      <c r="P131" s="27"/>
      <c r="R131" s="58"/>
      <c r="S131" s="33"/>
      <c r="T131" s="29"/>
      <c r="U131" s="29"/>
      <c r="V131" s="27"/>
      <c r="W131" s="27"/>
      <c r="X131" s="27"/>
      <c r="Y131" s="27"/>
      <c r="AE131" s="53"/>
      <c r="AF131" s="53"/>
      <c r="AI131" s="37"/>
      <c r="AJ131" s="37"/>
      <c r="AK131" s="37"/>
      <c r="AL131" s="47"/>
    </row>
    <row r="132" spans="1:38" s="26" customFormat="1" ht="15">
      <c r="A132" s="56"/>
      <c r="B132" s="56"/>
      <c r="C132" s="56" t="s">
        <v>47</v>
      </c>
      <c r="D132" s="27"/>
      <c r="E132" s="27"/>
      <c r="F132" s="27"/>
      <c r="G132" s="27"/>
      <c r="H132" s="27"/>
      <c r="I132" s="27"/>
      <c r="J132" s="27"/>
      <c r="K132" s="32"/>
      <c r="L132" s="27"/>
      <c r="M132" s="27"/>
      <c r="N132" s="32"/>
      <c r="O132" s="27"/>
      <c r="P132" s="27"/>
      <c r="Q132" s="49" t="str">
        <f>C132</f>
        <v>M50</v>
      </c>
      <c r="R132" s="58"/>
      <c r="S132" s="33"/>
      <c r="T132" s="29"/>
      <c r="U132" s="29"/>
      <c r="V132" s="27"/>
      <c r="W132" s="27"/>
      <c r="X132" s="27"/>
      <c r="Y132" s="27"/>
      <c r="AE132" s="53"/>
      <c r="AF132" s="53"/>
      <c r="AI132" s="37">
        <v>1152</v>
      </c>
      <c r="AJ132" s="37">
        <v>1084</v>
      </c>
      <c r="AK132" s="37">
        <v>996</v>
      </c>
      <c r="AL132" s="47"/>
    </row>
    <row r="133" spans="1:38" s="26" customFormat="1" ht="15">
      <c r="A133" s="57">
        <v>1</v>
      </c>
      <c r="B133" s="57">
        <v>1</v>
      </c>
      <c r="C133" s="57" t="s">
        <v>43</v>
      </c>
      <c r="D133" s="29" t="s">
        <v>45</v>
      </c>
      <c r="E133" s="29">
        <v>293</v>
      </c>
      <c r="F133" s="27"/>
      <c r="G133" s="27"/>
      <c r="H133" s="27"/>
      <c r="I133" s="27"/>
      <c r="J133" s="27"/>
      <c r="K133" s="32">
        <f t="shared" ref="K133:K177" si="24"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293</v>
      </c>
      <c r="L133" s="32" t="s">
        <v>777</v>
      </c>
      <c r="M133" s="32" t="s">
        <v>48</v>
      </c>
      <c r="N133" s="32">
        <f t="shared" ref="N133:N177" si="25">K133-(ROW(K133)-ROW(K$6))/10000</f>
        <v>292.9873</v>
      </c>
      <c r="O133" s="32">
        <f t="shared" ref="O133:O177" si="26">COUNT(E133:J133)</f>
        <v>1</v>
      </c>
      <c r="P133" s="32" t="str">
        <f t="shared" ref="P133:P177" ca="1" si="27">IF(AND(O133=1,OFFSET(D133,0,P$3)&gt;0),"Y",0)</f>
        <v>Y</v>
      </c>
      <c r="Q133" s="29" t="s">
        <v>47</v>
      </c>
      <c r="R133" s="54">
        <f t="shared" ref="R133:R177" si="28">1-(Q133=Q132)</f>
        <v>0</v>
      </c>
      <c r="S133" s="33">
        <f t="shared" ref="S133:S177" si="29">N133+T133/1000+U133/10000+V133/100000+W133/1000000+X133/10000000+Y133/100000000</f>
        <v>293.28030000000001</v>
      </c>
      <c r="T133" s="29">
        <v>293</v>
      </c>
      <c r="U133" s="27"/>
      <c r="V133" s="27"/>
      <c r="W133" s="27"/>
      <c r="X133" s="27"/>
      <c r="Y133" s="27"/>
      <c r="AE133" s="53"/>
      <c r="AF133" s="53"/>
      <c r="AI133" s="37"/>
      <c r="AJ133" s="37"/>
      <c r="AK133" s="37"/>
      <c r="AL133" s="47"/>
    </row>
    <row r="134" spans="1:38" s="26" customFormat="1" ht="15">
      <c r="A134" s="57">
        <v>2</v>
      </c>
      <c r="B134" s="57">
        <v>2</v>
      </c>
      <c r="C134" s="57" t="s">
        <v>71</v>
      </c>
      <c r="D134" s="29" t="s">
        <v>37</v>
      </c>
      <c r="E134" s="29">
        <v>284</v>
      </c>
      <c r="F134" s="27"/>
      <c r="G134" s="27"/>
      <c r="H134" s="27"/>
      <c r="I134" s="27"/>
      <c r="J134" s="27"/>
      <c r="K134" s="32">
        <f t="shared" si="24"/>
        <v>284</v>
      </c>
      <c r="L134" s="32" t="s">
        <v>777</v>
      </c>
      <c r="M134" s="32" t="s">
        <v>126</v>
      </c>
      <c r="N134" s="32">
        <f t="shared" si="25"/>
        <v>283.98719999999997</v>
      </c>
      <c r="O134" s="32">
        <f t="shared" si="26"/>
        <v>1</v>
      </c>
      <c r="P134" s="32" t="str">
        <f t="shared" ca="1" si="27"/>
        <v>Y</v>
      </c>
      <c r="Q134" s="29" t="s">
        <v>47</v>
      </c>
      <c r="R134" s="54">
        <f t="shared" si="28"/>
        <v>0</v>
      </c>
      <c r="S134" s="33">
        <f t="shared" si="29"/>
        <v>284.27119999999996</v>
      </c>
      <c r="T134" s="29">
        <v>284</v>
      </c>
      <c r="U134" s="27"/>
      <c r="V134" s="27"/>
      <c r="W134" s="27"/>
      <c r="X134" s="27"/>
      <c r="Y134" s="27"/>
      <c r="AE134" s="53"/>
      <c r="AF134" s="53"/>
      <c r="AI134" s="37"/>
      <c r="AJ134" s="37"/>
      <c r="AK134" s="37"/>
      <c r="AL134" s="47"/>
    </row>
    <row r="135" spans="1:38" s="26" customFormat="1" ht="15">
      <c r="A135" s="57">
        <v>3</v>
      </c>
      <c r="B135" s="57">
        <v>3</v>
      </c>
      <c r="C135" s="57" t="s">
        <v>84</v>
      </c>
      <c r="D135" s="29" t="s">
        <v>19</v>
      </c>
      <c r="E135" s="29">
        <v>277</v>
      </c>
      <c r="F135" s="27"/>
      <c r="G135" s="27"/>
      <c r="H135" s="27"/>
      <c r="I135" s="27"/>
      <c r="J135" s="27"/>
      <c r="K135" s="32">
        <f t="shared" si="24"/>
        <v>277</v>
      </c>
      <c r="L135" s="32" t="s">
        <v>777</v>
      </c>
      <c r="M135" s="32" t="s">
        <v>134</v>
      </c>
      <c r="N135" s="32">
        <f t="shared" si="25"/>
        <v>276.9871</v>
      </c>
      <c r="O135" s="32">
        <f t="shared" si="26"/>
        <v>1</v>
      </c>
      <c r="P135" s="32" t="str">
        <f t="shared" ca="1" si="27"/>
        <v>Y</v>
      </c>
      <c r="Q135" s="29" t="s">
        <v>47</v>
      </c>
      <c r="R135" s="54">
        <f t="shared" si="28"/>
        <v>0</v>
      </c>
      <c r="S135" s="33">
        <f t="shared" si="29"/>
        <v>277.26409999999998</v>
      </c>
      <c r="T135" s="29">
        <v>277</v>
      </c>
      <c r="U135" s="27"/>
      <c r="V135" s="27"/>
      <c r="W135" s="27"/>
      <c r="X135" s="27"/>
      <c r="Y135" s="27"/>
      <c r="AE135" s="53"/>
      <c r="AF135" s="53"/>
      <c r="AI135" s="37"/>
      <c r="AJ135" s="37"/>
      <c r="AK135" s="37"/>
      <c r="AL135" s="47"/>
    </row>
    <row r="136" spans="1:38" s="26" customFormat="1" ht="15">
      <c r="A136" s="57">
        <v>4</v>
      </c>
      <c r="B136" s="57">
        <v>4</v>
      </c>
      <c r="C136" s="57" t="s">
        <v>86</v>
      </c>
      <c r="D136" s="29" t="s">
        <v>88</v>
      </c>
      <c r="E136" s="29">
        <v>275</v>
      </c>
      <c r="F136" s="27"/>
      <c r="G136" s="27"/>
      <c r="H136" s="27"/>
      <c r="I136" s="27"/>
      <c r="J136" s="27"/>
      <c r="K136" s="32">
        <f t="shared" si="24"/>
        <v>275</v>
      </c>
      <c r="L136" s="32" t="s">
        <v>777</v>
      </c>
      <c r="M136" s="32"/>
      <c r="N136" s="32">
        <f t="shared" si="25"/>
        <v>274.98700000000002</v>
      </c>
      <c r="O136" s="32">
        <f t="shared" si="26"/>
        <v>1</v>
      </c>
      <c r="P136" s="32" t="str">
        <f t="shared" ca="1" si="27"/>
        <v>Y</v>
      </c>
      <c r="Q136" s="29" t="s">
        <v>47</v>
      </c>
      <c r="R136" s="54">
        <f t="shared" si="28"/>
        <v>0</v>
      </c>
      <c r="S136" s="33">
        <f t="shared" si="29"/>
        <v>275.262</v>
      </c>
      <c r="T136" s="29">
        <v>275</v>
      </c>
      <c r="U136" s="27"/>
      <c r="V136" s="27"/>
      <c r="W136" s="27"/>
      <c r="X136" s="27"/>
      <c r="Y136" s="27"/>
      <c r="AE136" s="53"/>
      <c r="AF136" s="53"/>
      <c r="AI136" s="37"/>
      <c r="AJ136" s="37"/>
      <c r="AK136" s="37"/>
      <c r="AL136" s="47"/>
    </row>
    <row r="137" spans="1:38" s="26" customFormat="1" ht="15">
      <c r="A137" s="57">
        <v>5</v>
      </c>
      <c r="B137" s="57">
        <v>5</v>
      </c>
      <c r="C137" s="57" t="s">
        <v>98</v>
      </c>
      <c r="D137" s="29" t="s">
        <v>91</v>
      </c>
      <c r="E137" s="29">
        <v>271</v>
      </c>
      <c r="F137" s="27"/>
      <c r="G137" s="27"/>
      <c r="H137" s="27"/>
      <c r="I137" s="27"/>
      <c r="J137" s="27"/>
      <c r="K137" s="32">
        <f t="shared" si="24"/>
        <v>271</v>
      </c>
      <c r="L137" s="32" t="s">
        <v>777</v>
      </c>
      <c r="M137" s="32"/>
      <c r="N137" s="32">
        <f t="shared" si="25"/>
        <v>270.98689999999999</v>
      </c>
      <c r="O137" s="32">
        <f t="shared" si="26"/>
        <v>1</v>
      </c>
      <c r="P137" s="32" t="str">
        <f t="shared" ca="1" si="27"/>
        <v>Y</v>
      </c>
      <c r="Q137" s="29" t="s">
        <v>47</v>
      </c>
      <c r="R137" s="54">
        <f t="shared" si="28"/>
        <v>0</v>
      </c>
      <c r="S137" s="33">
        <f t="shared" si="29"/>
        <v>271.25790000000001</v>
      </c>
      <c r="T137" s="29">
        <v>271</v>
      </c>
      <c r="U137" s="27"/>
      <c r="V137" s="27"/>
      <c r="W137" s="27"/>
      <c r="X137" s="27"/>
      <c r="Y137" s="27"/>
      <c r="AE137" s="53"/>
      <c r="AF137" s="53"/>
      <c r="AI137" s="37"/>
      <c r="AJ137" s="37"/>
      <c r="AK137" s="37"/>
      <c r="AL137" s="47"/>
    </row>
    <row r="138" spans="1:38" s="26" customFormat="1" ht="15">
      <c r="A138" s="57">
        <v>6</v>
      </c>
      <c r="B138" s="57">
        <v>6</v>
      </c>
      <c r="C138" s="57" t="s">
        <v>109</v>
      </c>
      <c r="D138" s="29" t="s">
        <v>111</v>
      </c>
      <c r="E138" s="29">
        <v>264</v>
      </c>
      <c r="F138" s="27"/>
      <c r="G138" s="27"/>
      <c r="H138" s="27"/>
      <c r="I138" s="27"/>
      <c r="J138" s="27"/>
      <c r="K138" s="32">
        <f t="shared" si="24"/>
        <v>264</v>
      </c>
      <c r="L138" s="32" t="s">
        <v>777</v>
      </c>
      <c r="M138" s="32"/>
      <c r="N138" s="32">
        <f t="shared" si="25"/>
        <v>263.98680000000002</v>
      </c>
      <c r="O138" s="32">
        <f t="shared" si="26"/>
        <v>1</v>
      </c>
      <c r="P138" s="32" t="str">
        <f t="shared" ca="1" si="27"/>
        <v>Y</v>
      </c>
      <c r="Q138" s="29" t="s">
        <v>47</v>
      </c>
      <c r="R138" s="54">
        <f t="shared" si="28"/>
        <v>0</v>
      </c>
      <c r="S138" s="33">
        <f t="shared" si="29"/>
        <v>264.25080000000003</v>
      </c>
      <c r="T138" s="29">
        <v>264</v>
      </c>
      <c r="U138" s="27"/>
      <c r="V138" s="27"/>
      <c r="W138" s="27"/>
      <c r="X138" s="27"/>
      <c r="Y138" s="27"/>
      <c r="AE138" s="53"/>
      <c r="AF138" s="53"/>
      <c r="AI138" s="37"/>
      <c r="AJ138" s="37"/>
      <c r="AK138" s="37"/>
      <c r="AL138" s="47"/>
    </row>
    <row r="139" spans="1:38" s="26" customFormat="1" ht="15">
      <c r="A139" s="57">
        <v>7</v>
      </c>
      <c r="B139" s="57">
        <v>7</v>
      </c>
      <c r="C139" s="57" t="s">
        <v>133</v>
      </c>
      <c r="D139" s="29" t="s">
        <v>91</v>
      </c>
      <c r="E139" s="29">
        <v>251</v>
      </c>
      <c r="F139" s="27"/>
      <c r="G139" s="27"/>
      <c r="H139" s="27"/>
      <c r="I139" s="27"/>
      <c r="J139" s="27"/>
      <c r="K139" s="32">
        <f t="shared" si="24"/>
        <v>251</v>
      </c>
      <c r="L139" s="32" t="s">
        <v>777</v>
      </c>
      <c r="M139" s="32"/>
      <c r="N139" s="32">
        <f t="shared" si="25"/>
        <v>250.98670000000001</v>
      </c>
      <c r="O139" s="32">
        <f t="shared" si="26"/>
        <v>1</v>
      </c>
      <c r="P139" s="32" t="str">
        <f t="shared" ca="1" si="27"/>
        <v>Y</v>
      </c>
      <c r="Q139" s="29" t="s">
        <v>47</v>
      </c>
      <c r="R139" s="54">
        <f t="shared" si="28"/>
        <v>0</v>
      </c>
      <c r="S139" s="33">
        <f t="shared" si="29"/>
        <v>251.23770000000002</v>
      </c>
      <c r="T139" s="29">
        <v>251</v>
      </c>
      <c r="U139" s="27"/>
      <c r="V139" s="27"/>
      <c r="W139" s="27"/>
      <c r="X139" s="27"/>
      <c r="Y139" s="27"/>
      <c r="AE139" s="53"/>
      <c r="AF139" s="53"/>
      <c r="AI139" s="37"/>
      <c r="AJ139" s="37"/>
      <c r="AK139" s="37"/>
      <c r="AL139" s="47"/>
    </row>
    <row r="140" spans="1:38" s="26" customFormat="1" ht="15">
      <c r="A140" s="57">
        <v>8</v>
      </c>
      <c r="B140" s="57">
        <v>8</v>
      </c>
      <c r="C140" s="57" t="s">
        <v>142</v>
      </c>
      <c r="D140" s="29" t="s">
        <v>122</v>
      </c>
      <c r="E140" s="29">
        <v>247</v>
      </c>
      <c r="F140" s="27"/>
      <c r="G140" s="27"/>
      <c r="H140" s="27"/>
      <c r="I140" s="27"/>
      <c r="J140" s="27"/>
      <c r="K140" s="32">
        <f t="shared" si="24"/>
        <v>247</v>
      </c>
      <c r="L140" s="32" t="s">
        <v>777</v>
      </c>
      <c r="M140" s="32"/>
      <c r="N140" s="32">
        <f t="shared" si="25"/>
        <v>246.98660000000001</v>
      </c>
      <c r="O140" s="32">
        <f t="shared" si="26"/>
        <v>1</v>
      </c>
      <c r="P140" s="32" t="str">
        <f t="shared" ca="1" si="27"/>
        <v>Y</v>
      </c>
      <c r="Q140" s="29" t="s">
        <v>47</v>
      </c>
      <c r="R140" s="54">
        <f t="shared" si="28"/>
        <v>0</v>
      </c>
      <c r="S140" s="33">
        <f t="shared" si="29"/>
        <v>247.23360000000002</v>
      </c>
      <c r="T140" s="29">
        <v>247</v>
      </c>
      <c r="U140" s="27"/>
      <c r="V140" s="27"/>
      <c r="W140" s="27"/>
      <c r="X140" s="27"/>
      <c r="Y140" s="27"/>
      <c r="AE140" s="53"/>
      <c r="AF140" s="53"/>
      <c r="AI140" s="37"/>
      <c r="AJ140" s="37"/>
      <c r="AK140" s="37"/>
      <c r="AL140" s="47"/>
    </row>
    <row r="141" spans="1:38" s="26" customFormat="1" ht="15">
      <c r="A141" s="57">
        <v>9</v>
      </c>
      <c r="B141" s="57">
        <v>9</v>
      </c>
      <c r="C141" s="57" t="s">
        <v>143</v>
      </c>
      <c r="D141" s="29" t="s">
        <v>37</v>
      </c>
      <c r="E141" s="29">
        <v>246</v>
      </c>
      <c r="F141" s="27"/>
      <c r="G141" s="27"/>
      <c r="H141" s="27"/>
      <c r="I141" s="27"/>
      <c r="J141" s="27"/>
      <c r="K141" s="32">
        <f t="shared" si="24"/>
        <v>246</v>
      </c>
      <c r="L141" s="32" t="s">
        <v>777</v>
      </c>
      <c r="M141" s="32"/>
      <c r="N141" s="32">
        <f t="shared" si="25"/>
        <v>245.98650000000001</v>
      </c>
      <c r="O141" s="32">
        <f t="shared" si="26"/>
        <v>1</v>
      </c>
      <c r="P141" s="32" t="str">
        <f t="shared" ca="1" si="27"/>
        <v>Y</v>
      </c>
      <c r="Q141" s="29" t="s">
        <v>47</v>
      </c>
      <c r="R141" s="54">
        <f t="shared" si="28"/>
        <v>0</v>
      </c>
      <c r="S141" s="33">
        <f t="shared" si="29"/>
        <v>246.23250000000002</v>
      </c>
      <c r="T141" s="29">
        <v>246</v>
      </c>
      <c r="U141" s="27"/>
      <c r="V141" s="27"/>
      <c r="W141" s="27"/>
      <c r="X141" s="27"/>
      <c r="Y141" s="27"/>
      <c r="AE141" s="53"/>
      <c r="AF141" s="53"/>
      <c r="AI141" s="37"/>
      <c r="AJ141" s="37"/>
      <c r="AK141" s="37"/>
      <c r="AL141" s="47"/>
    </row>
    <row r="142" spans="1:38" s="26" customFormat="1" ht="15">
      <c r="A142" s="57">
        <v>10</v>
      </c>
      <c r="B142" s="57">
        <v>10</v>
      </c>
      <c r="C142" s="57" t="s">
        <v>150</v>
      </c>
      <c r="D142" s="29" t="s">
        <v>45</v>
      </c>
      <c r="E142" s="29">
        <v>243</v>
      </c>
      <c r="F142" s="27"/>
      <c r="G142" s="27"/>
      <c r="H142" s="27"/>
      <c r="I142" s="27"/>
      <c r="J142" s="27"/>
      <c r="K142" s="32">
        <f t="shared" si="24"/>
        <v>243</v>
      </c>
      <c r="L142" s="32" t="s">
        <v>777</v>
      </c>
      <c r="M142" s="32"/>
      <c r="N142" s="32">
        <f t="shared" si="25"/>
        <v>242.9864</v>
      </c>
      <c r="O142" s="32">
        <f t="shared" si="26"/>
        <v>1</v>
      </c>
      <c r="P142" s="32" t="str">
        <f t="shared" ca="1" si="27"/>
        <v>Y</v>
      </c>
      <c r="Q142" s="29" t="s">
        <v>47</v>
      </c>
      <c r="R142" s="54">
        <f t="shared" si="28"/>
        <v>0</v>
      </c>
      <c r="S142" s="33">
        <f t="shared" si="29"/>
        <v>243.2294</v>
      </c>
      <c r="T142" s="29">
        <v>243</v>
      </c>
      <c r="U142" s="27"/>
      <c r="V142" s="27"/>
      <c r="W142" s="27"/>
      <c r="X142" s="27"/>
      <c r="Y142" s="27"/>
      <c r="AE142" s="53"/>
      <c r="AF142" s="53"/>
      <c r="AI142" s="37"/>
      <c r="AJ142" s="37"/>
      <c r="AK142" s="37"/>
      <c r="AL142" s="47"/>
    </row>
    <row r="143" spans="1:38" s="26" customFormat="1" ht="15">
      <c r="A143" s="57">
        <v>11</v>
      </c>
      <c r="B143" s="57">
        <v>11</v>
      </c>
      <c r="C143" s="57" t="s">
        <v>165</v>
      </c>
      <c r="D143" s="29" t="s">
        <v>58</v>
      </c>
      <c r="E143" s="29">
        <v>237</v>
      </c>
      <c r="F143" s="27"/>
      <c r="G143" s="27"/>
      <c r="H143" s="27"/>
      <c r="I143" s="27"/>
      <c r="J143" s="27"/>
      <c r="K143" s="32">
        <f t="shared" si="24"/>
        <v>237</v>
      </c>
      <c r="L143" s="32" t="s">
        <v>777</v>
      </c>
      <c r="M143" s="32"/>
      <c r="N143" s="32">
        <f t="shared" si="25"/>
        <v>236.9863</v>
      </c>
      <c r="O143" s="32">
        <f t="shared" si="26"/>
        <v>1</v>
      </c>
      <c r="P143" s="32" t="str">
        <f t="shared" ca="1" si="27"/>
        <v>Y</v>
      </c>
      <c r="Q143" s="29" t="s">
        <v>47</v>
      </c>
      <c r="R143" s="54">
        <f t="shared" si="28"/>
        <v>0</v>
      </c>
      <c r="S143" s="33">
        <f t="shared" si="29"/>
        <v>237.22329999999999</v>
      </c>
      <c r="T143" s="29">
        <v>237</v>
      </c>
      <c r="U143" s="27"/>
      <c r="V143" s="27"/>
      <c r="W143" s="27"/>
      <c r="X143" s="27"/>
      <c r="Y143" s="27"/>
      <c r="AE143" s="53"/>
      <c r="AF143" s="53"/>
      <c r="AI143" s="37"/>
      <c r="AJ143" s="37"/>
      <c r="AK143" s="37"/>
      <c r="AL143" s="47"/>
    </row>
    <row r="144" spans="1:38" s="26" customFormat="1" ht="15">
      <c r="A144" s="57">
        <v>12</v>
      </c>
      <c r="B144" s="57">
        <v>12</v>
      </c>
      <c r="C144" s="57" t="s">
        <v>189</v>
      </c>
      <c r="D144" s="29" t="s">
        <v>37</v>
      </c>
      <c r="E144" s="29">
        <v>227</v>
      </c>
      <c r="F144" s="27"/>
      <c r="G144" s="27"/>
      <c r="H144" s="27"/>
      <c r="I144" s="27"/>
      <c r="J144" s="27"/>
      <c r="K144" s="32">
        <f t="shared" si="24"/>
        <v>227</v>
      </c>
      <c r="L144" s="32" t="s">
        <v>777</v>
      </c>
      <c r="M144" s="32"/>
      <c r="N144" s="32">
        <f t="shared" si="25"/>
        <v>226.9862</v>
      </c>
      <c r="O144" s="32">
        <f t="shared" si="26"/>
        <v>1</v>
      </c>
      <c r="P144" s="32" t="str">
        <f t="shared" ca="1" si="27"/>
        <v>Y</v>
      </c>
      <c r="Q144" s="29" t="s">
        <v>47</v>
      </c>
      <c r="R144" s="54">
        <f t="shared" si="28"/>
        <v>0</v>
      </c>
      <c r="S144" s="33">
        <f t="shared" si="29"/>
        <v>227.2132</v>
      </c>
      <c r="T144" s="29">
        <v>227</v>
      </c>
      <c r="U144" s="27"/>
      <c r="V144" s="27"/>
      <c r="W144" s="27"/>
      <c r="X144" s="27"/>
      <c r="Y144" s="27"/>
      <c r="AE144" s="53"/>
      <c r="AF144" s="53"/>
      <c r="AI144" s="37"/>
      <c r="AJ144" s="37"/>
      <c r="AK144" s="37"/>
      <c r="AL144" s="47"/>
    </row>
    <row r="145" spans="1:38" s="26" customFormat="1" ht="15">
      <c r="A145" s="57">
        <v>13</v>
      </c>
      <c r="B145" s="57">
        <v>13</v>
      </c>
      <c r="C145" s="57" t="s">
        <v>193</v>
      </c>
      <c r="D145" s="29" t="s">
        <v>30</v>
      </c>
      <c r="E145" s="29">
        <v>225</v>
      </c>
      <c r="F145" s="27"/>
      <c r="G145" s="27"/>
      <c r="H145" s="27"/>
      <c r="I145" s="27"/>
      <c r="J145" s="27"/>
      <c r="K145" s="32">
        <f t="shared" si="24"/>
        <v>225</v>
      </c>
      <c r="L145" s="32" t="s">
        <v>777</v>
      </c>
      <c r="M145" s="32"/>
      <c r="N145" s="32">
        <f t="shared" si="25"/>
        <v>224.98609999999999</v>
      </c>
      <c r="O145" s="32">
        <f t="shared" si="26"/>
        <v>1</v>
      </c>
      <c r="P145" s="32" t="str">
        <f t="shared" ca="1" si="27"/>
        <v>Y</v>
      </c>
      <c r="Q145" s="29" t="s">
        <v>47</v>
      </c>
      <c r="R145" s="54">
        <f t="shared" si="28"/>
        <v>0</v>
      </c>
      <c r="S145" s="33">
        <f t="shared" si="29"/>
        <v>225.21109999999999</v>
      </c>
      <c r="T145" s="29">
        <v>225</v>
      </c>
      <c r="U145" s="27"/>
      <c r="V145" s="27"/>
      <c r="W145" s="27"/>
      <c r="X145" s="27"/>
      <c r="Y145" s="27"/>
      <c r="AE145" s="53"/>
      <c r="AF145" s="53"/>
      <c r="AI145" s="37"/>
      <c r="AJ145" s="37"/>
      <c r="AK145" s="37"/>
      <c r="AL145" s="47"/>
    </row>
    <row r="146" spans="1:38" s="26" customFormat="1" ht="15">
      <c r="A146" s="57">
        <v>14</v>
      </c>
      <c r="B146" s="57">
        <v>14</v>
      </c>
      <c r="C146" s="57" t="s">
        <v>211</v>
      </c>
      <c r="D146" s="29" t="s">
        <v>30</v>
      </c>
      <c r="E146" s="29">
        <v>214</v>
      </c>
      <c r="F146" s="27"/>
      <c r="G146" s="27"/>
      <c r="H146" s="27"/>
      <c r="I146" s="27"/>
      <c r="J146" s="27"/>
      <c r="K146" s="32">
        <f t="shared" si="24"/>
        <v>214</v>
      </c>
      <c r="L146" s="32" t="s">
        <v>777</v>
      </c>
      <c r="M146" s="32"/>
      <c r="N146" s="32">
        <f t="shared" si="25"/>
        <v>213.98599999999999</v>
      </c>
      <c r="O146" s="32">
        <f t="shared" si="26"/>
        <v>1</v>
      </c>
      <c r="P146" s="32" t="str">
        <f t="shared" ca="1" si="27"/>
        <v>Y</v>
      </c>
      <c r="Q146" s="29" t="s">
        <v>47</v>
      </c>
      <c r="R146" s="54">
        <f t="shared" si="28"/>
        <v>0</v>
      </c>
      <c r="S146" s="33">
        <f t="shared" si="29"/>
        <v>214.2</v>
      </c>
      <c r="T146" s="29">
        <v>214</v>
      </c>
      <c r="U146" s="27"/>
      <c r="V146" s="27"/>
      <c r="W146" s="27"/>
      <c r="X146" s="27"/>
      <c r="Y146" s="27"/>
      <c r="AE146" s="53"/>
      <c r="AF146" s="53"/>
      <c r="AI146" s="37"/>
      <c r="AJ146" s="37"/>
      <c r="AK146" s="37"/>
      <c r="AL146" s="47"/>
    </row>
    <row r="147" spans="1:38" s="26" customFormat="1" ht="15">
      <c r="A147" s="57">
        <v>15</v>
      </c>
      <c r="B147" s="57">
        <v>15</v>
      </c>
      <c r="C147" s="57" t="s">
        <v>217</v>
      </c>
      <c r="D147" s="29" t="s">
        <v>146</v>
      </c>
      <c r="E147" s="29">
        <v>210</v>
      </c>
      <c r="F147" s="27"/>
      <c r="G147" s="27"/>
      <c r="H147" s="27"/>
      <c r="I147" s="27"/>
      <c r="J147" s="27"/>
      <c r="K147" s="32">
        <f t="shared" si="24"/>
        <v>210</v>
      </c>
      <c r="L147" s="32" t="s">
        <v>777</v>
      </c>
      <c r="M147" s="32"/>
      <c r="N147" s="32">
        <f t="shared" si="25"/>
        <v>209.98589999999999</v>
      </c>
      <c r="O147" s="32">
        <f t="shared" si="26"/>
        <v>1</v>
      </c>
      <c r="P147" s="32" t="str">
        <f t="shared" ca="1" si="27"/>
        <v>Y</v>
      </c>
      <c r="Q147" s="29" t="s">
        <v>47</v>
      </c>
      <c r="R147" s="54">
        <f t="shared" si="28"/>
        <v>0</v>
      </c>
      <c r="S147" s="33">
        <f t="shared" si="29"/>
        <v>210.19589999999999</v>
      </c>
      <c r="T147" s="29">
        <v>210</v>
      </c>
      <c r="U147" s="27"/>
      <c r="V147" s="27"/>
      <c r="W147" s="27"/>
      <c r="X147" s="27"/>
      <c r="Y147" s="27"/>
      <c r="AE147" s="53"/>
      <c r="AF147" s="53"/>
      <c r="AI147" s="37"/>
      <c r="AJ147" s="37"/>
      <c r="AK147" s="37"/>
      <c r="AL147" s="47"/>
    </row>
    <row r="148" spans="1:38" s="26" customFormat="1" ht="15">
      <c r="A148" s="57">
        <v>16</v>
      </c>
      <c r="B148" s="57">
        <v>16</v>
      </c>
      <c r="C148" s="57" t="s">
        <v>218</v>
      </c>
      <c r="D148" s="29" t="s">
        <v>51</v>
      </c>
      <c r="E148" s="29">
        <v>209</v>
      </c>
      <c r="F148" s="27"/>
      <c r="G148" s="27"/>
      <c r="H148" s="27"/>
      <c r="I148" s="27"/>
      <c r="J148" s="27"/>
      <c r="K148" s="32">
        <f t="shared" si="24"/>
        <v>209</v>
      </c>
      <c r="L148" s="32" t="s">
        <v>777</v>
      </c>
      <c r="M148" s="32"/>
      <c r="N148" s="32">
        <f t="shared" si="25"/>
        <v>208.98580000000001</v>
      </c>
      <c r="O148" s="32">
        <f t="shared" si="26"/>
        <v>1</v>
      </c>
      <c r="P148" s="32" t="str">
        <f t="shared" ca="1" si="27"/>
        <v>Y</v>
      </c>
      <c r="Q148" s="29" t="s">
        <v>47</v>
      </c>
      <c r="R148" s="54">
        <f t="shared" si="28"/>
        <v>0</v>
      </c>
      <c r="S148" s="33">
        <f t="shared" si="29"/>
        <v>209.19480000000001</v>
      </c>
      <c r="T148" s="29">
        <v>209</v>
      </c>
      <c r="U148" s="27"/>
      <c r="V148" s="27"/>
      <c r="W148" s="27"/>
      <c r="X148" s="27"/>
      <c r="Y148" s="27"/>
      <c r="AE148" s="53"/>
      <c r="AF148" s="53"/>
      <c r="AI148" s="37"/>
      <c r="AJ148" s="37"/>
      <c r="AK148" s="37"/>
      <c r="AL148" s="47"/>
    </row>
    <row r="149" spans="1:38" s="26" customFormat="1" ht="15">
      <c r="A149" s="57">
        <v>17</v>
      </c>
      <c r="B149" s="57">
        <v>17</v>
      </c>
      <c r="C149" s="57" t="s">
        <v>219</v>
      </c>
      <c r="D149" s="29" t="s">
        <v>30</v>
      </c>
      <c r="E149" s="29">
        <v>208</v>
      </c>
      <c r="F149" s="27"/>
      <c r="G149" s="27"/>
      <c r="H149" s="27"/>
      <c r="I149" s="27"/>
      <c r="J149" s="27"/>
      <c r="K149" s="32">
        <f t="shared" si="24"/>
        <v>208</v>
      </c>
      <c r="L149" s="32" t="s">
        <v>777</v>
      </c>
      <c r="M149" s="32"/>
      <c r="N149" s="32">
        <f t="shared" si="25"/>
        <v>207.98570000000001</v>
      </c>
      <c r="O149" s="32">
        <f t="shared" si="26"/>
        <v>1</v>
      </c>
      <c r="P149" s="32" t="str">
        <f t="shared" ca="1" si="27"/>
        <v>Y</v>
      </c>
      <c r="Q149" s="29" t="s">
        <v>47</v>
      </c>
      <c r="R149" s="54">
        <f t="shared" si="28"/>
        <v>0</v>
      </c>
      <c r="S149" s="33">
        <f t="shared" si="29"/>
        <v>208.19370000000001</v>
      </c>
      <c r="T149" s="29">
        <v>208</v>
      </c>
      <c r="U149" s="27"/>
      <c r="V149" s="27"/>
      <c r="W149" s="27"/>
      <c r="X149" s="27"/>
      <c r="Y149" s="27"/>
      <c r="AE149" s="53"/>
      <c r="AF149" s="53"/>
      <c r="AI149" s="37"/>
      <c r="AJ149" s="37"/>
      <c r="AK149" s="37"/>
      <c r="AL149" s="47"/>
    </row>
    <row r="150" spans="1:38" s="26" customFormat="1" ht="15">
      <c r="A150" s="57">
        <v>18</v>
      </c>
      <c r="B150" s="57">
        <v>18</v>
      </c>
      <c r="C150" s="57" t="s">
        <v>224</v>
      </c>
      <c r="D150" s="29" t="s">
        <v>132</v>
      </c>
      <c r="E150" s="29">
        <v>205</v>
      </c>
      <c r="F150" s="27"/>
      <c r="G150" s="27"/>
      <c r="H150" s="27"/>
      <c r="I150" s="27"/>
      <c r="J150" s="27"/>
      <c r="K150" s="32">
        <f t="shared" si="24"/>
        <v>205</v>
      </c>
      <c r="L150" s="32" t="s">
        <v>777</v>
      </c>
      <c r="M150" s="32"/>
      <c r="N150" s="32">
        <f t="shared" si="25"/>
        <v>204.98560000000001</v>
      </c>
      <c r="O150" s="32">
        <f t="shared" si="26"/>
        <v>1</v>
      </c>
      <c r="P150" s="32" t="str">
        <f t="shared" ca="1" si="27"/>
        <v>Y</v>
      </c>
      <c r="Q150" s="29" t="s">
        <v>47</v>
      </c>
      <c r="R150" s="54">
        <f t="shared" si="28"/>
        <v>0</v>
      </c>
      <c r="S150" s="33">
        <f t="shared" si="29"/>
        <v>205.19060000000002</v>
      </c>
      <c r="T150" s="29">
        <v>205</v>
      </c>
      <c r="U150" s="27"/>
      <c r="V150" s="27"/>
      <c r="W150" s="27"/>
      <c r="X150" s="27"/>
      <c r="Y150" s="27"/>
      <c r="AE150" s="53"/>
      <c r="AF150" s="53"/>
      <c r="AI150" s="37"/>
      <c r="AJ150" s="37"/>
      <c r="AK150" s="37"/>
      <c r="AL150" s="47"/>
    </row>
    <row r="151" spans="1:38" s="26" customFormat="1" ht="15">
      <c r="A151" s="57">
        <v>19</v>
      </c>
      <c r="B151" s="57">
        <v>19</v>
      </c>
      <c r="C151" s="57" t="s">
        <v>238</v>
      </c>
      <c r="D151" s="29" t="s">
        <v>19</v>
      </c>
      <c r="E151" s="29">
        <v>198</v>
      </c>
      <c r="F151" s="27"/>
      <c r="G151" s="27"/>
      <c r="H151" s="27"/>
      <c r="I151" s="27"/>
      <c r="J151" s="27"/>
      <c r="K151" s="32">
        <f t="shared" si="24"/>
        <v>198</v>
      </c>
      <c r="L151" s="32" t="s">
        <v>777</v>
      </c>
      <c r="M151" s="32"/>
      <c r="N151" s="32">
        <f t="shared" si="25"/>
        <v>197.9855</v>
      </c>
      <c r="O151" s="32">
        <f t="shared" si="26"/>
        <v>1</v>
      </c>
      <c r="P151" s="32" t="str">
        <f t="shared" ca="1" si="27"/>
        <v>Y</v>
      </c>
      <c r="Q151" s="29" t="s">
        <v>47</v>
      </c>
      <c r="R151" s="54">
        <f t="shared" si="28"/>
        <v>0</v>
      </c>
      <c r="S151" s="33">
        <f t="shared" si="29"/>
        <v>198.18350000000001</v>
      </c>
      <c r="T151" s="29">
        <v>198</v>
      </c>
      <c r="U151" s="27"/>
      <c r="V151" s="27"/>
      <c r="W151" s="27"/>
      <c r="X151" s="27"/>
      <c r="Y151" s="27"/>
      <c r="AE151" s="53"/>
      <c r="AF151" s="53"/>
      <c r="AI151" s="37"/>
      <c r="AJ151" s="37"/>
      <c r="AK151" s="37"/>
      <c r="AL151" s="47"/>
    </row>
    <row r="152" spans="1:38" s="26" customFormat="1" ht="15">
      <c r="A152" s="57">
        <v>20</v>
      </c>
      <c r="B152" s="57">
        <v>20</v>
      </c>
      <c r="C152" s="57" t="s">
        <v>241</v>
      </c>
      <c r="D152" s="29" t="s">
        <v>122</v>
      </c>
      <c r="E152" s="29">
        <v>196</v>
      </c>
      <c r="F152" s="27"/>
      <c r="G152" s="27"/>
      <c r="H152" s="27"/>
      <c r="I152" s="27"/>
      <c r="J152" s="27"/>
      <c r="K152" s="32">
        <f t="shared" si="24"/>
        <v>196</v>
      </c>
      <c r="L152" s="32" t="s">
        <v>777</v>
      </c>
      <c r="M152" s="32"/>
      <c r="N152" s="32">
        <f t="shared" si="25"/>
        <v>195.9854</v>
      </c>
      <c r="O152" s="32">
        <f t="shared" si="26"/>
        <v>1</v>
      </c>
      <c r="P152" s="32" t="str">
        <f t="shared" ca="1" si="27"/>
        <v>Y</v>
      </c>
      <c r="Q152" s="29" t="s">
        <v>47</v>
      </c>
      <c r="R152" s="54">
        <f t="shared" si="28"/>
        <v>0</v>
      </c>
      <c r="S152" s="33">
        <f t="shared" si="29"/>
        <v>196.1814</v>
      </c>
      <c r="T152" s="29">
        <v>196</v>
      </c>
      <c r="U152" s="27"/>
      <c r="V152" s="27"/>
      <c r="W152" s="27"/>
      <c r="X152" s="27"/>
      <c r="Y152" s="27"/>
      <c r="AE152" s="53"/>
      <c r="AF152" s="53"/>
      <c r="AI152" s="37"/>
      <c r="AJ152" s="37"/>
      <c r="AK152" s="37"/>
      <c r="AL152" s="47"/>
    </row>
    <row r="153" spans="1:38" s="26" customFormat="1" ht="15">
      <c r="A153" s="57">
        <v>21</v>
      </c>
      <c r="B153" s="57">
        <v>21</v>
      </c>
      <c r="C153" s="57" t="s">
        <v>242</v>
      </c>
      <c r="D153" s="29" t="s">
        <v>54</v>
      </c>
      <c r="E153" s="29">
        <v>195</v>
      </c>
      <c r="F153" s="27"/>
      <c r="G153" s="27"/>
      <c r="H153" s="27"/>
      <c r="I153" s="27"/>
      <c r="J153" s="27"/>
      <c r="K153" s="32">
        <f t="shared" si="24"/>
        <v>195</v>
      </c>
      <c r="L153" s="32" t="s">
        <v>777</v>
      </c>
      <c r="M153" s="32"/>
      <c r="N153" s="32">
        <f t="shared" si="25"/>
        <v>194.9853</v>
      </c>
      <c r="O153" s="32">
        <f t="shared" si="26"/>
        <v>1</v>
      </c>
      <c r="P153" s="32" t="str">
        <f t="shared" ca="1" si="27"/>
        <v>Y</v>
      </c>
      <c r="Q153" s="29" t="s">
        <v>47</v>
      </c>
      <c r="R153" s="54">
        <f t="shared" si="28"/>
        <v>0</v>
      </c>
      <c r="S153" s="33">
        <f t="shared" si="29"/>
        <v>195.18029999999999</v>
      </c>
      <c r="T153" s="29">
        <v>195</v>
      </c>
      <c r="U153" s="27"/>
      <c r="V153" s="27"/>
      <c r="W153" s="27"/>
      <c r="X153" s="27"/>
      <c r="Y153" s="27"/>
      <c r="AE153" s="53"/>
      <c r="AF153" s="53"/>
      <c r="AI153" s="37"/>
      <c r="AJ153" s="37"/>
      <c r="AK153" s="37"/>
      <c r="AL153" s="47"/>
    </row>
    <row r="154" spans="1:38" s="26" customFormat="1" ht="15">
      <c r="A154" s="57">
        <v>22</v>
      </c>
      <c r="B154" s="57">
        <v>22</v>
      </c>
      <c r="C154" s="57" t="s">
        <v>247</v>
      </c>
      <c r="D154" s="29" t="s">
        <v>132</v>
      </c>
      <c r="E154" s="29">
        <v>191</v>
      </c>
      <c r="F154" s="27"/>
      <c r="G154" s="27"/>
      <c r="H154" s="27"/>
      <c r="I154" s="27"/>
      <c r="J154" s="27"/>
      <c r="K154" s="32">
        <f t="shared" si="24"/>
        <v>191</v>
      </c>
      <c r="L154" s="32" t="s">
        <v>777</v>
      </c>
      <c r="M154" s="32"/>
      <c r="N154" s="32">
        <f t="shared" si="25"/>
        <v>190.98519999999999</v>
      </c>
      <c r="O154" s="32">
        <f t="shared" si="26"/>
        <v>1</v>
      </c>
      <c r="P154" s="32" t="str">
        <f t="shared" ca="1" si="27"/>
        <v>Y</v>
      </c>
      <c r="Q154" s="29" t="s">
        <v>47</v>
      </c>
      <c r="R154" s="54">
        <f t="shared" si="28"/>
        <v>0</v>
      </c>
      <c r="S154" s="33">
        <f t="shared" si="29"/>
        <v>191.17619999999999</v>
      </c>
      <c r="T154" s="29">
        <v>191</v>
      </c>
      <c r="U154" s="27"/>
      <c r="V154" s="27"/>
      <c r="W154" s="27"/>
      <c r="X154" s="27"/>
      <c r="Y154" s="27"/>
      <c r="AE154" s="53"/>
      <c r="AF154" s="53"/>
      <c r="AI154" s="37"/>
      <c r="AJ154" s="37"/>
      <c r="AK154" s="37"/>
      <c r="AL154" s="47"/>
    </row>
    <row r="155" spans="1:38" s="26" customFormat="1" ht="15">
      <c r="A155" s="57">
        <v>23</v>
      </c>
      <c r="B155" s="57">
        <v>23</v>
      </c>
      <c r="C155" s="57" t="s">
        <v>252</v>
      </c>
      <c r="D155" s="29" t="s">
        <v>41</v>
      </c>
      <c r="E155" s="29">
        <v>188</v>
      </c>
      <c r="F155" s="27"/>
      <c r="G155" s="27"/>
      <c r="H155" s="27"/>
      <c r="I155" s="27"/>
      <c r="J155" s="27"/>
      <c r="K155" s="32">
        <f t="shared" si="24"/>
        <v>188</v>
      </c>
      <c r="L155" s="32" t="s">
        <v>777</v>
      </c>
      <c r="M155" s="32"/>
      <c r="N155" s="32">
        <f t="shared" si="25"/>
        <v>187.98509999999999</v>
      </c>
      <c r="O155" s="32">
        <f t="shared" si="26"/>
        <v>1</v>
      </c>
      <c r="P155" s="32" t="str">
        <f t="shared" ca="1" si="27"/>
        <v>Y</v>
      </c>
      <c r="Q155" s="29" t="s">
        <v>47</v>
      </c>
      <c r="R155" s="54">
        <f t="shared" si="28"/>
        <v>0</v>
      </c>
      <c r="S155" s="33">
        <f t="shared" si="29"/>
        <v>188.17309999999998</v>
      </c>
      <c r="T155" s="29">
        <v>188</v>
      </c>
      <c r="U155" s="27"/>
      <c r="V155" s="27"/>
      <c r="W155" s="27"/>
      <c r="X155" s="27"/>
      <c r="Y155" s="27"/>
      <c r="AE155" s="53"/>
      <c r="AF155" s="53"/>
      <c r="AI155" s="37"/>
      <c r="AJ155" s="37"/>
      <c r="AK155" s="37"/>
      <c r="AL155" s="47"/>
    </row>
    <row r="156" spans="1:38" s="26" customFormat="1" ht="15">
      <c r="A156" s="57">
        <v>24</v>
      </c>
      <c r="B156" s="57">
        <v>24</v>
      </c>
      <c r="C156" s="57" t="s">
        <v>265</v>
      </c>
      <c r="D156" s="29" t="s">
        <v>41</v>
      </c>
      <c r="E156" s="29">
        <v>183</v>
      </c>
      <c r="F156" s="27"/>
      <c r="G156" s="27"/>
      <c r="H156" s="27"/>
      <c r="I156" s="27"/>
      <c r="J156" s="27"/>
      <c r="K156" s="32">
        <f t="shared" si="24"/>
        <v>183</v>
      </c>
      <c r="L156" s="32" t="s">
        <v>777</v>
      </c>
      <c r="M156" s="32"/>
      <c r="N156" s="32">
        <f t="shared" si="25"/>
        <v>182.98500000000001</v>
      </c>
      <c r="O156" s="32">
        <f t="shared" si="26"/>
        <v>1</v>
      </c>
      <c r="P156" s="32" t="str">
        <f t="shared" ca="1" si="27"/>
        <v>Y</v>
      </c>
      <c r="Q156" s="29" t="s">
        <v>47</v>
      </c>
      <c r="R156" s="54">
        <f t="shared" si="28"/>
        <v>0</v>
      </c>
      <c r="S156" s="33">
        <f t="shared" si="29"/>
        <v>183.16800000000001</v>
      </c>
      <c r="T156" s="29">
        <v>183</v>
      </c>
      <c r="U156" s="27"/>
      <c r="V156" s="27"/>
      <c r="W156" s="27"/>
      <c r="X156" s="27"/>
      <c r="Y156" s="27"/>
      <c r="AE156" s="53"/>
      <c r="AF156" s="53"/>
      <c r="AI156" s="37"/>
      <c r="AJ156" s="37"/>
      <c r="AK156" s="37"/>
      <c r="AL156" s="47"/>
    </row>
    <row r="157" spans="1:38" s="26" customFormat="1" ht="15">
      <c r="A157" s="57">
        <v>25</v>
      </c>
      <c r="B157" s="57">
        <v>25</v>
      </c>
      <c r="C157" s="57" t="s">
        <v>267</v>
      </c>
      <c r="D157" s="29" t="s">
        <v>19</v>
      </c>
      <c r="E157" s="29">
        <v>182</v>
      </c>
      <c r="F157" s="27"/>
      <c r="G157" s="27"/>
      <c r="H157" s="27"/>
      <c r="I157" s="27"/>
      <c r="J157" s="27"/>
      <c r="K157" s="32">
        <f t="shared" si="24"/>
        <v>182</v>
      </c>
      <c r="L157" s="32" t="s">
        <v>777</v>
      </c>
      <c r="M157" s="32"/>
      <c r="N157" s="32">
        <f t="shared" si="25"/>
        <v>181.98490000000001</v>
      </c>
      <c r="O157" s="32">
        <f t="shared" si="26"/>
        <v>1</v>
      </c>
      <c r="P157" s="32" t="str">
        <f t="shared" ca="1" si="27"/>
        <v>Y</v>
      </c>
      <c r="Q157" s="29" t="s">
        <v>47</v>
      </c>
      <c r="R157" s="54">
        <f t="shared" si="28"/>
        <v>0</v>
      </c>
      <c r="S157" s="33">
        <f t="shared" si="29"/>
        <v>182.1669</v>
      </c>
      <c r="T157" s="29">
        <v>182</v>
      </c>
      <c r="U157" s="27"/>
      <c r="V157" s="27"/>
      <c r="W157" s="27"/>
      <c r="X157" s="27"/>
      <c r="Y157" s="27"/>
      <c r="AE157" s="53"/>
      <c r="AF157" s="53"/>
      <c r="AI157" s="37"/>
      <c r="AJ157" s="37"/>
      <c r="AK157" s="37"/>
      <c r="AL157" s="47"/>
    </row>
    <row r="158" spans="1:38" s="26" customFormat="1" ht="15">
      <c r="A158" s="57">
        <v>26</v>
      </c>
      <c r="B158" s="57">
        <v>26</v>
      </c>
      <c r="C158" s="57" t="s">
        <v>278</v>
      </c>
      <c r="D158" s="29" t="s">
        <v>88</v>
      </c>
      <c r="E158" s="29">
        <v>173</v>
      </c>
      <c r="F158" s="27"/>
      <c r="G158" s="27"/>
      <c r="H158" s="27"/>
      <c r="I158" s="27"/>
      <c r="J158" s="27"/>
      <c r="K158" s="32">
        <f t="shared" si="24"/>
        <v>173</v>
      </c>
      <c r="L158" s="32" t="s">
        <v>777</v>
      </c>
      <c r="M158" s="32"/>
      <c r="N158" s="32">
        <f t="shared" si="25"/>
        <v>172.98480000000001</v>
      </c>
      <c r="O158" s="32">
        <f t="shared" si="26"/>
        <v>1</v>
      </c>
      <c r="P158" s="32" t="str">
        <f t="shared" ca="1" si="27"/>
        <v>Y</v>
      </c>
      <c r="Q158" s="29" t="s">
        <v>47</v>
      </c>
      <c r="R158" s="54">
        <f t="shared" si="28"/>
        <v>0</v>
      </c>
      <c r="S158" s="33">
        <f t="shared" si="29"/>
        <v>173.15780000000001</v>
      </c>
      <c r="T158" s="29">
        <v>173</v>
      </c>
      <c r="U158" s="27"/>
      <c r="V158" s="27"/>
      <c r="W158" s="27"/>
      <c r="X158" s="27"/>
      <c r="Y158" s="27"/>
      <c r="AE158" s="53"/>
      <c r="AF158" s="53"/>
      <c r="AI158" s="37"/>
      <c r="AJ158" s="37"/>
      <c r="AK158" s="37"/>
      <c r="AL158" s="47"/>
    </row>
    <row r="159" spans="1:38" s="26" customFormat="1" ht="15">
      <c r="A159" s="57">
        <v>27</v>
      </c>
      <c r="B159" s="57">
        <v>27</v>
      </c>
      <c r="C159" s="57" t="s">
        <v>284</v>
      </c>
      <c r="D159" s="29" t="s">
        <v>30</v>
      </c>
      <c r="E159" s="29">
        <v>168</v>
      </c>
      <c r="F159" s="27"/>
      <c r="G159" s="27"/>
      <c r="H159" s="27"/>
      <c r="I159" s="27"/>
      <c r="J159" s="27"/>
      <c r="K159" s="32">
        <f t="shared" si="24"/>
        <v>168</v>
      </c>
      <c r="L159" s="32" t="s">
        <v>777</v>
      </c>
      <c r="M159" s="32"/>
      <c r="N159" s="32">
        <f t="shared" si="25"/>
        <v>167.9847</v>
      </c>
      <c r="O159" s="32">
        <f t="shared" si="26"/>
        <v>1</v>
      </c>
      <c r="P159" s="32" t="str">
        <f t="shared" ca="1" si="27"/>
        <v>Y</v>
      </c>
      <c r="Q159" s="29" t="s">
        <v>47</v>
      </c>
      <c r="R159" s="54">
        <f t="shared" si="28"/>
        <v>0</v>
      </c>
      <c r="S159" s="33">
        <f t="shared" si="29"/>
        <v>168.15270000000001</v>
      </c>
      <c r="T159" s="29">
        <v>168</v>
      </c>
      <c r="U159" s="27"/>
      <c r="V159" s="27"/>
      <c r="W159" s="27"/>
      <c r="X159" s="27"/>
      <c r="Y159" s="27"/>
      <c r="AE159" s="53"/>
      <c r="AF159" s="53"/>
      <c r="AI159" s="37"/>
      <c r="AJ159" s="37"/>
      <c r="AK159" s="37"/>
      <c r="AL159" s="47"/>
    </row>
    <row r="160" spans="1:38" s="26" customFormat="1" ht="15">
      <c r="A160" s="57">
        <v>28</v>
      </c>
      <c r="B160" s="57">
        <v>28</v>
      </c>
      <c r="C160" s="57" t="s">
        <v>286</v>
      </c>
      <c r="D160" s="29" t="s">
        <v>132</v>
      </c>
      <c r="E160" s="29">
        <v>167</v>
      </c>
      <c r="F160" s="27"/>
      <c r="G160" s="27"/>
      <c r="H160" s="27"/>
      <c r="I160" s="27"/>
      <c r="J160" s="27"/>
      <c r="K160" s="32">
        <f t="shared" si="24"/>
        <v>167</v>
      </c>
      <c r="L160" s="32" t="s">
        <v>777</v>
      </c>
      <c r="M160" s="32"/>
      <c r="N160" s="32">
        <f t="shared" si="25"/>
        <v>166.9846</v>
      </c>
      <c r="O160" s="32">
        <f t="shared" si="26"/>
        <v>1</v>
      </c>
      <c r="P160" s="32" t="str">
        <f t="shared" ca="1" si="27"/>
        <v>Y</v>
      </c>
      <c r="Q160" s="29" t="s">
        <v>47</v>
      </c>
      <c r="R160" s="54">
        <f t="shared" si="28"/>
        <v>0</v>
      </c>
      <c r="S160" s="33">
        <f t="shared" si="29"/>
        <v>167.1516</v>
      </c>
      <c r="T160" s="29">
        <v>167</v>
      </c>
      <c r="U160" s="27"/>
      <c r="V160" s="27"/>
      <c r="W160" s="27"/>
      <c r="X160" s="27"/>
      <c r="Y160" s="27"/>
      <c r="AE160" s="53"/>
      <c r="AF160" s="53"/>
      <c r="AI160" s="37"/>
      <c r="AJ160" s="37"/>
      <c r="AK160" s="37"/>
      <c r="AL160" s="47"/>
    </row>
    <row r="161" spans="1:38" s="26" customFormat="1" ht="15">
      <c r="A161" s="57">
        <v>29</v>
      </c>
      <c r="B161" s="57">
        <v>29</v>
      </c>
      <c r="C161" s="57" t="s">
        <v>288</v>
      </c>
      <c r="D161" s="29" t="s">
        <v>45</v>
      </c>
      <c r="E161" s="29">
        <v>165</v>
      </c>
      <c r="F161" s="27"/>
      <c r="G161" s="27"/>
      <c r="H161" s="27"/>
      <c r="I161" s="27"/>
      <c r="J161" s="27"/>
      <c r="K161" s="32">
        <f t="shared" si="24"/>
        <v>165</v>
      </c>
      <c r="L161" s="32" t="s">
        <v>777</v>
      </c>
      <c r="M161" s="32"/>
      <c r="N161" s="32">
        <f t="shared" si="25"/>
        <v>164.9845</v>
      </c>
      <c r="O161" s="32">
        <f t="shared" si="26"/>
        <v>1</v>
      </c>
      <c r="P161" s="32" t="str">
        <f t="shared" ca="1" si="27"/>
        <v>Y</v>
      </c>
      <c r="Q161" s="29" t="s">
        <v>47</v>
      </c>
      <c r="R161" s="54">
        <f t="shared" si="28"/>
        <v>0</v>
      </c>
      <c r="S161" s="33">
        <f t="shared" si="29"/>
        <v>165.14949999999999</v>
      </c>
      <c r="T161" s="29">
        <v>165</v>
      </c>
      <c r="U161" s="27"/>
      <c r="V161" s="27"/>
      <c r="W161" s="27"/>
      <c r="X161" s="27"/>
      <c r="Y161" s="27"/>
      <c r="AE161" s="53"/>
      <c r="AF161" s="53"/>
      <c r="AI161" s="37"/>
      <c r="AJ161" s="37"/>
      <c r="AK161" s="37"/>
      <c r="AL161" s="47"/>
    </row>
    <row r="162" spans="1:38" s="26" customFormat="1" ht="15">
      <c r="A162" s="57">
        <v>30</v>
      </c>
      <c r="B162" s="57">
        <v>30</v>
      </c>
      <c r="C162" s="57" t="s">
        <v>303</v>
      </c>
      <c r="D162" s="29" t="s">
        <v>111</v>
      </c>
      <c r="E162" s="29">
        <v>156</v>
      </c>
      <c r="F162" s="27"/>
      <c r="G162" s="27"/>
      <c r="H162" s="27"/>
      <c r="I162" s="27"/>
      <c r="J162" s="27"/>
      <c r="K162" s="32">
        <f t="shared" si="24"/>
        <v>156</v>
      </c>
      <c r="L162" s="32" t="s">
        <v>777</v>
      </c>
      <c r="M162" s="32"/>
      <c r="N162" s="32">
        <f t="shared" si="25"/>
        <v>155.98439999999999</v>
      </c>
      <c r="O162" s="32">
        <f t="shared" si="26"/>
        <v>1</v>
      </c>
      <c r="P162" s="32" t="str">
        <f t="shared" ca="1" si="27"/>
        <v>Y</v>
      </c>
      <c r="Q162" s="29" t="s">
        <v>47</v>
      </c>
      <c r="R162" s="54">
        <f t="shared" si="28"/>
        <v>0</v>
      </c>
      <c r="S162" s="33">
        <f t="shared" si="29"/>
        <v>156.1404</v>
      </c>
      <c r="T162" s="29">
        <v>156</v>
      </c>
      <c r="U162" s="27"/>
      <c r="V162" s="27"/>
      <c r="W162" s="27"/>
      <c r="X162" s="27"/>
      <c r="Y162" s="27"/>
      <c r="AE162" s="53"/>
      <c r="AF162" s="53"/>
      <c r="AI162" s="37"/>
      <c r="AJ162" s="37"/>
      <c r="AK162" s="37"/>
      <c r="AL162" s="47"/>
    </row>
    <row r="163" spans="1:38" s="26" customFormat="1" ht="15">
      <c r="A163" s="57">
        <v>31</v>
      </c>
      <c r="B163" s="57">
        <v>31</v>
      </c>
      <c r="C163" s="57" t="s">
        <v>323</v>
      </c>
      <c r="D163" s="29" t="s">
        <v>41</v>
      </c>
      <c r="E163" s="29">
        <v>146</v>
      </c>
      <c r="F163" s="27"/>
      <c r="G163" s="27"/>
      <c r="H163" s="27"/>
      <c r="I163" s="27"/>
      <c r="J163" s="27"/>
      <c r="K163" s="32">
        <f t="shared" si="24"/>
        <v>146</v>
      </c>
      <c r="L163" s="32" t="s">
        <v>777</v>
      </c>
      <c r="M163" s="32"/>
      <c r="N163" s="32">
        <f t="shared" si="25"/>
        <v>145.98429999999999</v>
      </c>
      <c r="O163" s="32">
        <f t="shared" si="26"/>
        <v>1</v>
      </c>
      <c r="P163" s="32" t="str">
        <f t="shared" ca="1" si="27"/>
        <v>Y</v>
      </c>
      <c r="Q163" s="29" t="s">
        <v>47</v>
      </c>
      <c r="R163" s="54">
        <f t="shared" si="28"/>
        <v>0</v>
      </c>
      <c r="S163" s="33">
        <f t="shared" si="29"/>
        <v>146.13029999999998</v>
      </c>
      <c r="T163" s="29">
        <v>146</v>
      </c>
      <c r="U163" s="27"/>
      <c r="V163" s="27"/>
      <c r="W163" s="27"/>
      <c r="X163" s="27"/>
      <c r="Y163" s="27"/>
      <c r="AE163" s="53"/>
      <c r="AF163" s="53"/>
      <c r="AI163" s="37"/>
      <c r="AJ163" s="37"/>
      <c r="AK163" s="37"/>
      <c r="AL163" s="47"/>
    </row>
    <row r="164" spans="1:38" s="26" customFormat="1" ht="15">
      <c r="A164" s="57">
        <v>32</v>
      </c>
      <c r="B164" s="57">
        <v>32</v>
      </c>
      <c r="C164" s="57" t="s">
        <v>332</v>
      </c>
      <c r="D164" s="29" t="s">
        <v>54</v>
      </c>
      <c r="E164" s="29">
        <v>141</v>
      </c>
      <c r="F164" s="27"/>
      <c r="G164" s="27"/>
      <c r="H164" s="27"/>
      <c r="I164" s="27"/>
      <c r="J164" s="27"/>
      <c r="K164" s="32">
        <f t="shared" si="24"/>
        <v>141</v>
      </c>
      <c r="L164" s="32" t="s">
        <v>777</v>
      </c>
      <c r="M164" s="32"/>
      <c r="N164" s="32">
        <f t="shared" si="25"/>
        <v>140.98419999999999</v>
      </c>
      <c r="O164" s="32">
        <f t="shared" si="26"/>
        <v>1</v>
      </c>
      <c r="P164" s="32" t="str">
        <f t="shared" ca="1" si="27"/>
        <v>Y</v>
      </c>
      <c r="Q164" s="29" t="s">
        <v>47</v>
      </c>
      <c r="R164" s="54">
        <f t="shared" si="28"/>
        <v>0</v>
      </c>
      <c r="S164" s="33">
        <f t="shared" si="29"/>
        <v>141.12519999999998</v>
      </c>
      <c r="T164" s="29">
        <v>141</v>
      </c>
      <c r="U164" s="27"/>
      <c r="V164" s="27"/>
      <c r="W164" s="27"/>
      <c r="X164" s="27"/>
      <c r="Y164" s="27"/>
      <c r="AE164" s="53"/>
      <c r="AF164" s="53"/>
      <c r="AI164" s="37"/>
      <c r="AJ164" s="37"/>
      <c r="AK164" s="37"/>
      <c r="AL164" s="47"/>
    </row>
    <row r="165" spans="1:38" s="26" customFormat="1" ht="15">
      <c r="A165" s="57">
        <v>33</v>
      </c>
      <c r="B165" s="57">
        <v>33</v>
      </c>
      <c r="C165" s="57" t="s">
        <v>334</v>
      </c>
      <c r="D165" s="29" t="s">
        <v>97</v>
      </c>
      <c r="E165" s="29">
        <v>139</v>
      </c>
      <c r="F165" s="27"/>
      <c r="G165" s="27"/>
      <c r="H165" s="27"/>
      <c r="I165" s="27"/>
      <c r="J165" s="27"/>
      <c r="K165" s="32">
        <f t="shared" si="24"/>
        <v>139</v>
      </c>
      <c r="L165" s="32" t="s">
        <v>777</v>
      </c>
      <c r="M165" s="32"/>
      <c r="N165" s="32">
        <f t="shared" si="25"/>
        <v>138.98410000000001</v>
      </c>
      <c r="O165" s="32">
        <f t="shared" si="26"/>
        <v>1</v>
      </c>
      <c r="P165" s="32" t="str">
        <f t="shared" ca="1" si="27"/>
        <v>Y</v>
      </c>
      <c r="Q165" s="29" t="s">
        <v>47</v>
      </c>
      <c r="R165" s="54">
        <f t="shared" si="28"/>
        <v>0</v>
      </c>
      <c r="S165" s="33">
        <f t="shared" si="29"/>
        <v>139.12310000000002</v>
      </c>
      <c r="T165" s="29">
        <v>139</v>
      </c>
      <c r="U165" s="27"/>
      <c r="V165" s="27"/>
      <c r="W165" s="27"/>
      <c r="X165" s="27"/>
      <c r="Y165" s="27"/>
      <c r="AE165" s="53"/>
      <c r="AF165" s="53"/>
      <c r="AI165" s="37"/>
      <c r="AJ165" s="37"/>
      <c r="AK165" s="37"/>
      <c r="AL165" s="47"/>
    </row>
    <row r="166" spans="1:38" s="26" customFormat="1" ht="15">
      <c r="A166" s="57">
        <v>34</v>
      </c>
      <c r="B166" s="57">
        <v>34</v>
      </c>
      <c r="C166" s="57" t="s">
        <v>339</v>
      </c>
      <c r="D166" s="29" t="s">
        <v>45</v>
      </c>
      <c r="E166" s="29">
        <v>135</v>
      </c>
      <c r="F166" s="27"/>
      <c r="G166" s="27"/>
      <c r="H166" s="27"/>
      <c r="I166" s="27"/>
      <c r="J166" s="27"/>
      <c r="K166" s="32">
        <f t="shared" si="24"/>
        <v>135</v>
      </c>
      <c r="L166" s="32" t="s">
        <v>777</v>
      </c>
      <c r="M166" s="32"/>
      <c r="N166" s="32">
        <f t="shared" si="25"/>
        <v>134.98400000000001</v>
      </c>
      <c r="O166" s="32">
        <f t="shared" si="26"/>
        <v>1</v>
      </c>
      <c r="P166" s="32" t="str">
        <f t="shared" ca="1" si="27"/>
        <v>Y</v>
      </c>
      <c r="Q166" s="29" t="s">
        <v>47</v>
      </c>
      <c r="R166" s="54">
        <f t="shared" si="28"/>
        <v>0</v>
      </c>
      <c r="S166" s="33">
        <f t="shared" si="29"/>
        <v>135.119</v>
      </c>
      <c r="T166" s="29">
        <v>135</v>
      </c>
      <c r="U166" s="27"/>
      <c r="V166" s="27"/>
      <c r="W166" s="27"/>
      <c r="X166" s="27"/>
      <c r="Y166" s="27"/>
      <c r="AE166" s="53"/>
      <c r="AF166" s="53"/>
      <c r="AI166" s="37"/>
      <c r="AJ166" s="37"/>
      <c r="AK166" s="37"/>
      <c r="AL166" s="47"/>
    </row>
    <row r="167" spans="1:38" s="26" customFormat="1" ht="15">
      <c r="A167" s="57">
        <v>35</v>
      </c>
      <c r="B167" s="57">
        <v>35</v>
      </c>
      <c r="C167" s="57" t="s">
        <v>369</v>
      </c>
      <c r="D167" s="29" t="s">
        <v>54</v>
      </c>
      <c r="E167" s="29">
        <v>119</v>
      </c>
      <c r="F167" s="27"/>
      <c r="G167" s="27"/>
      <c r="H167" s="27"/>
      <c r="I167" s="27"/>
      <c r="J167" s="27"/>
      <c r="K167" s="32">
        <f t="shared" si="24"/>
        <v>119</v>
      </c>
      <c r="L167" s="32" t="s">
        <v>777</v>
      </c>
      <c r="M167" s="32"/>
      <c r="N167" s="32">
        <f t="shared" si="25"/>
        <v>118.98390000000001</v>
      </c>
      <c r="O167" s="32">
        <f t="shared" si="26"/>
        <v>1</v>
      </c>
      <c r="P167" s="32" t="str">
        <f t="shared" ca="1" si="27"/>
        <v>Y</v>
      </c>
      <c r="Q167" s="29" t="s">
        <v>47</v>
      </c>
      <c r="R167" s="54">
        <f t="shared" si="28"/>
        <v>0</v>
      </c>
      <c r="S167" s="33">
        <f t="shared" si="29"/>
        <v>119.10290000000001</v>
      </c>
      <c r="T167" s="29">
        <v>119</v>
      </c>
      <c r="U167" s="27"/>
      <c r="V167" s="27"/>
      <c r="W167" s="27"/>
      <c r="X167" s="27"/>
      <c r="Y167" s="27"/>
      <c r="AE167" s="53"/>
      <c r="AF167" s="53"/>
      <c r="AI167" s="37"/>
      <c r="AJ167" s="37"/>
      <c r="AK167" s="37"/>
      <c r="AL167" s="47"/>
    </row>
    <row r="168" spans="1:38" s="26" customFormat="1" ht="15">
      <c r="A168" s="57">
        <v>36</v>
      </c>
      <c r="B168" s="57">
        <v>36</v>
      </c>
      <c r="C168" s="57" t="s">
        <v>371</v>
      </c>
      <c r="D168" s="29" t="s">
        <v>132</v>
      </c>
      <c r="E168" s="29">
        <v>118</v>
      </c>
      <c r="F168" s="27"/>
      <c r="G168" s="27"/>
      <c r="H168" s="27"/>
      <c r="I168" s="27"/>
      <c r="J168" s="27"/>
      <c r="K168" s="32">
        <f t="shared" si="24"/>
        <v>118</v>
      </c>
      <c r="L168" s="32" t="s">
        <v>777</v>
      </c>
      <c r="M168" s="32"/>
      <c r="N168" s="32">
        <f t="shared" si="25"/>
        <v>117.9838</v>
      </c>
      <c r="O168" s="32">
        <f t="shared" si="26"/>
        <v>1</v>
      </c>
      <c r="P168" s="32" t="str">
        <f t="shared" ca="1" si="27"/>
        <v>Y</v>
      </c>
      <c r="Q168" s="29" t="s">
        <v>47</v>
      </c>
      <c r="R168" s="54">
        <f t="shared" si="28"/>
        <v>0</v>
      </c>
      <c r="S168" s="33">
        <f t="shared" si="29"/>
        <v>118.1018</v>
      </c>
      <c r="T168" s="29">
        <v>118</v>
      </c>
      <c r="U168" s="27"/>
      <c r="V168" s="27"/>
      <c r="W168" s="27"/>
      <c r="X168" s="27"/>
      <c r="Y168" s="27"/>
      <c r="AE168" s="53"/>
      <c r="AF168" s="53"/>
      <c r="AI168" s="37"/>
      <c r="AJ168" s="37"/>
      <c r="AK168" s="37"/>
      <c r="AL168" s="47"/>
    </row>
    <row r="169" spans="1:38" s="26" customFormat="1" ht="15">
      <c r="A169" s="57">
        <v>37</v>
      </c>
      <c r="B169" s="57">
        <v>37</v>
      </c>
      <c r="C169" s="57" t="s">
        <v>396</v>
      </c>
      <c r="D169" s="29" t="s">
        <v>382</v>
      </c>
      <c r="E169" s="29">
        <v>106</v>
      </c>
      <c r="F169" s="27"/>
      <c r="G169" s="27"/>
      <c r="H169" s="27"/>
      <c r="I169" s="27"/>
      <c r="J169" s="27"/>
      <c r="K169" s="32">
        <f t="shared" si="24"/>
        <v>106</v>
      </c>
      <c r="L169" s="32" t="s">
        <v>777</v>
      </c>
      <c r="M169" s="32"/>
      <c r="N169" s="32">
        <f t="shared" si="25"/>
        <v>105.9837</v>
      </c>
      <c r="O169" s="32">
        <f t="shared" si="26"/>
        <v>1</v>
      </c>
      <c r="P169" s="32" t="str">
        <f t="shared" ca="1" si="27"/>
        <v>Y</v>
      </c>
      <c r="Q169" s="29" t="s">
        <v>47</v>
      </c>
      <c r="R169" s="54">
        <f t="shared" si="28"/>
        <v>0</v>
      </c>
      <c r="S169" s="33">
        <f t="shared" si="29"/>
        <v>106.08969999999999</v>
      </c>
      <c r="T169" s="29">
        <v>106</v>
      </c>
      <c r="U169" s="27"/>
      <c r="V169" s="27"/>
      <c r="W169" s="27"/>
      <c r="X169" s="27"/>
      <c r="Y169" s="27"/>
      <c r="AE169" s="53"/>
      <c r="AF169" s="53"/>
      <c r="AI169" s="37"/>
      <c r="AJ169" s="37"/>
      <c r="AK169" s="37"/>
      <c r="AL169" s="47"/>
    </row>
    <row r="170" spans="1:38" s="26" customFormat="1" ht="15">
      <c r="A170" s="57">
        <v>38</v>
      </c>
      <c r="B170" s="57">
        <v>38</v>
      </c>
      <c r="C170" s="57" t="s">
        <v>422</v>
      </c>
      <c r="D170" s="29" t="s">
        <v>58</v>
      </c>
      <c r="E170" s="29">
        <v>95</v>
      </c>
      <c r="F170" s="27"/>
      <c r="G170" s="27"/>
      <c r="H170" s="27"/>
      <c r="I170" s="27"/>
      <c r="J170" s="27"/>
      <c r="K170" s="32">
        <f t="shared" si="24"/>
        <v>95</v>
      </c>
      <c r="L170" s="32" t="s">
        <v>777</v>
      </c>
      <c r="M170" s="32"/>
      <c r="N170" s="32">
        <f t="shared" si="25"/>
        <v>94.983599999999996</v>
      </c>
      <c r="O170" s="32">
        <f t="shared" si="26"/>
        <v>1</v>
      </c>
      <c r="P170" s="32" t="str">
        <f t="shared" ca="1" si="27"/>
        <v>Y</v>
      </c>
      <c r="Q170" s="29" t="s">
        <v>47</v>
      </c>
      <c r="R170" s="54">
        <f t="shared" si="28"/>
        <v>0</v>
      </c>
      <c r="S170" s="33">
        <f t="shared" si="29"/>
        <v>95.078599999999994</v>
      </c>
      <c r="T170" s="29">
        <v>95</v>
      </c>
      <c r="U170" s="27"/>
      <c r="V170" s="27"/>
      <c r="W170" s="27"/>
      <c r="X170" s="27"/>
      <c r="Y170" s="27"/>
      <c r="AE170" s="53"/>
      <c r="AF170" s="53"/>
      <c r="AI170" s="37"/>
      <c r="AJ170" s="37"/>
      <c r="AK170" s="37"/>
      <c r="AL170" s="47"/>
    </row>
    <row r="171" spans="1:38" s="26" customFormat="1" ht="15">
      <c r="A171" s="57">
        <v>39</v>
      </c>
      <c r="B171" s="57" t="s">
        <v>94</v>
      </c>
      <c r="C171" s="57" t="s">
        <v>436</v>
      </c>
      <c r="D171" s="29" t="s">
        <v>70</v>
      </c>
      <c r="E171" s="29">
        <v>89</v>
      </c>
      <c r="F171" s="27"/>
      <c r="G171" s="27"/>
      <c r="H171" s="27"/>
      <c r="I171" s="27"/>
      <c r="J171" s="27"/>
      <c r="K171" s="32">
        <f t="shared" si="24"/>
        <v>89</v>
      </c>
      <c r="L171" s="32" t="s">
        <v>778</v>
      </c>
      <c r="M171" s="32"/>
      <c r="N171" s="32">
        <f t="shared" si="25"/>
        <v>88.983500000000006</v>
      </c>
      <c r="O171" s="32">
        <f t="shared" si="26"/>
        <v>1</v>
      </c>
      <c r="P171" s="32" t="str">
        <f t="shared" ca="1" si="27"/>
        <v>Y</v>
      </c>
      <c r="Q171" s="29" t="s">
        <v>47</v>
      </c>
      <c r="R171" s="54">
        <f t="shared" si="28"/>
        <v>0</v>
      </c>
      <c r="S171" s="33">
        <f t="shared" si="29"/>
        <v>89.072500000000005</v>
      </c>
      <c r="T171" s="29">
        <v>89</v>
      </c>
      <c r="U171" s="27"/>
      <c r="V171" s="27"/>
      <c r="W171" s="27"/>
      <c r="X171" s="27"/>
      <c r="Y171" s="27"/>
      <c r="AE171" s="53"/>
      <c r="AF171" s="53"/>
      <c r="AI171" s="37"/>
      <c r="AJ171" s="37"/>
      <c r="AK171" s="37"/>
      <c r="AL171" s="47"/>
    </row>
    <row r="172" spans="1:38" s="26" customFormat="1" ht="15">
      <c r="A172" s="57">
        <v>40</v>
      </c>
      <c r="B172" s="57" t="s">
        <v>94</v>
      </c>
      <c r="C172" s="57" t="s">
        <v>444</v>
      </c>
      <c r="D172" s="29" t="s">
        <v>70</v>
      </c>
      <c r="E172" s="29">
        <v>87</v>
      </c>
      <c r="F172" s="27"/>
      <c r="G172" s="27"/>
      <c r="H172" s="27"/>
      <c r="I172" s="27"/>
      <c r="J172" s="27"/>
      <c r="K172" s="32">
        <f t="shared" si="24"/>
        <v>87</v>
      </c>
      <c r="L172" s="32" t="s">
        <v>778</v>
      </c>
      <c r="M172" s="32"/>
      <c r="N172" s="32">
        <f t="shared" si="25"/>
        <v>86.983400000000003</v>
      </c>
      <c r="O172" s="32">
        <f t="shared" si="26"/>
        <v>1</v>
      </c>
      <c r="P172" s="32" t="str">
        <f t="shared" ca="1" si="27"/>
        <v>Y</v>
      </c>
      <c r="Q172" s="29" t="s">
        <v>47</v>
      </c>
      <c r="R172" s="54">
        <f t="shared" si="28"/>
        <v>0</v>
      </c>
      <c r="S172" s="33">
        <f t="shared" si="29"/>
        <v>87.070400000000006</v>
      </c>
      <c r="T172" s="29">
        <v>87</v>
      </c>
      <c r="U172" s="27"/>
      <c r="V172" s="27"/>
      <c r="W172" s="27"/>
      <c r="X172" s="27"/>
      <c r="Y172" s="27"/>
      <c r="AE172" s="53"/>
      <c r="AF172" s="53"/>
      <c r="AI172" s="37"/>
      <c r="AJ172" s="37"/>
      <c r="AK172" s="37"/>
      <c r="AL172" s="47"/>
    </row>
    <row r="173" spans="1:38" s="26" customFormat="1" ht="15">
      <c r="A173" s="57">
        <v>41</v>
      </c>
      <c r="B173" s="57">
        <v>39</v>
      </c>
      <c r="C173" s="57" t="s">
        <v>453</v>
      </c>
      <c r="D173" s="29" t="s">
        <v>54</v>
      </c>
      <c r="E173" s="29">
        <v>83</v>
      </c>
      <c r="F173" s="27"/>
      <c r="G173" s="27"/>
      <c r="H173" s="27"/>
      <c r="I173" s="27"/>
      <c r="J173" s="27"/>
      <c r="K173" s="32">
        <f t="shared" si="24"/>
        <v>83</v>
      </c>
      <c r="L173" s="32" t="s">
        <v>777</v>
      </c>
      <c r="M173" s="32"/>
      <c r="N173" s="32">
        <f t="shared" si="25"/>
        <v>82.9833</v>
      </c>
      <c r="O173" s="32">
        <f t="shared" si="26"/>
        <v>1</v>
      </c>
      <c r="P173" s="32" t="str">
        <f t="shared" ca="1" si="27"/>
        <v>Y</v>
      </c>
      <c r="Q173" s="29" t="s">
        <v>47</v>
      </c>
      <c r="R173" s="54">
        <f t="shared" si="28"/>
        <v>0</v>
      </c>
      <c r="S173" s="33">
        <f t="shared" si="29"/>
        <v>83.066299999999998</v>
      </c>
      <c r="T173" s="29">
        <v>83</v>
      </c>
      <c r="U173" s="27"/>
      <c r="V173" s="27"/>
      <c r="W173" s="27"/>
      <c r="X173" s="27"/>
      <c r="Y173" s="27"/>
      <c r="AE173" s="53"/>
      <c r="AF173" s="53"/>
      <c r="AI173" s="37"/>
      <c r="AJ173" s="37"/>
      <c r="AK173" s="37"/>
      <c r="AL173" s="47"/>
    </row>
    <row r="174" spans="1:38" s="26" customFormat="1" ht="15">
      <c r="A174" s="57">
        <v>42</v>
      </c>
      <c r="B174" s="57">
        <v>40</v>
      </c>
      <c r="C174" s="57" t="s">
        <v>476</v>
      </c>
      <c r="D174" s="29" t="s">
        <v>45</v>
      </c>
      <c r="E174" s="29">
        <v>74</v>
      </c>
      <c r="F174" s="27"/>
      <c r="G174" s="27"/>
      <c r="H174" s="27"/>
      <c r="I174" s="27"/>
      <c r="J174" s="27"/>
      <c r="K174" s="32">
        <f t="shared" si="24"/>
        <v>74</v>
      </c>
      <c r="L174" s="32" t="s">
        <v>777</v>
      </c>
      <c r="M174" s="32"/>
      <c r="N174" s="32">
        <f t="shared" si="25"/>
        <v>73.983199999999997</v>
      </c>
      <c r="O174" s="32">
        <f t="shared" si="26"/>
        <v>1</v>
      </c>
      <c r="P174" s="32" t="str">
        <f t="shared" ca="1" si="27"/>
        <v>Y</v>
      </c>
      <c r="Q174" s="29" t="s">
        <v>47</v>
      </c>
      <c r="R174" s="54">
        <f t="shared" si="28"/>
        <v>0</v>
      </c>
      <c r="S174" s="33">
        <f t="shared" si="29"/>
        <v>74.057199999999995</v>
      </c>
      <c r="T174" s="29">
        <v>74</v>
      </c>
      <c r="U174" s="27"/>
      <c r="V174" s="27"/>
      <c r="W174" s="27"/>
      <c r="X174" s="27"/>
      <c r="Y174" s="27"/>
      <c r="AE174" s="53"/>
      <c r="AF174" s="53"/>
      <c r="AI174" s="37"/>
      <c r="AJ174" s="37"/>
      <c r="AK174" s="37"/>
      <c r="AL174" s="47"/>
    </row>
    <row r="175" spans="1:38" s="26" customFormat="1" ht="15">
      <c r="A175" s="57">
        <v>43</v>
      </c>
      <c r="B175" s="57">
        <v>41</v>
      </c>
      <c r="C175" s="57" t="s">
        <v>485</v>
      </c>
      <c r="D175" s="29" t="s">
        <v>45</v>
      </c>
      <c r="E175" s="29">
        <v>72</v>
      </c>
      <c r="F175" s="27"/>
      <c r="G175" s="27"/>
      <c r="H175" s="27"/>
      <c r="I175" s="27"/>
      <c r="J175" s="27"/>
      <c r="K175" s="32">
        <f t="shared" si="24"/>
        <v>72</v>
      </c>
      <c r="L175" s="32" t="s">
        <v>777</v>
      </c>
      <c r="M175" s="32"/>
      <c r="N175" s="32">
        <f t="shared" si="25"/>
        <v>71.983099999999993</v>
      </c>
      <c r="O175" s="32">
        <f t="shared" si="26"/>
        <v>1</v>
      </c>
      <c r="P175" s="32" t="str">
        <f t="shared" ca="1" si="27"/>
        <v>Y</v>
      </c>
      <c r="Q175" s="29" t="s">
        <v>47</v>
      </c>
      <c r="R175" s="54">
        <f t="shared" si="28"/>
        <v>0</v>
      </c>
      <c r="S175" s="33">
        <f t="shared" si="29"/>
        <v>72.055099999999996</v>
      </c>
      <c r="T175" s="29">
        <v>72</v>
      </c>
      <c r="U175" s="27"/>
      <c r="V175" s="27"/>
      <c r="W175" s="27"/>
      <c r="X175" s="27"/>
      <c r="Y175" s="27"/>
      <c r="AE175" s="53"/>
      <c r="AF175" s="53"/>
      <c r="AI175" s="37"/>
      <c r="AJ175" s="37"/>
      <c r="AK175" s="37"/>
      <c r="AL175" s="47"/>
    </row>
    <row r="176" spans="1:38" s="26" customFormat="1" ht="15">
      <c r="A176" s="57">
        <v>44</v>
      </c>
      <c r="B176" s="57">
        <v>42</v>
      </c>
      <c r="C176" s="57" t="s">
        <v>492</v>
      </c>
      <c r="D176" s="29" t="s">
        <v>54</v>
      </c>
      <c r="E176" s="29">
        <v>70</v>
      </c>
      <c r="F176" s="27"/>
      <c r="G176" s="27"/>
      <c r="H176" s="27"/>
      <c r="I176" s="27"/>
      <c r="J176" s="27"/>
      <c r="K176" s="32">
        <f t="shared" si="24"/>
        <v>70</v>
      </c>
      <c r="L176" s="32" t="s">
        <v>777</v>
      </c>
      <c r="M176" s="32"/>
      <c r="N176" s="32">
        <f t="shared" si="25"/>
        <v>69.983000000000004</v>
      </c>
      <c r="O176" s="32">
        <f t="shared" si="26"/>
        <v>1</v>
      </c>
      <c r="P176" s="32" t="str">
        <f t="shared" ca="1" si="27"/>
        <v>Y</v>
      </c>
      <c r="Q176" s="29" t="s">
        <v>47</v>
      </c>
      <c r="R176" s="54">
        <f t="shared" si="28"/>
        <v>0</v>
      </c>
      <c r="S176" s="33">
        <f t="shared" si="29"/>
        <v>70.052999999999997</v>
      </c>
      <c r="T176" s="29">
        <v>70</v>
      </c>
      <c r="U176" s="27"/>
      <c r="V176" s="27"/>
      <c r="W176" s="27"/>
      <c r="X176" s="27"/>
      <c r="Y176" s="27"/>
      <c r="AE176" s="53"/>
      <c r="AF176" s="53"/>
      <c r="AI176" s="37"/>
      <c r="AJ176" s="37"/>
      <c r="AK176" s="37"/>
      <c r="AL176" s="47"/>
    </row>
    <row r="177" spans="1:38" s="26" customFormat="1" ht="15">
      <c r="A177" s="57">
        <v>45</v>
      </c>
      <c r="B177" s="57">
        <v>43</v>
      </c>
      <c r="C177" s="57" t="s">
        <v>493</v>
      </c>
      <c r="D177" s="29" t="s">
        <v>45</v>
      </c>
      <c r="E177" s="29">
        <v>69</v>
      </c>
      <c r="F177" s="27"/>
      <c r="G177" s="27"/>
      <c r="H177" s="27"/>
      <c r="I177" s="27"/>
      <c r="J177" s="27"/>
      <c r="K177" s="32">
        <f t="shared" si="24"/>
        <v>69</v>
      </c>
      <c r="L177" s="32" t="s">
        <v>777</v>
      </c>
      <c r="M177" s="32"/>
      <c r="N177" s="32">
        <f t="shared" si="25"/>
        <v>68.982900000000001</v>
      </c>
      <c r="O177" s="32">
        <f t="shared" si="26"/>
        <v>1</v>
      </c>
      <c r="P177" s="32" t="str">
        <f t="shared" ca="1" si="27"/>
        <v>Y</v>
      </c>
      <c r="Q177" s="29" t="s">
        <v>47</v>
      </c>
      <c r="R177" s="54">
        <f t="shared" si="28"/>
        <v>0</v>
      </c>
      <c r="S177" s="33">
        <f t="shared" si="29"/>
        <v>69.051900000000003</v>
      </c>
      <c r="T177" s="29">
        <v>69</v>
      </c>
      <c r="U177" s="27"/>
      <c r="V177" s="27"/>
      <c r="W177" s="27"/>
      <c r="X177" s="27"/>
      <c r="Y177" s="27"/>
      <c r="AE177" s="53"/>
      <c r="AF177" s="53"/>
      <c r="AI177" s="37"/>
      <c r="AJ177" s="37"/>
      <c r="AK177" s="37"/>
      <c r="AL177" s="47"/>
    </row>
    <row r="178" spans="1:38" ht="5.0999999999999996" customHeight="1">
      <c r="A178" s="57"/>
      <c r="B178" s="1"/>
      <c r="C178" s="57"/>
      <c r="D178" s="29"/>
      <c r="E178" s="29"/>
      <c r="F178" s="27"/>
      <c r="G178" s="27"/>
      <c r="H178" s="27"/>
      <c r="I178" s="27"/>
      <c r="J178" s="27"/>
      <c r="K178" s="32"/>
      <c r="L178" s="27"/>
      <c r="M178" s="27"/>
      <c r="N178" s="32"/>
      <c r="O178" s="27"/>
      <c r="P178" s="27"/>
      <c r="R178" s="58"/>
      <c r="S178" s="33"/>
      <c r="T178" s="27"/>
      <c r="U178" s="27"/>
      <c r="V178" s="27"/>
      <c r="W178" s="27"/>
      <c r="X178" s="27"/>
      <c r="Y178" s="27"/>
      <c r="AE178" s="59"/>
      <c r="AF178" s="59"/>
      <c r="AG178" s="26"/>
      <c r="AH178" s="26"/>
      <c r="AI178" s="37"/>
      <c r="AJ178" s="37"/>
      <c r="AK178" s="37"/>
      <c r="AL178" s="30"/>
    </row>
    <row r="179" spans="1:38" ht="15">
      <c r="A179" s="56"/>
      <c r="B179" s="56"/>
      <c r="D179" s="27"/>
      <c r="E179" s="27"/>
      <c r="F179" s="27"/>
      <c r="G179" s="27"/>
      <c r="H179" s="27"/>
      <c r="I179" s="27"/>
      <c r="J179" s="27"/>
      <c r="K179" s="32"/>
      <c r="L179" s="27"/>
      <c r="M179" s="27"/>
      <c r="N179" s="32"/>
      <c r="O179" s="27"/>
      <c r="P179" s="27"/>
      <c r="R179" s="58"/>
      <c r="S179" s="33"/>
      <c r="T179" s="29"/>
      <c r="U179" s="27"/>
      <c r="V179" s="27"/>
      <c r="W179" s="27"/>
      <c r="X179" s="27"/>
      <c r="Y179" s="27"/>
      <c r="AE179" s="59"/>
      <c r="AF179" s="59"/>
      <c r="AG179" s="26"/>
      <c r="AH179" s="26"/>
      <c r="AI179" s="37"/>
      <c r="AJ179" s="37"/>
      <c r="AK179" s="37"/>
      <c r="AL179" s="30"/>
    </row>
    <row r="180" spans="1:38" ht="15">
      <c r="A180" s="56"/>
      <c r="B180" s="56"/>
      <c r="C180" s="56" t="s">
        <v>67</v>
      </c>
      <c r="D180" s="27"/>
      <c r="E180" s="27"/>
      <c r="F180" s="27"/>
      <c r="G180" s="27"/>
      <c r="H180" s="27"/>
      <c r="I180" s="27"/>
      <c r="J180" s="27"/>
      <c r="K180" s="32"/>
      <c r="L180" s="27"/>
      <c r="M180" s="27"/>
      <c r="N180" s="32"/>
      <c r="O180" s="27"/>
      <c r="P180" s="27"/>
      <c r="Q180" s="49" t="str">
        <f>C180</f>
        <v>M55</v>
      </c>
      <c r="R180" s="58"/>
      <c r="S180" s="33"/>
      <c r="T180" s="29"/>
      <c r="U180" s="27"/>
      <c r="V180" s="27"/>
      <c r="W180" s="27"/>
      <c r="X180" s="27"/>
      <c r="Y180" s="27"/>
      <c r="AE180" s="59"/>
      <c r="AF180" s="59"/>
      <c r="AG180" s="26"/>
      <c r="AH180" s="26"/>
      <c r="AI180" s="37">
        <v>1062</v>
      </c>
      <c r="AJ180" s="37">
        <v>1049</v>
      </c>
      <c r="AK180" s="37">
        <v>973</v>
      </c>
      <c r="AL180" s="30"/>
    </row>
    <row r="181" spans="1:38" ht="15">
      <c r="A181" s="57">
        <v>1</v>
      </c>
      <c r="B181" s="57">
        <v>1</v>
      </c>
      <c r="C181" s="57" t="s">
        <v>64</v>
      </c>
      <c r="D181" s="29" t="s">
        <v>66</v>
      </c>
      <c r="E181" s="29">
        <v>286</v>
      </c>
      <c r="F181" s="27"/>
      <c r="G181" s="27"/>
      <c r="H181" s="27"/>
      <c r="I181" s="27"/>
      <c r="J181" s="27"/>
      <c r="K181" s="32">
        <f t="shared" ref="K181:K214" si="30"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286</v>
      </c>
      <c r="L181" s="32" t="s">
        <v>777</v>
      </c>
      <c r="M181" s="32" t="s">
        <v>608</v>
      </c>
      <c r="N181" s="32">
        <f t="shared" ref="N181:N214" si="31">K181-(ROW(K181)-ROW(K$6))/10000</f>
        <v>285.98250000000002</v>
      </c>
      <c r="O181" s="32">
        <f t="shared" ref="O181:O214" si="32">COUNT(E181:J181)</f>
        <v>1</v>
      </c>
      <c r="P181" s="32" t="str">
        <f t="shared" ref="P181:P214" ca="1" si="33">IF(AND(O181=1,OFFSET(D181,0,P$3)&gt;0),"Y",0)</f>
        <v>Y</v>
      </c>
      <c r="Q181" s="29" t="s">
        <v>67</v>
      </c>
      <c r="R181" s="54">
        <f t="shared" ref="R181:R214" si="34">1-(Q181=Q180)</f>
        <v>0</v>
      </c>
      <c r="S181" s="33">
        <f t="shared" ref="S181:S214" si="35">N181+T181/1000+U181/10000+V181/100000+W181/1000000+X181/10000000+Y181/100000000</f>
        <v>286.26850000000002</v>
      </c>
      <c r="T181" s="29">
        <v>286</v>
      </c>
      <c r="U181" s="27"/>
      <c r="V181" s="27"/>
      <c r="W181" s="27"/>
      <c r="X181" s="27"/>
      <c r="Y181" s="27"/>
      <c r="AE181" s="59"/>
      <c r="AF181" s="59"/>
      <c r="AG181" s="26"/>
      <c r="AH181" s="26"/>
      <c r="AI181" s="37"/>
      <c r="AJ181" s="37"/>
      <c r="AK181" s="37"/>
      <c r="AL181" s="30"/>
    </row>
    <row r="182" spans="1:38" ht="15">
      <c r="A182" s="57">
        <v>2</v>
      </c>
      <c r="B182" s="57">
        <v>2</v>
      </c>
      <c r="C182" s="57" t="s">
        <v>125</v>
      </c>
      <c r="D182" s="29" t="s">
        <v>91</v>
      </c>
      <c r="E182" s="29">
        <v>256</v>
      </c>
      <c r="F182" s="27"/>
      <c r="G182" s="27"/>
      <c r="H182" s="27"/>
      <c r="I182" s="27"/>
      <c r="J182" s="27"/>
      <c r="K182" s="32">
        <f t="shared" si="30"/>
        <v>256</v>
      </c>
      <c r="L182" s="32" t="s">
        <v>777</v>
      </c>
      <c r="M182" s="32" t="s">
        <v>609</v>
      </c>
      <c r="N182" s="32">
        <f t="shared" si="31"/>
        <v>255.98240000000001</v>
      </c>
      <c r="O182" s="32">
        <f t="shared" si="32"/>
        <v>1</v>
      </c>
      <c r="P182" s="32" t="str">
        <f t="shared" ca="1" si="33"/>
        <v>Y</v>
      </c>
      <c r="Q182" s="29" t="s">
        <v>67</v>
      </c>
      <c r="R182" s="54">
        <f t="shared" si="34"/>
        <v>0</v>
      </c>
      <c r="S182" s="33">
        <f t="shared" si="35"/>
        <v>256.23840000000001</v>
      </c>
      <c r="T182" s="29">
        <v>256</v>
      </c>
      <c r="U182" s="27"/>
      <c r="V182" s="27"/>
      <c r="W182" s="27"/>
      <c r="X182" s="27"/>
      <c r="Y182" s="27"/>
      <c r="AE182" s="59"/>
      <c r="AF182" s="59"/>
      <c r="AG182" s="26"/>
      <c r="AH182" s="26"/>
      <c r="AI182" s="37"/>
      <c r="AJ182" s="37"/>
      <c r="AK182" s="37"/>
      <c r="AL182" s="30"/>
    </row>
    <row r="183" spans="1:38" ht="15">
      <c r="A183" s="57">
        <v>3</v>
      </c>
      <c r="B183" s="57">
        <v>3</v>
      </c>
      <c r="C183" s="57" t="s">
        <v>153</v>
      </c>
      <c r="D183" s="29" t="s">
        <v>45</v>
      </c>
      <c r="E183" s="29">
        <v>242</v>
      </c>
      <c r="F183" s="27"/>
      <c r="G183" s="27"/>
      <c r="H183" s="27"/>
      <c r="I183" s="27"/>
      <c r="J183" s="27"/>
      <c r="K183" s="32">
        <f t="shared" si="30"/>
        <v>242</v>
      </c>
      <c r="L183" s="32" t="s">
        <v>777</v>
      </c>
      <c r="M183" s="32" t="s">
        <v>610</v>
      </c>
      <c r="N183" s="32">
        <f t="shared" si="31"/>
        <v>241.98230000000001</v>
      </c>
      <c r="O183" s="32">
        <f t="shared" si="32"/>
        <v>1</v>
      </c>
      <c r="P183" s="32" t="str">
        <f t="shared" ca="1" si="33"/>
        <v>Y</v>
      </c>
      <c r="Q183" s="29" t="s">
        <v>67</v>
      </c>
      <c r="R183" s="54">
        <f t="shared" si="34"/>
        <v>0</v>
      </c>
      <c r="S183" s="33">
        <f t="shared" si="35"/>
        <v>242.2243</v>
      </c>
      <c r="T183" s="29">
        <v>242</v>
      </c>
      <c r="U183" s="27"/>
      <c r="V183" s="27"/>
      <c r="W183" s="27"/>
      <c r="X183" s="27"/>
      <c r="Y183" s="27"/>
      <c r="AE183" s="59"/>
      <c r="AF183" s="59"/>
      <c r="AG183" s="26"/>
      <c r="AH183" s="26"/>
      <c r="AI183" s="37"/>
      <c r="AJ183" s="37"/>
      <c r="AK183" s="37"/>
      <c r="AL183" s="30"/>
    </row>
    <row r="184" spans="1:38" ht="15">
      <c r="A184" s="57">
        <v>4</v>
      </c>
      <c r="B184" s="57">
        <v>4</v>
      </c>
      <c r="C184" s="57" t="s">
        <v>155</v>
      </c>
      <c r="D184" s="29" t="s">
        <v>41</v>
      </c>
      <c r="E184" s="29">
        <v>240</v>
      </c>
      <c r="F184" s="27"/>
      <c r="G184" s="27"/>
      <c r="H184" s="27"/>
      <c r="I184" s="27"/>
      <c r="J184" s="27"/>
      <c r="K184" s="32">
        <f t="shared" si="30"/>
        <v>240</v>
      </c>
      <c r="L184" s="32" t="s">
        <v>777</v>
      </c>
      <c r="M184" s="32"/>
      <c r="N184" s="32">
        <f t="shared" si="31"/>
        <v>239.98220000000001</v>
      </c>
      <c r="O184" s="32">
        <f t="shared" si="32"/>
        <v>1</v>
      </c>
      <c r="P184" s="32" t="str">
        <f t="shared" ca="1" si="33"/>
        <v>Y</v>
      </c>
      <c r="Q184" s="29" t="s">
        <v>67</v>
      </c>
      <c r="R184" s="54">
        <f t="shared" si="34"/>
        <v>0</v>
      </c>
      <c r="S184" s="33">
        <f t="shared" si="35"/>
        <v>240.22220000000002</v>
      </c>
      <c r="T184" s="29">
        <v>240</v>
      </c>
      <c r="U184" s="27"/>
      <c r="V184" s="27"/>
      <c r="W184" s="27"/>
      <c r="X184" s="27"/>
      <c r="Y184" s="27"/>
      <c r="AE184" s="59"/>
      <c r="AF184" s="59"/>
      <c r="AG184" s="26"/>
      <c r="AH184" s="26"/>
      <c r="AI184" s="37"/>
      <c r="AJ184" s="37"/>
      <c r="AK184" s="37"/>
      <c r="AL184" s="30"/>
    </row>
    <row r="185" spans="1:38" ht="15">
      <c r="A185" s="57">
        <v>5</v>
      </c>
      <c r="B185" s="57">
        <v>5</v>
      </c>
      <c r="C185" s="57" t="s">
        <v>180</v>
      </c>
      <c r="D185" s="29" t="s">
        <v>58</v>
      </c>
      <c r="E185" s="29">
        <v>231</v>
      </c>
      <c r="F185" s="27"/>
      <c r="G185" s="27"/>
      <c r="H185" s="27"/>
      <c r="I185" s="27"/>
      <c r="J185" s="27"/>
      <c r="K185" s="32">
        <f t="shared" si="30"/>
        <v>231</v>
      </c>
      <c r="L185" s="32" t="s">
        <v>777</v>
      </c>
      <c r="M185" s="32"/>
      <c r="N185" s="32">
        <f t="shared" si="31"/>
        <v>230.9821</v>
      </c>
      <c r="O185" s="32">
        <f t="shared" si="32"/>
        <v>1</v>
      </c>
      <c r="P185" s="32" t="str">
        <f t="shared" ca="1" si="33"/>
        <v>Y</v>
      </c>
      <c r="Q185" s="29" t="s">
        <v>67</v>
      </c>
      <c r="R185" s="54">
        <f t="shared" si="34"/>
        <v>0</v>
      </c>
      <c r="S185" s="33">
        <f t="shared" si="35"/>
        <v>231.2131</v>
      </c>
      <c r="T185" s="29">
        <v>231</v>
      </c>
      <c r="U185" s="27"/>
      <c r="V185" s="27"/>
      <c r="W185" s="27"/>
      <c r="X185" s="27"/>
      <c r="Y185" s="27"/>
      <c r="AE185" s="59"/>
      <c r="AF185" s="59"/>
      <c r="AG185" s="26"/>
      <c r="AH185" s="26"/>
      <c r="AI185" s="37"/>
      <c r="AJ185" s="37"/>
      <c r="AK185" s="37"/>
      <c r="AL185" s="30"/>
    </row>
    <row r="186" spans="1:38" ht="15">
      <c r="A186" s="57">
        <v>6</v>
      </c>
      <c r="B186" s="57">
        <v>6</v>
      </c>
      <c r="C186" s="57" t="s">
        <v>181</v>
      </c>
      <c r="D186" s="29" t="s">
        <v>66</v>
      </c>
      <c r="E186" s="29">
        <v>230</v>
      </c>
      <c r="F186" s="27"/>
      <c r="G186" s="27"/>
      <c r="H186" s="27"/>
      <c r="I186" s="27"/>
      <c r="J186" s="27"/>
      <c r="K186" s="32">
        <f t="shared" si="30"/>
        <v>230</v>
      </c>
      <c r="L186" s="32" t="s">
        <v>777</v>
      </c>
      <c r="M186" s="32"/>
      <c r="N186" s="32">
        <f t="shared" si="31"/>
        <v>229.982</v>
      </c>
      <c r="O186" s="32">
        <f t="shared" si="32"/>
        <v>1</v>
      </c>
      <c r="P186" s="32" t="str">
        <f t="shared" ca="1" si="33"/>
        <v>Y</v>
      </c>
      <c r="Q186" s="29" t="s">
        <v>67</v>
      </c>
      <c r="R186" s="54">
        <f t="shared" si="34"/>
        <v>0</v>
      </c>
      <c r="S186" s="33">
        <f t="shared" si="35"/>
        <v>230.21199999999999</v>
      </c>
      <c r="T186" s="29">
        <v>230</v>
      </c>
      <c r="U186" s="27"/>
      <c r="V186" s="27"/>
      <c r="W186" s="27"/>
      <c r="X186" s="27"/>
      <c r="Y186" s="27"/>
      <c r="AE186" s="59"/>
      <c r="AF186" s="59"/>
      <c r="AG186" s="26"/>
      <c r="AH186" s="26"/>
      <c r="AI186" s="37"/>
      <c r="AJ186" s="37"/>
      <c r="AK186" s="37"/>
      <c r="AL186" s="30"/>
    </row>
    <row r="187" spans="1:38" ht="15">
      <c r="A187" s="57">
        <v>7</v>
      </c>
      <c r="B187" s="57">
        <v>7</v>
      </c>
      <c r="C187" s="57" t="s">
        <v>208</v>
      </c>
      <c r="D187" s="29" t="s">
        <v>45</v>
      </c>
      <c r="E187" s="29">
        <v>216</v>
      </c>
      <c r="F187" s="27"/>
      <c r="G187" s="27"/>
      <c r="H187" s="27"/>
      <c r="I187" s="27"/>
      <c r="J187" s="27"/>
      <c r="K187" s="32">
        <f t="shared" si="30"/>
        <v>216</v>
      </c>
      <c r="L187" s="32" t="s">
        <v>777</v>
      </c>
      <c r="M187" s="32"/>
      <c r="N187" s="32">
        <f t="shared" si="31"/>
        <v>215.9819</v>
      </c>
      <c r="O187" s="32">
        <f t="shared" si="32"/>
        <v>1</v>
      </c>
      <c r="P187" s="32" t="str">
        <f t="shared" ca="1" si="33"/>
        <v>Y</v>
      </c>
      <c r="Q187" s="29" t="s">
        <v>67</v>
      </c>
      <c r="R187" s="54">
        <f t="shared" si="34"/>
        <v>0</v>
      </c>
      <c r="S187" s="33">
        <f t="shared" si="35"/>
        <v>216.1979</v>
      </c>
      <c r="T187" s="29">
        <v>216</v>
      </c>
      <c r="U187" s="27"/>
      <c r="V187" s="27"/>
      <c r="W187" s="27"/>
      <c r="X187" s="27"/>
      <c r="Y187" s="27"/>
      <c r="AE187" s="59"/>
      <c r="AF187" s="59"/>
      <c r="AG187" s="26"/>
      <c r="AH187" s="26"/>
      <c r="AI187" s="37"/>
      <c r="AJ187" s="37"/>
      <c r="AK187" s="37"/>
      <c r="AL187" s="30"/>
    </row>
    <row r="188" spans="1:38" ht="15">
      <c r="A188" s="57">
        <v>8</v>
      </c>
      <c r="B188" s="57">
        <v>8</v>
      </c>
      <c r="C188" s="57" t="s">
        <v>213</v>
      </c>
      <c r="D188" s="29" t="s">
        <v>19</v>
      </c>
      <c r="E188" s="29">
        <v>212</v>
      </c>
      <c r="F188" s="27"/>
      <c r="G188" s="27"/>
      <c r="H188" s="27"/>
      <c r="I188" s="27"/>
      <c r="J188" s="27"/>
      <c r="K188" s="32">
        <f t="shared" si="30"/>
        <v>212</v>
      </c>
      <c r="L188" s="32" t="s">
        <v>777</v>
      </c>
      <c r="M188" s="32"/>
      <c r="N188" s="32">
        <f t="shared" si="31"/>
        <v>211.98179999999999</v>
      </c>
      <c r="O188" s="32">
        <f t="shared" si="32"/>
        <v>1</v>
      </c>
      <c r="P188" s="32" t="str">
        <f t="shared" ca="1" si="33"/>
        <v>Y</v>
      </c>
      <c r="Q188" s="29" t="s">
        <v>67</v>
      </c>
      <c r="R188" s="54">
        <f t="shared" si="34"/>
        <v>0</v>
      </c>
      <c r="S188" s="33">
        <f t="shared" si="35"/>
        <v>212.19379999999998</v>
      </c>
      <c r="T188" s="29">
        <v>212</v>
      </c>
      <c r="U188" s="27"/>
      <c r="V188" s="27"/>
      <c r="W188" s="27"/>
      <c r="X188" s="27"/>
      <c r="Y188" s="27"/>
      <c r="AE188" s="59"/>
      <c r="AF188" s="59"/>
      <c r="AG188" s="26"/>
      <c r="AH188" s="26"/>
      <c r="AI188" s="37"/>
      <c r="AJ188" s="37"/>
      <c r="AK188" s="37"/>
      <c r="AL188" s="30"/>
    </row>
    <row r="189" spans="1:38" ht="15">
      <c r="A189" s="57">
        <v>9</v>
      </c>
      <c r="B189" s="57">
        <v>9</v>
      </c>
      <c r="C189" s="57" t="s">
        <v>221</v>
      </c>
      <c r="D189" s="29" t="s">
        <v>24</v>
      </c>
      <c r="E189" s="29">
        <v>207</v>
      </c>
      <c r="F189" s="27"/>
      <c r="G189" s="27"/>
      <c r="H189" s="27"/>
      <c r="I189" s="27"/>
      <c r="J189" s="27"/>
      <c r="K189" s="32">
        <f t="shared" si="30"/>
        <v>207</v>
      </c>
      <c r="L189" s="32" t="s">
        <v>777</v>
      </c>
      <c r="M189" s="32"/>
      <c r="N189" s="32">
        <f t="shared" si="31"/>
        <v>206.98169999999999</v>
      </c>
      <c r="O189" s="32">
        <f t="shared" si="32"/>
        <v>1</v>
      </c>
      <c r="P189" s="32" t="str">
        <f t="shared" ca="1" si="33"/>
        <v>Y</v>
      </c>
      <c r="Q189" s="29" t="s">
        <v>67</v>
      </c>
      <c r="R189" s="54">
        <f t="shared" si="34"/>
        <v>0</v>
      </c>
      <c r="S189" s="33">
        <f t="shared" si="35"/>
        <v>207.18869999999998</v>
      </c>
      <c r="T189" s="29">
        <v>207</v>
      </c>
      <c r="U189" s="27"/>
      <c r="V189" s="27"/>
      <c r="W189" s="27"/>
      <c r="X189" s="27"/>
      <c r="Y189" s="27"/>
      <c r="AE189" s="59"/>
      <c r="AF189" s="59"/>
      <c r="AG189" s="26"/>
      <c r="AH189" s="26"/>
      <c r="AI189" s="37"/>
      <c r="AJ189" s="37"/>
      <c r="AK189" s="37"/>
      <c r="AL189" s="30"/>
    </row>
    <row r="190" spans="1:38" ht="15">
      <c r="A190" s="57">
        <v>10</v>
      </c>
      <c r="B190" s="57" t="s">
        <v>94</v>
      </c>
      <c r="C190" s="57" t="s">
        <v>223</v>
      </c>
      <c r="D190" s="29" t="s">
        <v>70</v>
      </c>
      <c r="E190" s="29">
        <v>206</v>
      </c>
      <c r="F190" s="27"/>
      <c r="G190" s="27"/>
      <c r="H190" s="27"/>
      <c r="I190" s="27"/>
      <c r="J190" s="27"/>
      <c r="K190" s="32">
        <f t="shared" si="30"/>
        <v>206</v>
      </c>
      <c r="L190" s="32" t="s">
        <v>778</v>
      </c>
      <c r="M190" s="32"/>
      <c r="N190" s="32">
        <f t="shared" si="31"/>
        <v>205.98159999999999</v>
      </c>
      <c r="O190" s="32">
        <f t="shared" si="32"/>
        <v>1</v>
      </c>
      <c r="P190" s="32" t="str">
        <f t="shared" ca="1" si="33"/>
        <v>Y</v>
      </c>
      <c r="Q190" s="29" t="s">
        <v>67</v>
      </c>
      <c r="R190" s="54">
        <f t="shared" si="34"/>
        <v>0</v>
      </c>
      <c r="S190" s="33">
        <f t="shared" si="35"/>
        <v>206.18759999999997</v>
      </c>
      <c r="T190" s="29">
        <v>206</v>
      </c>
      <c r="U190" s="27"/>
      <c r="V190" s="27"/>
      <c r="W190" s="27"/>
      <c r="X190" s="27"/>
      <c r="Y190" s="27"/>
      <c r="AE190" s="59"/>
      <c r="AF190" s="59"/>
      <c r="AG190" s="26"/>
      <c r="AH190" s="26"/>
      <c r="AI190" s="37"/>
      <c r="AJ190" s="37"/>
      <c r="AK190" s="37"/>
      <c r="AL190" s="30"/>
    </row>
    <row r="191" spans="1:38" ht="15">
      <c r="A191" s="57">
        <v>11</v>
      </c>
      <c r="B191" s="57">
        <v>10</v>
      </c>
      <c r="C191" s="57" t="s">
        <v>230</v>
      </c>
      <c r="D191" s="29" t="s">
        <v>37</v>
      </c>
      <c r="E191" s="29">
        <v>202</v>
      </c>
      <c r="F191" s="27"/>
      <c r="G191" s="27"/>
      <c r="H191" s="27"/>
      <c r="I191" s="27"/>
      <c r="J191" s="27"/>
      <c r="K191" s="32">
        <f t="shared" si="30"/>
        <v>202</v>
      </c>
      <c r="L191" s="32" t="s">
        <v>777</v>
      </c>
      <c r="M191" s="32"/>
      <c r="N191" s="32">
        <f t="shared" si="31"/>
        <v>201.98150000000001</v>
      </c>
      <c r="O191" s="32">
        <f t="shared" si="32"/>
        <v>1</v>
      </c>
      <c r="P191" s="32" t="str">
        <f t="shared" ca="1" si="33"/>
        <v>Y</v>
      </c>
      <c r="Q191" s="29" t="s">
        <v>67</v>
      </c>
      <c r="R191" s="54">
        <f t="shared" si="34"/>
        <v>0</v>
      </c>
      <c r="S191" s="33">
        <f t="shared" si="35"/>
        <v>202.18350000000001</v>
      </c>
      <c r="T191" s="29">
        <v>202</v>
      </c>
      <c r="U191" s="27"/>
      <c r="V191" s="27"/>
      <c r="W191" s="27"/>
      <c r="X191" s="27"/>
      <c r="Y191" s="27"/>
      <c r="AE191" s="59"/>
      <c r="AF191" s="59"/>
      <c r="AG191" s="26"/>
      <c r="AH191" s="26"/>
      <c r="AI191" s="37"/>
      <c r="AJ191" s="37"/>
      <c r="AK191" s="37"/>
      <c r="AL191" s="30"/>
    </row>
    <row r="192" spans="1:38" ht="15">
      <c r="A192" s="57">
        <v>12</v>
      </c>
      <c r="B192" s="57">
        <v>11</v>
      </c>
      <c r="C192" s="57" t="s">
        <v>246</v>
      </c>
      <c r="D192" s="29" t="s">
        <v>132</v>
      </c>
      <c r="E192" s="29">
        <v>192</v>
      </c>
      <c r="F192" s="27"/>
      <c r="G192" s="27"/>
      <c r="H192" s="27"/>
      <c r="I192" s="27"/>
      <c r="J192" s="27"/>
      <c r="K192" s="32">
        <f t="shared" si="30"/>
        <v>192</v>
      </c>
      <c r="L192" s="32" t="s">
        <v>777</v>
      </c>
      <c r="M192" s="32"/>
      <c r="N192" s="32">
        <f t="shared" si="31"/>
        <v>191.98140000000001</v>
      </c>
      <c r="O192" s="32">
        <f t="shared" si="32"/>
        <v>1</v>
      </c>
      <c r="P192" s="32" t="str">
        <f t="shared" ca="1" si="33"/>
        <v>Y</v>
      </c>
      <c r="Q192" s="29" t="s">
        <v>67</v>
      </c>
      <c r="R192" s="54">
        <f t="shared" si="34"/>
        <v>0</v>
      </c>
      <c r="S192" s="33">
        <f t="shared" si="35"/>
        <v>192.17340000000002</v>
      </c>
      <c r="T192" s="29">
        <v>192</v>
      </c>
      <c r="U192" s="27"/>
      <c r="V192" s="27"/>
      <c r="W192" s="27"/>
      <c r="X192" s="27"/>
      <c r="Y192" s="27"/>
      <c r="AE192" s="59"/>
      <c r="AF192" s="59"/>
      <c r="AG192" s="26"/>
      <c r="AH192" s="26"/>
      <c r="AI192" s="37"/>
      <c r="AJ192" s="37"/>
      <c r="AK192" s="37"/>
      <c r="AL192" s="30"/>
    </row>
    <row r="193" spans="1:38" ht="15">
      <c r="A193" s="57">
        <v>13</v>
      </c>
      <c r="B193" s="57">
        <v>12</v>
      </c>
      <c r="C193" s="57" t="s">
        <v>259</v>
      </c>
      <c r="D193" s="29" t="s">
        <v>51</v>
      </c>
      <c r="E193" s="29">
        <v>185</v>
      </c>
      <c r="F193" s="27"/>
      <c r="G193" s="27"/>
      <c r="H193" s="27"/>
      <c r="I193" s="27"/>
      <c r="J193" s="27"/>
      <c r="K193" s="32">
        <f t="shared" si="30"/>
        <v>185</v>
      </c>
      <c r="L193" s="32" t="s">
        <v>777</v>
      </c>
      <c r="M193" s="32"/>
      <c r="N193" s="32">
        <f t="shared" si="31"/>
        <v>184.9813</v>
      </c>
      <c r="O193" s="32">
        <f t="shared" si="32"/>
        <v>1</v>
      </c>
      <c r="P193" s="32" t="str">
        <f t="shared" ca="1" si="33"/>
        <v>Y</v>
      </c>
      <c r="Q193" s="29" t="s">
        <v>67</v>
      </c>
      <c r="R193" s="54">
        <f t="shared" si="34"/>
        <v>0</v>
      </c>
      <c r="S193" s="33">
        <f t="shared" si="35"/>
        <v>185.16630000000001</v>
      </c>
      <c r="T193" s="29">
        <v>185</v>
      </c>
      <c r="U193" s="27"/>
      <c r="V193" s="27"/>
      <c r="W193" s="27"/>
      <c r="X193" s="27"/>
      <c r="Y193" s="27"/>
      <c r="AE193" s="59"/>
      <c r="AF193" s="59"/>
      <c r="AG193" s="26"/>
      <c r="AH193" s="26"/>
      <c r="AI193" s="37"/>
      <c r="AJ193" s="37"/>
      <c r="AK193" s="37"/>
      <c r="AL193" s="30"/>
    </row>
    <row r="194" spans="1:38" ht="15">
      <c r="A194" s="57">
        <v>14</v>
      </c>
      <c r="B194" s="57">
        <v>13</v>
      </c>
      <c r="C194" s="57" t="s">
        <v>270</v>
      </c>
      <c r="D194" s="29" t="s">
        <v>77</v>
      </c>
      <c r="E194" s="29">
        <v>180</v>
      </c>
      <c r="F194" s="27"/>
      <c r="G194" s="27"/>
      <c r="H194" s="27"/>
      <c r="I194" s="27"/>
      <c r="J194" s="27"/>
      <c r="K194" s="32">
        <f t="shared" si="30"/>
        <v>180</v>
      </c>
      <c r="L194" s="32" t="s">
        <v>777</v>
      </c>
      <c r="M194" s="32"/>
      <c r="N194" s="32">
        <f t="shared" si="31"/>
        <v>179.9812</v>
      </c>
      <c r="O194" s="32">
        <f t="shared" si="32"/>
        <v>1</v>
      </c>
      <c r="P194" s="32" t="str">
        <f t="shared" ca="1" si="33"/>
        <v>Y</v>
      </c>
      <c r="Q194" s="29" t="s">
        <v>67</v>
      </c>
      <c r="R194" s="54">
        <f t="shared" si="34"/>
        <v>0</v>
      </c>
      <c r="S194" s="33">
        <f t="shared" si="35"/>
        <v>180.16120000000001</v>
      </c>
      <c r="T194" s="29">
        <v>180</v>
      </c>
      <c r="U194" s="27"/>
      <c r="V194" s="27"/>
      <c r="W194" s="27"/>
      <c r="X194" s="27"/>
      <c r="Y194" s="27"/>
      <c r="AE194" s="59"/>
      <c r="AF194" s="59"/>
      <c r="AG194" s="26"/>
      <c r="AH194" s="26"/>
      <c r="AI194" s="37"/>
      <c r="AJ194" s="37"/>
      <c r="AK194" s="37"/>
      <c r="AL194" s="30"/>
    </row>
    <row r="195" spans="1:38" ht="15">
      <c r="A195" s="57">
        <v>15</v>
      </c>
      <c r="B195" s="57">
        <v>14</v>
      </c>
      <c r="C195" s="57" t="s">
        <v>272</v>
      </c>
      <c r="D195" s="29" t="s">
        <v>132</v>
      </c>
      <c r="E195" s="29">
        <v>178</v>
      </c>
      <c r="F195" s="27"/>
      <c r="G195" s="27"/>
      <c r="H195" s="27"/>
      <c r="I195" s="27"/>
      <c r="J195" s="27"/>
      <c r="K195" s="32">
        <f t="shared" si="30"/>
        <v>178</v>
      </c>
      <c r="L195" s="32" t="s">
        <v>777</v>
      </c>
      <c r="M195" s="32"/>
      <c r="N195" s="32">
        <f t="shared" si="31"/>
        <v>177.9811</v>
      </c>
      <c r="O195" s="32">
        <f t="shared" si="32"/>
        <v>1</v>
      </c>
      <c r="P195" s="32" t="str">
        <f t="shared" ca="1" si="33"/>
        <v>Y</v>
      </c>
      <c r="Q195" s="29" t="s">
        <v>67</v>
      </c>
      <c r="R195" s="54">
        <f t="shared" si="34"/>
        <v>0</v>
      </c>
      <c r="S195" s="33">
        <f t="shared" si="35"/>
        <v>178.1591</v>
      </c>
      <c r="T195" s="29">
        <v>178</v>
      </c>
      <c r="U195" s="27"/>
      <c r="V195" s="27"/>
      <c r="W195" s="27"/>
      <c r="X195" s="27"/>
      <c r="Y195" s="27"/>
      <c r="AE195" s="59"/>
      <c r="AF195" s="59"/>
      <c r="AG195" s="26"/>
      <c r="AH195" s="26"/>
      <c r="AI195" s="37"/>
      <c r="AJ195" s="37"/>
      <c r="AK195" s="37"/>
      <c r="AL195" s="30"/>
    </row>
    <row r="196" spans="1:38" ht="15">
      <c r="A196" s="57">
        <v>16</v>
      </c>
      <c r="B196" s="57">
        <v>15</v>
      </c>
      <c r="C196" s="57" t="s">
        <v>276</v>
      </c>
      <c r="D196" s="29" t="s">
        <v>132</v>
      </c>
      <c r="E196" s="29">
        <v>175</v>
      </c>
      <c r="F196" s="27"/>
      <c r="G196" s="27"/>
      <c r="H196" s="27"/>
      <c r="I196" s="27"/>
      <c r="J196" s="27"/>
      <c r="K196" s="32">
        <f t="shared" si="30"/>
        <v>175</v>
      </c>
      <c r="L196" s="32" t="s">
        <v>777</v>
      </c>
      <c r="M196" s="32"/>
      <c r="N196" s="32">
        <f t="shared" si="31"/>
        <v>174.98099999999999</v>
      </c>
      <c r="O196" s="32">
        <f t="shared" si="32"/>
        <v>1</v>
      </c>
      <c r="P196" s="32" t="str">
        <f t="shared" ca="1" si="33"/>
        <v>Y</v>
      </c>
      <c r="Q196" s="29" t="s">
        <v>67</v>
      </c>
      <c r="R196" s="54">
        <f t="shared" si="34"/>
        <v>0</v>
      </c>
      <c r="S196" s="33">
        <f t="shared" si="35"/>
        <v>175.15600000000001</v>
      </c>
      <c r="T196" s="29">
        <v>175</v>
      </c>
      <c r="U196" s="27"/>
      <c r="V196" s="27"/>
      <c r="W196" s="27"/>
      <c r="X196" s="27"/>
      <c r="Y196" s="27"/>
      <c r="AE196" s="59"/>
      <c r="AF196" s="59"/>
      <c r="AG196" s="26"/>
      <c r="AH196" s="26"/>
      <c r="AI196" s="37"/>
      <c r="AJ196" s="37"/>
      <c r="AK196" s="37"/>
      <c r="AL196" s="30"/>
    </row>
    <row r="197" spans="1:38" ht="15">
      <c r="A197" s="57">
        <v>17</v>
      </c>
      <c r="B197" s="57">
        <v>16</v>
      </c>
      <c r="C197" s="57" t="s">
        <v>279</v>
      </c>
      <c r="D197" s="29" t="s">
        <v>41</v>
      </c>
      <c r="E197" s="29">
        <v>172</v>
      </c>
      <c r="F197" s="27"/>
      <c r="G197" s="27"/>
      <c r="H197" s="27"/>
      <c r="I197" s="27"/>
      <c r="J197" s="27"/>
      <c r="K197" s="32">
        <f t="shared" si="30"/>
        <v>172</v>
      </c>
      <c r="L197" s="32" t="s">
        <v>777</v>
      </c>
      <c r="M197" s="32"/>
      <c r="N197" s="32">
        <f t="shared" si="31"/>
        <v>171.98089999999999</v>
      </c>
      <c r="O197" s="32">
        <f t="shared" si="32"/>
        <v>1</v>
      </c>
      <c r="P197" s="32" t="str">
        <f t="shared" ca="1" si="33"/>
        <v>Y</v>
      </c>
      <c r="Q197" s="29" t="s">
        <v>67</v>
      </c>
      <c r="R197" s="54">
        <f t="shared" si="34"/>
        <v>0</v>
      </c>
      <c r="S197" s="33">
        <f t="shared" si="35"/>
        <v>172.15289999999999</v>
      </c>
      <c r="T197" s="29">
        <v>172</v>
      </c>
      <c r="U197" s="27"/>
      <c r="V197" s="27"/>
      <c r="W197" s="27"/>
      <c r="X197" s="27"/>
      <c r="Y197" s="27"/>
      <c r="AE197" s="59"/>
      <c r="AF197" s="59"/>
      <c r="AG197" s="26"/>
      <c r="AH197" s="26"/>
      <c r="AI197" s="37"/>
      <c r="AJ197" s="37"/>
      <c r="AK197" s="37"/>
      <c r="AL197" s="30"/>
    </row>
    <row r="198" spans="1:38" ht="15">
      <c r="A198" s="57">
        <v>18</v>
      </c>
      <c r="B198" s="57">
        <v>17</v>
      </c>
      <c r="C198" s="57" t="s">
        <v>296</v>
      </c>
      <c r="D198" s="29" t="s">
        <v>97</v>
      </c>
      <c r="E198" s="29">
        <v>161</v>
      </c>
      <c r="F198" s="27"/>
      <c r="G198" s="27"/>
      <c r="H198" s="27"/>
      <c r="I198" s="27"/>
      <c r="J198" s="27"/>
      <c r="K198" s="32">
        <f t="shared" si="30"/>
        <v>161</v>
      </c>
      <c r="L198" s="32" t="s">
        <v>777</v>
      </c>
      <c r="M198" s="32"/>
      <c r="N198" s="32">
        <f t="shared" si="31"/>
        <v>160.98079999999999</v>
      </c>
      <c r="O198" s="32">
        <f t="shared" si="32"/>
        <v>1</v>
      </c>
      <c r="P198" s="32" t="str">
        <f t="shared" ca="1" si="33"/>
        <v>Y</v>
      </c>
      <c r="Q198" s="29" t="s">
        <v>67</v>
      </c>
      <c r="R198" s="54">
        <f t="shared" si="34"/>
        <v>0</v>
      </c>
      <c r="S198" s="33">
        <f t="shared" si="35"/>
        <v>161.14179999999999</v>
      </c>
      <c r="T198" s="29">
        <v>161</v>
      </c>
      <c r="U198" s="27"/>
      <c r="V198" s="27"/>
      <c r="W198" s="27"/>
      <c r="X198" s="27"/>
      <c r="Y198" s="27"/>
      <c r="AE198" s="59"/>
      <c r="AF198" s="59"/>
      <c r="AG198" s="26"/>
      <c r="AH198" s="26"/>
      <c r="AI198" s="37"/>
      <c r="AJ198" s="37"/>
      <c r="AK198" s="37"/>
      <c r="AL198" s="30"/>
    </row>
    <row r="199" spans="1:38" ht="15">
      <c r="A199" s="57">
        <v>19</v>
      </c>
      <c r="B199" s="57">
        <v>18</v>
      </c>
      <c r="C199" s="57" t="s">
        <v>299</v>
      </c>
      <c r="D199" s="29" t="s">
        <v>37</v>
      </c>
      <c r="E199" s="29">
        <v>158</v>
      </c>
      <c r="F199" s="27"/>
      <c r="G199" s="27"/>
      <c r="H199" s="27"/>
      <c r="I199" s="27"/>
      <c r="J199" s="27"/>
      <c r="K199" s="32">
        <f t="shared" si="30"/>
        <v>158</v>
      </c>
      <c r="L199" s="32" t="s">
        <v>777</v>
      </c>
      <c r="M199" s="32"/>
      <c r="N199" s="32">
        <f t="shared" si="31"/>
        <v>157.98070000000001</v>
      </c>
      <c r="O199" s="32">
        <f t="shared" si="32"/>
        <v>1</v>
      </c>
      <c r="P199" s="32" t="str">
        <f t="shared" ca="1" si="33"/>
        <v>Y</v>
      </c>
      <c r="Q199" s="29" t="s">
        <v>67</v>
      </c>
      <c r="R199" s="54">
        <f t="shared" si="34"/>
        <v>0</v>
      </c>
      <c r="S199" s="33">
        <f t="shared" si="35"/>
        <v>158.1387</v>
      </c>
      <c r="T199" s="29">
        <v>158</v>
      </c>
      <c r="U199" s="27"/>
      <c r="V199" s="27"/>
      <c r="W199" s="27"/>
      <c r="X199" s="27"/>
      <c r="Y199" s="27"/>
      <c r="AE199" s="59"/>
      <c r="AF199" s="59"/>
      <c r="AG199" s="26"/>
      <c r="AH199" s="26"/>
      <c r="AI199" s="37"/>
      <c r="AJ199" s="37"/>
      <c r="AK199" s="37"/>
      <c r="AL199" s="30"/>
    </row>
    <row r="200" spans="1:38" ht="15">
      <c r="A200" s="57">
        <v>20</v>
      </c>
      <c r="B200" s="57" t="s">
        <v>94</v>
      </c>
      <c r="C200" s="57" t="s">
        <v>300</v>
      </c>
      <c r="D200" s="29" t="s">
        <v>70</v>
      </c>
      <c r="E200" s="29">
        <v>157</v>
      </c>
      <c r="F200" s="27"/>
      <c r="G200" s="27"/>
      <c r="H200" s="27"/>
      <c r="I200" s="27"/>
      <c r="J200" s="27"/>
      <c r="K200" s="32">
        <f t="shared" si="30"/>
        <v>157</v>
      </c>
      <c r="L200" s="32" t="s">
        <v>778</v>
      </c>
      <c r="M200" s="32"/>
      <c r="N200" s="32">
        <f t="shared" si="31"/>
        <v>156.98060000000001</v>
      </c>
      <c r="O200" s="32">
        <f t="shared" si="32"/>
        <v>1</v>
      </c>
      <c r="P200" s="32" t="str">
        <f t="shared" ca="1" si="33"/>
        <v>Y</v>
      </c>
      <c r="Q200" s="29" t="s">
        <v>67</v>
      </c>
      <c r="R200" s="54">
        <f t="shared" si="34"/>
        <v>0</v>
      </c>
      <c r="S200" s="33">
        <f t="shared" si="35"/>
        <v>157.13760000000002</v>
      </c>
      <c r="T200" s="29">
        <v>157</v>
      </c>
      <c r="U200" s="27"/>
      <c r="V200" s="27"/>
      <c r="W200" s="27"/>
      <c r="X200" s="27"/>
      <c r="Y200" s="27"/>
      <c r="AE200" s="59"/>
      <c r="AF200" s="59"/>
      <c r="AG200" s="26"/>
      <c r="AH200" s="26"/>
      <c r="AI200" s="37"/>
      <c r="AJ200" s="37"/>
      <c r="AK200" s="37"/>
      <c r="AL200" s="30"/>
    </row>
    <row r="201" spans="1:38" ht="15">
      <c r="A201" s="57">
        <v>21</v>
      </c>
      <c r="B201" s="57">
        <v>19</v>
      </c>
      <c r="C201" s="57" t="s">
        <v>306</v>
      </c>
      <c r="D201" s="29" t="s">
        <v>45</v>
      </c>
      <c r="E201" s="29">
        <v>154</v>
      </c>
      <c r="F201" s="27"/>
      <c r="G201" s="27"/>
      <c r="H201" s="27"/>
      <c r="I201" s="27"/>
      <c r="J201" s="27"/>
      <c r="K201" s="32">
        <f t="shared" si="30"/>
        <v>154</v>
      </c>
      <c r="L201" s="32" t="s">
        <v>777</v>
      </c>
      <c r="M201" s="32"/>
      <c r="N201" s="32">
        <f t="shared" si="31"/>
        <v>153.98050000000001</v>
      </c>
      <c r="O201" s="32">
        <f t="shared" si="32"/>
        <v>1</v>
      </c>
      <c r="P201" s="32" t="str">
        <f t="shared" ca="1" si="33"/>
        <v>Y</v>
      </c>
      <c r="Q201" s="29" t="s">
        <v>67</v>
      </c>
      <c r="R201" s="54">
        <f t="shared" si="34"/>
        <v>0</v>
      </c>
      <c r="S201" s="33">
        <f t="shared" si="35"/>
        <v>154.1345</v>
      </c>
      <c r="T201" s="29">
        <v>154</v>
      </c>
      <c r="U201" s="27"/>
      <c r="V201" s="27"/>
      <c r="W201" s="27"/>
      <c r="X201" s="27"/>
      <c r="Y201" s="27"/>
      <c r="AE201" s="59"/>
      <c r="AF201" s="59"/>
      <c r="AG201" s="26"/>
      <c r="AH201" s="26"/>
      <c r="AI201" s="37"/>
      <c r="AJ201" s="37"/>
      <c r="AK201" s="37"/>
      <c r="AL201" s="30"/>
    </row>
    <row r="202" spans="1:38" ht="15">
      <c r="A202" s="57">
        <v>22</v>
      </c>
      <c r="B202" s="57">
        <v>20</v>
      </c>
      <c r="C202" s="57" t="s">
        <v>317</v>
      </c>
      <c r="D202" s="29" t="s">
        <v>111</v>
      </c>
      <c r="E202" s="29">
        <v>149</v>
      </c>
      <c r="F202" s="27"/>
      <c r="G202" s="27"/>
      <c r="H202" s="27"/>
      <c r="I202" s="27"/>
      <c r="J202" s="27"/>
      <c r="K202" s="32">
        <f t="shared" si="30"/>
        <v>149</v>
      </c>
      <c r="L202" s="32" t="s">
        <v>777</v>
      </c>
      <c r="M202" s="32"/>
      <c r="N202" s="32">
        <f t="shared" si="31"/>
        <v>148.9804</v>
      </c>
      <c r="O202" s="32">
        <f t="shared" si="32"/>
        <v>1</v>
      </c>
      <c r="P202" s="32" t="str">
        <f t="shared" ca="1" si="33"/>
        <v>Y</v>
      </c>
      <c r="Q202" s="29" t="s">
        <v>67</v>
      </c>
      <c r="R202" s="54">
        <f t="shared" si="34"/>
        <v>0</v>
      </c>
      <c r="S202" s="33">
        <f t="shared" si="35"/>
        <v>149.1294</v>
      </c>
      <c r="T202" s="29">
        <v>149</v>
      </c>
      <c r="U202" s="27"/>
      <c r="V202" s="27"/>
      <c r="W202" s="27"/>
      <c r="X202" s="27"/>
      <c r="Y202" s="27"/>
      <c r="AE202" s="59"/>
      <c r="AF202" s="59"/>
      <c r="AG202" s="26"/>
      <c r="AH202" s="26"/>
      <c r="AI202" s="37"/>
      <c r="AJ202" s="37"/>
      <c r="AK202" s="37"/>
      <c r="AL202" s="30"/>
    </row>
    <row r="203" spans="1:38" ht="15">
      <c r="A203" s="57">
        <v>23</v>
      </c>
      <c r="B203" s="57">
        <v>21</v>
      </c>
      <c r="C203" s="57" t="s">
        <v>333</v>
      </c>
      <c r="D203" s="29" t="s">
        <v>19</v>
      </c>
      <c r="E203" s="29">
        <v>140</v>
      </c>
      <c r="F203" s="27"/>
      <c r="G203" s="27"/>
      <c r="H203" s="27"/>
      <c r="I203" s="27"/>
      <c r="J203" s="27"/>
      <c r="K203" s="32">
        <f t="shared" si="30"/>
        <v>140</v>
      </c>
      <c r="L203" s="32" t="s">
        <v>777</v>
      </c>
      <c r="M203" s="32"/>
      <c r="N203" s="32">
        <f t="shared" si="31"/>
        <v>139.9803</v>
      </c>
      <c r="O203" s="32">
        <f t="shared" si="32"/>
        <v>1</v>
      </c>
      <c r="P203" s="32" t="str">
        <f t="shared" ca="1" si="33"/>
        <v>Y</v>
      </c>
      <c r="Q203" s="29" t="s">
        <v>67</v>
      </c>
      <c r="R203" s="54">
        <f t="shared" si="34"/>
        <v>0</v>
      </c>
      <c r="S203" s="33">
        <f t="shared" si="35"/>
        <v>140.12029999999999</v>
      </c>
      <c r="T203" s="29">
        <v>140</v>
      </c>
      <c r="U203" s="27"/>
      <c r="V203" s="27"/>
      <c r="W203" s="27"/>
      <c r="X203" s="27"/>
      <c r="Y203" s="27"/>
      <c r="AE203" s="59"/>
      <c r="AF203" s="59"/>
      <c r="AG203" s="26"/>
      <c r="AH203" s="26"/>
      <c r="AI203" s="37"/>
      <c r="AJ203" s="37"/>
      <c r="AK203" s="37"/>
      <c r="AL203" s="30"/>
    </row>
    <row r="204" spans="1:38" ht="15">
      <c r="A204" s="57">
        <v>24</v>
      </c>
      <c r="B204" s="57">
        <v>22</v>
      </c>
      <c r="C204" s="57" t="s">
        <v>340</v>
      </c>
      <c r="D204" s="29" t="s">
        <v>41</v>
      </c>
      <c r="E204" s="29">
        <v>134</v>
      </c>
      <c r="F204" s="27"/>
      <c r="G204" s="27"/>
      <c r="H204" s="27"/>
      <c r="I204" s="27"/>
      <c r="J204" s="27"/>
      <c r="K204" s="32">
        <f t="shared" si="30"/>
        <v>134</v>
      </c>
      <c r="L204" s="32" t="s">
        <v>777</v>
      </c>
      <c r="M204" s="32"/>
      <c r="N204" s="32">
        <f t="shared" si="31"/>
        <v>133.9802</v>
      </c>
      <c r="O204" s="32">
        <f t="shared" si="32"/>
        <v>1</v>
      </c>
      <c r="P204" s="32" t="str">
        <f t="shared" ca="1" si="33"/>
        <v>Y</v>
      </c>
      <c r="Q204" s="29" t="s">
        <v>67</v>
      </c>
      <c r="R204" s="54">
        <f t="shared" si="34"/>
        <v>0</v>
      </c>
      <c r="S204" s="33">
        <f t="shared" si="35"/>
        <v>134.11419999999998</v>
      </c>
      <c r="T204" s="29">
        <v>134</v>
      </c>
      <c r="U204" s="27"/>
      <c r="V204" s="27"/>
      <c r="W204" s="27"/>
      <c r="X204" s="27"/>
      <c r="Y204" s="27"/>
      <c r="AE204" s="59"/>
      <c r="AF204" s="59"/>
      <c r="AG204" s="26"/>
      <c r="AH204" s="26"/>
      <c r="AI204" s="37"/>
      <c r="AJ204" s="37"/>
      <c r="AK204" s="37"/>
      <c r="AL204" s="30"/>
    </row>
    <row r="205" spans="1:38" ht="15">
      <c r="A205" s="57">
        <v>25</v>
      </c>
      <c r="B205" s="57">
        <v>23</v>
      </c>
      <c r="C205" s="57" t="s">
        <v>348</v>
      </c>
      <c r="D205" s="29" t="s">
        <v>111</v>
      </c>
      <c r="E205" s="29">
        <v>127</v>
      </c>
      <c r="F205" s="27"/>
      <c r="G205" s="27"/>
      <c r="H205" s="27"/>
      <c r="I205" s="27"/>
      <c r="J205" s="27"/>
      <c r="K205" s="32">
        <f t="shared" si="30"/>
        <v>127</v>
      </c>
      <c r="L205" s="32" t="s">
        <v>777</v>
      </c>
      <c r="M205" s="32"/>
      <c r="N205" s="32">
        <f t="shared" si="31"/>
        <v>126.98009999999999</v>
      </c>
      <c r="O205" s="32">
        <f t="shared" si="32"/>
        <v>1</v>
      </c>
      <c r="P205" s="32" t="str">
        <f t="shared" ca="1" si="33"/>
        <v>Y</v>
      </c>
      <c r="Q205" s="29" t="s">
        <v>67</v>
      </c>
      <c r="R205" s="54">
        <f t="shared" si="34"/>
        <v>0</v>
      </c>
      <c r="S205" s="33">
        <f t="shared" si="35"/>
        <v>127.10709999999999</v>
      </c>
      <c r="T205" s="29">
        <v>127</v>
      </c>
      <c r="U205" s="27"/>
      <c r="V205" s="27"/>
      <c r="W205" s="27"/>
      <c r="X205" s="27"/>
      <c r="Y205" s="27"/>
      <c r="AE205" s="59"/>
      <c r="AF205" s="59"/>
      <c r="AG205" s="26"/>
      <c r="AH205" s="26"/>
      <c r="AI205" s="37"/>
      <c r="AJ205" s="37"/>
      <c r="AK205" s="37"/>
      <c r="AL205" s="30"/>
    </row>
    <row r="206" spans="1:38" ht="15">
      <c r="A206" s="57">
        <v>26</v>
      </c>
      <c r="B206" s="57">
        <v>24</v>
      </c>
      <c r="C206" s="57" t="s">
        <v>365</v>
      </c>
      <c r="D206" s="29" t="s">
        <v>54</v>
      </c>
      <c r="E206" s="29">
        <v>122</v>
      </c>
      <c r="F206" s="27"/>
      <c r="G206" s="27"/>
      <c r="H206" s="27"/>
      <c r="I206" s="27"/>
      <c r="J206" s="27"/>
      <c r="K206" s="32">
        <f t="shared" si="30"/>
        <v>122</v>
      </c>
      <c r="L206" s="32" t="s">
        <v>777</v>
      </c>
      <c r="M206" s="32"/>
      <c r="N206" s="32">
        <f t="shared" si="31"/>
        <v>121.98</v>
      </c>
      <c r="O206" s="32">
        <f t="shared" si="32"/>
        <v>1</v>
      </c>
      <c r="P206" s="32" t="str">
        <f t="shared" ca="1" si="33"/>
        <v>Y</v>
      </c>
      <c r="Q206" s="29" t="s">
        <v>67</v>
      </c>
      <c r="R206" s="54">
        <f t="shared" si="34"/>
        <v>0</v>
      </c>
      <c r="S206" s="33">
        <f t="shared" si="35"/>
        <v>122.102</v>
      </c>
      <c r="T206" s="29">
        <v>122</v>
      </c>
      <c r="U206" s="27"/>
      <c r="V206" s="27"/>
      <c r="W206" s="27"/>
      <c r="X206" s="27"/>
      <c r="Y206" s="27"/>
      <c r="AE206" s="59"/>
      <c r="AF206" s="59"/>
      <c r="AG206" s="26"/>
      <c r="AH206" s="26"/>
      <c r="AI206" s="37"/>
      <c r="AJ206" s="37"/>
      <c r="AK206" s="37"/>
      <c r="AL206" s="30"/>
    </row>
    <row r="207" spans="1:38" ht="15">
      <c r="A207" s="57">
        <v>27</v>
      </c>
      <c r="B207" s="57">
        <v>25</v>
      </c>
      <c r="C207" s="57" t="s">
        <v>367</v>
      </c>
      <c r="D207" s="29" t="s">
        <v>30</v>
      </c>
      <c r="E207" s="29">
        <v>121</v>
      </c>
      <c r="F207" s="27"/>
      <c r="G207" s="27"/>
      <c r="H207" s="27"/>
      <c r="I207" s="27"/>
      <c r="J207" s="27"/>
      <c r="K207" s="32">
        <f t="shared" si="30"/>
        <v>121</v>
      </c>
      <c r="L207" s="32" t="s">
        <v>777</v>
      </c>
      <c r="M207" s="32"/>
      <c r="N207" s="32">
        <f t="shared" si="31"/>
        <v>120.9799</v>
      </c>
      <c r="O207" s="32">
        <f t="shared" si="32"/>
        <v>1</v>
      </c>
      <c r="P207" s="32" t="str">
        <f t="shared" ca="1" si="33"/>
        <v>Y</v>
      </c>
      <c r="Q207" s="29" t="s">
        <v>67</v>
      </c>
      <c r="R207" s="54">
        <f t="shared" si="34"/>
        <v>0</v>
      </c>
      <c r="S207" s="33">
        <f t="shared" si="35"/>
        <v>121.1009</v>
      </c>
      <c r="T207" s="29">
        <v>121</v>
      </c>
      <c r="U207" s="27"/>
      <c r="V207" s="27"/>
      <c r="W207" s="27"/>
      <c r="X207" s="27"/>
      <c r="Y207" s="27"/>
      <c r="AE207" s="59"/>
      <c r="AF207" s="59"/>
      <c r="AG207" s="26"/>
      <c r="AH207" s="26"/>
      <c r="AI207" s="37"/>
      <c r="AJ207" s="37"/>
      <c r="AK207" s="37"/>
      <c r="AL207" s="30"/>
    </row>
    <row r="208" spans="1:38" ht="15">
      <c r="A208" s="57">
        <v>28</v>
      </c>
      <c r="B208" s="57">
        <v>26</v>
      </c>
      <c r="C208" s="57" t="s">
        <v>390</v>
      </c>
      <c r="D208" s="29" t="s">
        <v>30</v>
      </c>
      <c r="E208" s="29">
        <v>108</v>
      </c>
      <c r="F208" s="27"/>
      <c r="G208" s="27"/>
      <c r="H208" s="27"/>
      <c r="I208" s="27"/>
      <c r="J208" s="27"/>
      <c r="K208" s="32">
        <f t="shared" si="30"/>
        <v>108</v>
      </c>
      <c r="L208" s="32" t="s">
        <v>777</v>
      </c>
      <c r="M208" s="32"/>
      <c r="N208" s="32">
        <f t="shared" si="31"/>
        <v>107.9798</v>
      </c>
      <c r="O208" s="32">
        <f t="shared" si="32"/>
        <v>1</v>
      </c>
      <c r="P208" s="32" t="str">
        <f t="shared" ca="1" si="33"/>
        <v>Y</v>
      </c>
      <c r="Q208" s="29" t="s">
        <v>67</v>
      </c>
      <c r="R208" s="54">
        <f t="shared" si="34"/>
        <v>0</v>
      </c>
      <c r="S208" s="33">
        <f t="shared" si="35"/>
        <v>108.0878</v>
      </c>
      <c r="T208" s="29">
        <v>108</v>
      </c>
      <c r="U208" s="27"/>
      <c r="V208" s="27"/>
      <c r="W208" s="27"/>
      <c r="X208" s="27"/>
      <c r="Y208" s="27"/>
      <c r="AE208" s="59"/>
      <c r="AF208" s="59"/>
      <c r="AG208" s="26"/>
      <c r="AH208" s="26"/>
      <c r="AI208" s="37"/>
      <c r="AJ208" s="37"/>
      <c r="AK208" s="37"/>
      <c r="AL208" s="30"/>
    </row>
    <row r="209" spans="1:38" ht="15">
      <c r="A209" s="57">
        <v>29</v>
      </c>
      <c r="B209" s="57">
        <v>27</v>
      </c>
      <c r="C209" s="57" t="s">
        <v>392</v>
      </c>
      <c r="D209" s="29" t="s">
        <v>66</v>
      </c>
      <c r="E209" s="29">
        <v>107</v>
      </c>
      <c r="F209" s="27"/>
      <c r="G209" s="27"/>
      <c r="H209" s="27"/>
      <c r="I209" s="27"/>
      <c r="J209" s="27"/>
      <c r="K209" s="32">
        <f t="shared" si="30"/>
        <v>107</v>
      </c>
      <c r="L209" s="32" t="s">
        <v>777</v>
      </c>
      <c r="M209" s="32"/>
      <c r="N209" s="32">
        <f t="shared" si="31"/>
        <v>106.97969999999999</v>
      </c>
      <c r="O209" s="32">
        <f t="shared" si="32"/>
        <v>1</v>
      </c>
      <c r="P209" s="32" t="str">
        <f t="shared" ca="1" si="33"/>
        <v>Y</v>
      </c>
      <c r="Q209" s="29" t="s">
        <v>67</v>
      </c>
      <c r="R209" s="54">
        <f t="shared" si="34"/>
        <v>0</v>
      </c>
      <c r="S209" s="33">
        <f t="shared" si="35"/>
        <v>107.08669999999999</v>
      </c>
      <c r="T209" s="29">
        <v>107</v>
      </c>
      <c r="U209" s="27"/>
      <c r="V209" s="27"/>
      <c r="W209" s="27"/>
      <c r="X209" s="27"/>
      <c r="Y209" s="27"/>
      <c r="AE209" s="59"/>
      <c r="AF209" s="59"/>
      <c r="AG209" s="26"/>
      <c r="AH209" s="26"/>
      <c r="AI209" s="37"/>
      <c r="AJ209" s="37"/>
      <c r="AK209" s="37"/>
      <c r="AL209" s="30"/>
    </row>
    <row r="210" spans="1:38" ht="15">
      <c r="A210" s="57">
        <v>30</v>
      </c>
      <c r="B210" s="57">
        <v>28</v>
      </c>
      <c r="C210" s="57" t="s">
        <v>425</v>
      </c>
      <c r="D210" s="29" t="s">
        <v>159</v>
      </c>
      <c r="E210" s="29">
        <v>93</v>
      </c>
      <c r="F210" s="27"/>
      <c r="G210" s="27"/>
      <c r="H210" s="27"/>
      <c r="I210" s="27"/>
      <c r="J210" s="27"/>
      <c r="K210" s="32">
        <f t="shared" si="30"/>
        <v>93</v>
      </c>
      <c r="L210" s="32" t="s">
        <v>777</v>
      </c>
      <c r="M210" s="32"/>
      <c r="N210" s="32">
        <f t="shared" si="31"/>
        <v>92.979600000000005</v>
      </c>
      <c r="O210" s="32">
        <f t="shared" si="32"/>
        <v>1</v>
      </c>
      <c r="P210" s="32" t="str">
        <f t="shared" ca="1" si="33"/>
        <v>Y</v>
      </c>
      <c r="Q210" s="29" t="s">
        <v>67</v>
      </c>
      <c r="R210" s="54">
        <f t="shared" si="34"/>
        <v>0</v>
      </c>
      <c r="S210" s="33">
        <f t="shared" si="35"/>
        <v>93.072600000000008</v>
      </c>
      <c r="T210" s="29">
        <v>93</v>
      </c>
      <c r="U210" s="27"/>
      <c r="V210" s="27"/>
      <c r="W210" s="27"/>
      <c r="X210" s="27"/>
      <c r="Y210" s="27"/>
      <c r="AE210" s="59"/>
      <c r="AF210" s="59"/>
      <c r="AG210" s="26"/>
      <c r="AH210" s="26"/>
      <c r="AI210" s="37"/>
      <c r="AJ210" s="37"/>
      <c r="AK210" s="37"/>
      <c r="AL210" s="30"/>
    </row>
    <row r="211" spans="1:38" ht="15">
      <c r="A211" s="57">
        <v>31</v>
      </c>
      <c r="B211" s="57">
        <v>29</v>
      </c>
      <c r="C211" s="57" t="s">
        <v>435</v>
      </c>
      <c r="D211" s="29" t="s">
        <v>382</v>
      </c>
      <c r="E211" s="29">
        <v>90</v>
      </c>
      <c r="F211" s="27"/>
      <c r="G211" s="27"/>
      <c r="H211" s="27"/>
      <c r="I211" s="27"/>
      <c r="J211" s="27"/>
      <c r="K211" s="32">
        <f t="shared" si="30"/>
        <v>90</v>
      </c>
      <c r="L211" s="32" t="s">
        <v>777</v>
      </c>
      <c r="M211" s="32"/>
      <c r="N211" s="32">
        <f t="shared" si="31"/>
        <v>89.979500000000002</v>
      </c>
      <c r="O211" s="32">
        <f t="shared" si="32"/>
        <v>1</v>
      </c>
      <c r="P211" s="32" t="str">
        <f t="shared" ca="1" si="33"/>
        <v>Y</v>
      </c>
      <c r="Q211" s="29" t="s">
        <v>67</v>
      </c>
      <c r="R211" s="54">
        <f t="shared" si="34"/>
        <v>0</v>
      </c>
      <c r="S211" s="33">
        <f t="shared" si="35"/>
        <v>90.069500000000005</v>
      </c>
      <c r="T211" s="29">
        <v>90</v>
      </c>
      <c r="U211" s="27"/>
      <c r="V211" s="27"/>
      <c r="W211" s="27"/>
      <c r="X211" s="27"/>
      <c r="Y211" s="27"/>
      <c r="AE211" s="59"/>
      <c r="AF211" s="59"/>
      <c r="AG211" s="26"/>
      <c r="AH211" s="26"/>
      <c r="AI211" s="37"/>
      <c r="AJ211" s="37"/>
      <c r="AK211" s="37"/>
      <c r="AL211" s="30"/>
    </row>
    <row r="212" spans="1:38" ht="15">
      <c r="A212" s="57">
        <v>32</v>
      </c>
      <c r="B212" s="57">
        <v>30</v>
      </c>
      <c r="C212" s="57" t="s">
        <v>449</v>
      </c>
      <c r="D212" s="29" t="s">
        <v>41</v>
      </c>
      <c r="E212" s="29">
        <v>85</v>
      </c>
      <c r="F212" s="27"/>
      <c r="G212" s="27"/>
      <c r="H212" s="27"/>
      <c r="I212" s="27"/>
      <c r="J212" s="27"/>
      <c r="K212" s="32">
        <f t="shared" si="30"/>
        <v>85</v>
      </c>
      <c r="L212" s="32" t="s">
        <v>777</v>
      </c>
      <c r="M212" s="32"/>
      <c r="N212" s="32">
        <f t="shared" si="31"/>
        <v>84.979399999999998</v>
      </c>
      <c r="O212" s="32">
        <f t="shared" si="32"/>
        <v>1</v>
      </c>
      <c r="P212" s="32" t="str">
        <f t="shared" ca="1" si="33"/>
        <v>Y</v>
      </c>
      <c r="Q212" s="29" t="s">
        <v>67</v>
      </c>
      <c r="R212" s="54">
        <f t="shared" si="34"/>
        <v>0</v>
      </c>
      <c r="S212" s="33">
        <f t="shared" si="35"/>
        <v>85.064399999999992</v>
      </c>
      <c r="T212" s="29">
        <v>85</v>
      </c>
      <c r="U212" s="27"/>
      <c r="V212" s="27"/>
      <c r="W212" s="27"/>
      <c r="X212" s="27"/>
      <c r="Y212" s="27"/>
      <c r="AE212" s="59"/>
      <c r="AF212" s="59"/>
      <c r="AG212" s="26"/>
      <c r="AH212" s="26"/>
      <c r="AI212" s="37"/>
      <c r="AJ212" s="37"/>
      <c r="AK212" s="37"/>
      <c r="AL212" s="30"/>
    </row>
    <row r="213" spans="1:38" ht="15">
      <c r="A213" s="57">
        <v>33</v>
      </c>
      <c r="B213" s="57">
        <v>31</v>
      </c>
      <c r="C213" s="57" t="s">
        <v>459</v>
      </c>
      <c r="D213" s="29" t="s">
        <v>132</v>
      </c>
      <c r="E213" s="29">
        <v>81</v>
      </c>
      <c r="F213" s="27"/>
      <c r="G213" s="27"/>
      <c r="H213" s="27"/>
      <c r="I213" s="27"/>
      <c r="J213" s="27"/>
      <c r="K213" s="32">
        <f t="shared" si="30"/>
        <v>81</v>
      </c>
      <c r="L213" s="32" t="s">
        <v>777</v>
      </c>
      <c r="M213" s="32"/>
      <c r="N213" s="32">
        <f t="shared" si="31"/>
        <v>80.979299999999995</v>
      </c>
      <c r="O213" s="32">
        <f t="shared" si="32"/>
        <v>1</v>
      </c>
      <c r="P213" s="32" t="str">
        <f t="shared" ca="1" si="33"/>
        <v>Y</v>
      </c>
      <c r="Q213" s="29" t="s">
        <v>67</v>
      </c>
      <c r="R213" s="54">
        <f t="shared" si="34"/>
        <v>0</v>
      </c>
      <c r="S213" s="33">
        <f t="shared" si="35"/>
        <v>81.060299999999998</v>
      </c>
      <c r="T213" s="29">
        <v>81</v>
      </c>
      <c r="U213" s="27"/>
      <c r="V213" s="27"/>
      <c r="W213" s="27"/>
      <c r="X213" s="27"/>
      <c r="Y213" s="27"/>
      <c r="AE213" s="59"/>
      <c r="AF213" s="59"/>
      <c r="AG213" s="26"/>
      <c r="AH213" s="26"/>
      <c r="AI213" s="37"/>
      <c r="AJ213" s="37"/>
      <c r="AK213" s="37"/>
      <c r="AL213" s="30"/>
    </row>
    <row r="214" spans="1:38" ht="15">
      <c r="A214" s="57">
        <v>34</v>
      </c>
      <c r="B214" s="57">
        <v>32</v>
      </c>
      <c r="C214" s="57" t="s">
        <v>465</v>
      </c>
      <c r="D214" s="29" t="s">
        <v>54</v>
      </c>
      <c r="E214" s="29">
        <v>79</v>
      </c>
      <c r="F214" s="27"/>
      <c r="G214" s="27"/>
      <c r="H214" s="27"/>
      <c r="I214" s="27"/>
      <c r="J214" s="27"/>
      <c r="K214" s="32">
        <f t="shared" si="30"/>
        <v>79</v>
      </c>
      <c r="L214" s="32" t="s">
        <v>777</v>
      </c>
      <c r="M214" s="32"/>
      <c r="N214" s="32">
        <f t="shared" si="31"/>
        <v>78.979200000000006</v>
      </c>
      <c r="O214" s="32">
        <f t="shared" si="32"/>
        <v>1</v>
      </c>
      <c r="P214" s="32" t="str">
        <f t="shared" ca="1" si="33"/>
        <v>Y</v>
      </c>
      <c r="Q214" s="29" t="s">
        <v>67</v>
      </c>
      <c r="R214" s="54">
        <f t="shared" si="34"/>
        <v>0</v>
      </c>
      <c r="S214" s="33">
        <f t="shared" si="35"/>
        <v>79.058199999999999</v>
      </c>
      <c r="T214" s="29">
        <v>79</v>
      </c>
      <c r="U214" s="27"/>
      <c r="V214" s="27"/>
      <c r="W214" s="27"/>
      <c r="X214" s="27"/>
      <c r="Y214" s="27"/>
      <c r="AE214" s="59"/>
      <c r="AF214" s="59"/>
      <c r="AG214" s="26"/>
      <c r="AH214" s="26"/>
      <c r="AI214" s="37"/>
      <c r="AJ214" s="37"/>
      <c r="AK214" s="37"/>
      <c r="AL214" s="30"/>
    </row>
    <row r="215" spans="1:38" ht="3" customHeight="1">
      <c r="A215" s="57"/>
      <c r="B215" s="1"/>
      <c r="C215" s="57"/>
      <c r="D215" s="29"/>
      <c r="E215" s="29"/>
      <c r="F215" s="27"/>
      <c r="G215" s="27"/>
      <c r="H215" s="27"/>
      <c r="I215" s="27"/>
      <c r="J215" s="27"/>
      <c r="K215" s="32"/>
      <c r="L215" s="27"/>
      <c r="M215" s="27"/>
      <c r="N215" s="32"/>
      <c r="O215" s="27"/>
      <c r="P215" s="27"/>
      <c r="R215" s="58"/>
      <c r="S215" s="33"/>
      <c r="T215" s="27"/>
      <c r="U215" s="27"/>
      <c r="V215" s="27"/>
      <c r="W215" s="27"/>
      <c r="X215" s="27"/>
      <c r="Y215" s="27"/>
      <c r="AE215" s="59"/>
      <c r="AF215" s="59"/>
      <c r="AG215" s="26"/>
      <c r="AH215" s="26"/>
      <c r="AI215" s="37"/>
      <c r="AJ215" s="37"/>
      <c r="AK215" s="37"/>
      <c r="AL215" s="30"/>
    </row>
    <row r="216" spans="1:38" ht="15">
      <c r="A216" s="57"/>
      <c r="B216" s="1"/>
      <c r="C216" s="57"/>
      <c r="D216" s="29"/>
      <c r="E216" s="29"/>
      <c r="F216" s="27"/>
      <c r="G216" s="27"/>
      <c r="H216" s="27"/>
      <c r="I216" s="27"/>
      <c r="J216" s="27"/>
      <c r="K216" s="32"/>
      <c r="L216" s="27"/>
      <c r="M216" s="27"/>
      <c r="N216" s="32"/>
      <c r="O216" s="27"/>
      <c r="P216" s="27"/>
      <c r="R216" s="58"/>
      <c r="S216" s="33"/>
      <c r="T216" s="27"/>
      <c r="U216" s="27"/>
      <c r="V216" s="27"/>
      <c r="W216" s="27"/>
      <c r="X216" s="27"/>
      <c r="Y216" s="27"/>
      <c r="AE216" s="59"/>
      <c r="AF216" s="59"/>
      <c r="AG216" s="26"/>
      <c r="AH216" s="26"/>
      <c r="AI216" s="37"/>
      <c r="AJ216" s="37"/>
      <c r="AK216" s="37"/>
      <c r="AL216" s="30"/>
    </row>
    <row r="217" spans="1:38" s="26" customFormat="1" ht="15">
      <c r="A217" s="57"/>
      <c r="B217" s="1"/>
      <c r="C217" s="56" t="s">
        <v>148</v>
      </c>
      <c r="D217" s="29"/>
      <c r="E217" s="29"/>
      <c r="F217" s="27"/>
      <c r="G217" s="27"/>
      <c r="H217" s="27"/>
      <c r="I217" s="27"/>
      <c r="J217" s="27"/>
      <c r="K217" s="32"/>
      <c r="L217" s="27"/>
      <c r="M217" s="27"/>
      <c r="N217" s="32"/>
      <c r="O217" s="27"/>
      <c r="P217" s="27"/>
      <c r="Q217" s="49" t="str">
        <f>C217</f>
        <v>M60</v>
      </c>
      <c r="R217" s="55"/>
      <c r="S217" s="33"/>
      <c r="T217" s="27"/>
      <c r="U217" s="49"/>
      <c r="V217" s="49"/>
      <c r="W217" s="49"/>
      <c r="X217" s="49"/>
      <c r="Y217" s="49"/>
      <c r="AE217" s="53"/>
      <c r="AF217" s="53"/>
      <c r="AI217" s="37">
        <v>1039</v>
      </c>
      <c r="AJ217" s="37">
        <v>996</v>
      </c>
      <c r="AK217" s="37">
        <v>918</v>
      </c>
      <c r="AL217" s="47"/>
    </row>
    <row r="218" spans="1:38" s="26" customFormat="1" ht="15">
      <c r="A218" s="57">
        <v>1</v>
      </c>
      <c r="B218" s="1">
        <v>1</v>
      </c>
      <c r="C218" s="57" t="s">
        <v>147</v>
      </c>
      <c r="D218" s="29" t="s">
        <v>30</v>
      </c>
      <c r="E218" s="29">
        <v>244</v>
      </c>
      <c r="F218" s="27"/>
      <c r="G218" s="27"/>
      <c r="H218" s="27"/>
      <c r="I218" s="27"/>
      <c r="J218" s="27"/>
      <c r="K218" s="32">
        <f t="shared" ref="K218:K242" si="36"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244</v>
      </c>
      <c r="L218" s="32" t="s">
        <v>777</v>
      </c>
      <c r="M218" s="32" t="s">
        <v>149</v>
      </c>
      <c r="N218" s="32">
        <f t="shared" ref="N218:N242" si="37">K218-(ROW(K218)-ROW(K$6))/10000</f>
        <v>243.97880000000001</v>
      </c>
      <c r="O218" s="32">
        <f t="shared" ref="O218:O242" si="38">COUNT(E218:J218)</f>
        <v>1</v>
      </c>
      <c r="P218" s="32" t="str">
        <f t="shared" ref="P218:P242" ca="1" si="39">IF(AND(O218=1,OFFSET(D218,0,P$3)&gt;0),"Y",0)</f>
        <v>Y</v>
      </c>
      <c r="Q218" s="29" t="s">
        <v>148</v>
      </c>
      <c r="R218" s="54">
        <f t="shared" ref="R218:R242" si="40">1-(Q218=Q217)</f>
        <v>0</v>
      </c>
      <c r="S218" s="33">
        <f t="shared" ref="S218:S242" si="41">N218+T218/1000+U218/10000+V218/100000+W218/1000000+X218/10000000+Y218/100000000</f>
        <v>244.22280000000001</v>
      </c>
      <c r="T218" s="29">
        <v>244</v>
      </c>
      <c r="U218" s="27"/>
      <c r="V218" s="27"/>
      <c r="W218" s="27"/>
      <c r="X218" s="27"/>
      <c r="Y218" s="27"/>
      <c r="AE218" s="53"/>
      <c r="AF218" s="53"/>
      <c r="AI218" s="37"/>
      <c r="AJ218" s="37"/>
      <c r="AK218" s="37"/>
      <c r="AL218" s="47"/>
    </row>
    <row r="219" spans="1:38" s="26" customFormat="1" ht="15">
      <c r="A219" s="57">
        <v>2</v>
      </c>
      <c r="B219" s="1">
        <v>2</v>
      </c>
      <c r="C219" s="57" t="s">
        <v>170</v>
      </c>
      <c r="D219" s="29" t="s">
        <v>66</v>
      </c>
      <c r="E219" s="29">
        <v>235</v>
      </c>
      <c r="F219" s="27"/>
      <c r="G219" s="27"/>
      <c r="H219" s="27"/>
      <c r="I219" s="27"/>
      <c r="J219" s="27"/>
      <c r="K219" s="32">
        <f t="shared" si="36"/>
        <v>235</v>
      </c>
      <c r="L219" s="32" t="s">
        <v>777</v>
      </c>
      <c r="M219" s="32" t="s">
        <v>198</v>
      </c>
      <c r="N219" s="32">
        <f t="shared" si="37"/>
        <v>234.9787</v>
      </c>
      <c r="O219" s="32">
        <f t="shared" si="38"/>
        <v>1</v>
      </c>
      <c r="P219" s="32" t="str">
        <f t="shared" ca="1" si="39"/>
        <v>Y</v>
      </c>
      <c r="Q219" s="29" t="s">
        <v>148</v>
      </c>
      <c r="R219" s="54">
        <f t="shared" si="40"/>
        <v>0</v>
      </c>
      <c r="S219" s="33">
        <f t="shared" si="41"/>
        <v>235.21370000000002</v>
      </c>
      <c r="T219" s="29">
        <v>235</v>
      </c>
      <c r="U219" s="27"/>
      <c r="V219" s="27"/>
      <c r="W219" s="27"/>
      <c r="X219" s="27"/>
      <c r="Y219" s="27"/>
      <c r="AE219" s="53"/>
      <c r="AF219" s="53"/>
      <c r="AI219" s="37"/>
      <c r="AJ219" s="37"/>
      <c r="AK219" s="37"/>
      <c r="AL219" s="47"/>
    </row>
    <row r="220" spans="1:38" s="26" customFormat="1" ht="15">
      <c r="A220" s="57">
        <v>3</v>
      </c>
      <c r="B220" s="1">
        <v>3</v>
      </c>
      <c r="C220" s="57" t="s">
        <v>197</v>
      </c>
      <c r="D220" s="29" t="s">
        <v>30</v>
      </c>
      <c r="E220" s="29">
        <v>222</v>
      </c>
      <c r="F220" s="27"/>
      <c r="G220" s="27"/>
      <c r="H220" s="27"/>
      <c r="I220" s="27"/>
      <c r="J220" s="27"/>
      <c r="K220" s="32">
        <f t="shared" si="36"/>
        <v>222</v>
      </c>
      <c r="L220" s="32" t="s">
        <v>777</v>
      </c>
      <c r="M220" s="32" t="s">
        <v>611</v>
      </c>
      <c r="N220" s="32">
        <f t="shared" si="37"/>
        <v>221.9786</v>
      </c>
      <c r="O220" s="32">
        <f t="shared" si="38"/>
        <v>1</v>
      </c>
      <c r="P220" s="32" t="str">
        <f t="shared" ca="1" si="39"/>
        <v>Y</v>
      </c>
      <c r="Q220" s="29" t="s">
        <v>148</v>
      </c>
      <c r="R220" s="54">
        <f t="shared" si="40"/>
        <v>0</v>
      </c>
      <c r="S220" s="33">
        <f t="shared" si="41"/>
        <v>222.20060000000001</v>
      </c>
      <c r="T220" s="29">
        <v>222</v>
      </c>
      <c r="U220" s="27"/>
      <c r="V220" s="27"/>
      <c r="W220" s="27"/>
      <c r="X220" s="27"/>
      <c r="Y220" s="27"/>
      <c r="AE220" s="53"/>
      <c r="AF220" s="53"/>
      <c r="AI220" s="37"/>
      <c r="AJ220" s="37"/>
      <c r="AK220" s="37"/>
      <c r="AL220" s="47"/>
    </row>
    <row r="221" spans="1:38" s="26" customFormat="1" ht="15">
      <c r="A221" s="57">
        <v>4</v>
      </c>
      <c r="B221" s="1">
        <v>4</v>
      </c>
      <c r="C221" s="57" t="s">
        <v>206</v>
      </c>
      <c r="D221" s="29" t="s">
        <v>132</v>
      </c>
      <c r="E221" s="29">
        <v>218</v>
      </c>
      <c r="F221" s="27"/>
      <c r="G221" s="27"/>
      <c r="H221" s="27"/>
      <c r="I221" s="27"/>
      <c r="J221" s="27"/>
      <c r="K221" s="32">
        <f t="shared" si="36"/>
        <v>218</v>
      </c>
      <c r="L221" s="32" t="s">
        <v>777</v>
      </c>
      <c r="M221" s="32"/>
      <c r="N221" s="32">
        <f t="shared" si="37"/>
        <v>217.9785</v>
      </c>
      <c r="O221" s="32">
        <f t="shared" si="38"/>
        <v>1</v>
      </c>
      <c r="P221" s="32" t="str">
        <f t="shared" ca="1" si="39"/>
        <v>Y</v>
      </c>
      <c r="Q221" s="29" t="s">
        <v>148</v>
      </c>
      <c r="R221" s="54">
        <f t="shared" si="40"/>
        <v>0</v>
      </c>
      <c r="S221" s="33">
        <f t="shared" si="41"/>
        <v>218.19649999999999</v>
      </c>
      <c r="T221" s="29">
        <v>218</v>
      </c>
      <c r="U221" s="27"/>
      <c r="V221" s="27"/>
      <c r="W221" s="27"/>
      <c r="X221" s="27"/>
      <c r="Y221" s="27"/>
      <c r="AE221" s="53"/>
      <c r="AF221" s="53"/>
      <c r="AI221" s="37"/>
      <c r="AJ221" s="37"/>
      <c r="AK221" s="37"/>
      <c r="AL221" s="47"/>
    </row>
    <row r="222" spans="1:38" s="26" customFormat="1" ht="15">
      <c r="A222" s="57">
        <v>5</v>
      </c>
      <c r="B222" s="1">
        <v>5</v>
      </c>
      <c r="C222" s="57" t="s">
        <v>212</v>
      </c>
      <c r="D222" s="29" t="s">
        <v>41</v>
      </c>
      <c r="E222" s="29">
        <v>213</v>
      </c>
      <c r="F222" s="27"/>
      <c r="G222" s="27"/>
      <c r="H222" s="27"/>
      <c r="I222" s="27"/>
      <c r="J222" s="27"/>
      <c r="K222" s="32">
        <f t="shared" si="36"/>
        <v>213</v>
      </c>
      <c r="L222" s="32" t="s">
        <v>777</v>
      </c>
      <c r="M222" s="32"/>
      <c r="N222" s="32">
        <f t="shared" si="37"/>
        <v>212.97839999999999</v>
      </c>
      <c r="O222" s="32">
        <f t="shared" si="38"/>
        <v>1</v>
      </c>
      <c r="P222" s="32" t="str">
        <f t="shared" ca="1" si="39"/>
        <v>Y</v>
      </c>
      <c r="Q222" s="29" t="s">
        <v>148</v>
      </c>
      <c r="R222" s="54">
        <f t="shared" si="40"/>
        <v>0</v>
      </c>
      <c r="S222" s="33">
        <f t="shared" si="41"/>
        <v>213.19139999999999</v>
      </c>
      <c r="T222" s="29">
        <v>213</v>
      </c>
      <c r="U222" s="27"/>
      <c r="V222" s="27"/>
      <c r="W222" s="27"/>
      <c r="X222" s="27"/>
      <c r="Y222" s="27"/>
      <c r="AE222" s="53"/>
      <c r="AF222" s="53"/>
      <c r="AI222" s="37"/>
      <c r="AJ222" s="37"/>
      <c r="AK222" s="37"/>
      <c r="AL222" s="47"/>
    </row>
    <row r="223" spans="1:38" s="26" customFormat="1" ht="15">
      <c r="A223" s="57">
        <v>6</v>
      </c>
      <c r="B223" s="1">
        <v>6</v>
      </c>
      <c r="C223" s="57" t="s">
        <v>273</v>
      </c>
      <c r="D223" s="29" t="s">
        <v>54</v>
      </c>
      <c r="E223" s="29">
        <v>177</v>
      </c>
      <c r="F223" s="27"/>
      <c r="G223" s="27"/>
      <c r="H223" s="27"/>
      <c r="I223" s="27"/>
      <c r="J223" s="27"/>
      <c r="K223" s="32">
        <f t="shared" si="36"/>
        <v>177</v>
      </c>
      <c r="L223" s="32" t="s">
        <v>777</v>
      </c>
      <c r="M223" s="32"/>
      <c r="N223" s="32">
        <f t="shared" si="37"/>
        <v>176.97829999999999</v>
      </c>
      <c r="O223" s="32">
        <f t="shared" si="38"/>
        <v>1</v>
      </c>
      <c r="P223" s="32" t="str">
        <f t="shared" ca="1" si="39"/>
        <v>Y</v>
      </c>
      <c r="Q223" s="29" t="s">
        <v>148</v>
      </c>
      <c r="R223" s="54">
        <f t="shared" si="40"/>
        <v>0</v>
      </c>
      <c r="S223" s="33">
        <f t="shared" si="41"/>
        <v>177.15529999999998</v>
      </c>
      <c r="T223" s="29">
        <v>177</v>
      </c>
      <c r="U223" s="27"/>
      <c r="V223" s="27"/>
      <c r="W223" s="27"/>
      <c r="X223" s="27"/>
      <c r="Y223" s="27"/>
      <c r="AE223" s="53"/>
      <c r="AF223" s="53"/>
      <c r="AI223" s="37"/>
      <c r="AJ223" s="37"/>
      <c r="AK223" s="37"/>
      <c r="AL223" s="47"/>
    </row>
    <row r="224" spans="1:38" s="26" customFormat="1" ht="15">
      <c r="A224" s="57">
        <v>7</v>
      </c>
      <c r="B224" s="1">
        <v>7</v>
      </c>
      <c r="C224" s="57" t="s">
        <v>292</v>
      </c>
      <c r="D224" s="29" t="s">
        <v>37</v>
      </c>
      <c r="E224" s="29">
        <v>164</v>
      </c>
      <c r="F224" s="27"/>
      <c r="G224" s="27"/>
      <c r="H224" s="27"/>
      <c r="I224" s="27"/>
      <c r="J224" s="27"/>
      <c r="K224" s="32">
        <f t="shared" si="36"/>
        <v>164</v>
      </c>
      <c r="L224" s="32" t="s">
        <v>777</v>
      </c>
      <c r="M224" s="32"/>
      <c r="N224" s="32">
        <f t="shared" si="37"/>
        <v>163.97819999999999</v>
      </c>
      <c r="O224" s="32">
        <f t="shared" si="38"/>
        <v>1</v>
      </c>
      <c r="P224" s="32" t="str">
        <f t="shared" ca="1" si="39"/>
        <v>Y</v>
      </c>
      <c r="Q224" s="29" t="s">
        <v>148</v>
      </c>
      <c r="R224" s="54">
        <f t="shared" si="40"/>
        <v>0</v>
      </c>
      <c r="S224" s="33">
        <f t="shared" si="41"/>
        <v>164.14219999999997</v>
      </c>
      <c r="T224" s="29">
        <v>164</v>
      </c>
      <c r="U224" s="27"/>
      <c r="V224" s="27"/>
      <c r="W224" s="27"/>
      <c r="X224" s="27"/>
      <c r="Y224" s="27"/>
      <c r="AE224" s="53"/>
      <c r="AF224" s="53"/>
      <c r="AI224" s="37"/>
      <c r="AJ224" s="37"/>
      <c r="AK224" s="37"/>
      <c r="AL224" s="47"/>
    </row>
    <row r="225" spans="1:38" s="26" customFormat="1" ht="15">
      <c r="A225" s="57">
        <v>8</v>
      </c>
      <c r="B225" s="1">
        <v>8</v>
      </c>
      <c r="C225" s="57" t="s">
        <v>295</v>
      </c>
      <c r="D225" s="29" t="s">
        <v>66</v>
      </c>
      <c r="E225" s="29">
        <v>162</v>
      </c>
      <c r="F225" s="27"/>
      <c r="G225" s="27"/>
      <c r="H225" s="27"/>
      <c r="I225" s="27"/>
      <c r="J225" s="27"/>
      <c r="K225" s="32">
        <f t="shared" si="36"/>
        <v>162</v>
      </c>
      <c r="L225" s="32" t="s">
        <v>777</v>
      </c>
      <c r="M225" s="32"/>
      <c r="N225" s="32">
        <f t="shared" si="37"/>
        <v>161.97810000000001</v>
      </c>
      <c r="O225" s="32">
        <f t="shared" si="38"/>
        <v>1</v>
      </c>
      <c r="P225" s="32" t="str">
        <f t="shared" ca="1" si="39"/>
        <v>Y</v>
      </c>
      <c r="Q225" s="29" t="s">
        <v>148</v>
      </c>
      <c r="R225" s="54">
        <f t="shared" si="40"/>
        <v>0</v>
      </c>
      <c r="S225" s="33">
        <f t="shared" si="41"/>
        <v>162.14010000000002</v>
      </c>
      <c r="T225" s="29">
        <v>162</v>
      </c>
      <c r="U225" s="27"/>
      <c r="V225" s="27"/>
      <c r="W225" s="27"/>
      <c r="X225" s="27"/>
      <c r="Y225" s="27"/>
      <c r="AE225" s="53"/>
      <c r="AF225" s="53"/>
      <c r="AI225" s="37"/>
      <c r="AJ225" s="37"/>
      <c r="AK225" s="37"/>
      <c r="AL225" s="47"/>
    </row>
    <row r="226" spans="1:38" s="26" customFormat="1" ht="15">
      <c r="A226" s="57">
        <v>9</v>
      </c>
      <c r="B226" s="1">
        <v>9</v>
      </c>
      <c r="C226" s="57" t="s">
        <v>325</v>
      </c>
      <c r="D226" s="29" t="s">
        <v>41</v>
      </c>
      <c r="E226" s="29">
        <v>145</v>
      </c>
      <c r="F226" s="27"/>
      <c r="G226" s="27"/>
      <c r="H226" s="27"/>
      <c r="I226" s="27"/>
      <c r="J226" s="27"/>
      <c r="K226" s="32">
        <f t="shared" si="36"/>
        <v>145</v>
      </c>
      <c r="L226" s="32" t="s">
        <v>777</v>
      </c>
      <c r="M226" s="32"/>
      <c r="N226" s="32">
        <f t="shared" si="37"/>
        <v>144.97800000000001</v>
      </c>
      <c r="O226" s="32">
        <f t="shared" si="38"/>
        <v>1</v>
      </c>
      <c r="P226" s="32" t="str">
        <f t="shared" ca="1" si="39"/>
        <v>Y</v>
      </c>
      <c r="Q226" s="29" t="s">
        <v>148</v>
      </c>
      <c r="R226" s="54">
        <f t="shared" si="40"/>
        <v>0</v>
      </c>
      <c r="S226" s="33">
        <f t="shared" si="41"/>
        <v>145.12300000000002</v>
      </c>
      <c r="T226" s="29">
        <v>145</v>
      </c>
      <c r="U226" s="27"/>
      <c r="V226" s="27"/>
      <c r="W226" s="27"/>
      <c r="X226" s="27"/>
      <c r="Y226" s="27"/>
      <c r="AE226" s="53"/>
      <c r="AF226" s="53"/>
      <c r="AI226" s="37"/>
      <c r="AJ226" s="37"/>
      <c r="AK226" s="37"/>
      <c r="AL226" s="47"/>
    </row>
    <row r="227" spans="1:38" s="26" customFormat="1" ht="15">
      <c r="A227" s="57">
        <v>10</v>
      </c>
      <c r="B227" s="1">
        <v>10</v>
      </c>
      <c r="C227" s="57" t="s">
        <v>342</v>
      </c>
      <c r="D227" s="29" t="s">
        <v>37</v>
      </c>
      <c r="E227" s="29">
        <v>133</v>
      </c>
      <c r="F227" s="27"/>
      <c r="G227" s="27"/>
      <c r="H227" s="27"/>
      <c r="I227" s="27"/>
      <c r="J227" s="27"/>
      <c r="K227" s="32">
        <f t="shared" si="36"/>
        <v>133</v>
      </c>
      <c r="L227" s="32" t="s">
        <v>777</v>
      </c>
      <c r="M227" s="32"/>
      <c r="N227" s="32">
        <f t="shared" si="37"/>
        <v>132.97790000000001</v>
      </c>
      <c r="O227" s="32">
        <f t="shared" si="38"/>
        <v>1</v>
      </c>
      <c r="P227" s="32" t="str">
        <f t="shared" ca="1" si="39"/>
        <v>Y</v>
      </c>
      <c r="Q227" s="29" t="s">
        <v>148</v>
      </c>
      <c r="R227" s="54">
        <f t="shared" si="40"/>
        <v>0</v>
      </c>
      <c r="S227" s="33">
        <f t="shared" si="41"/>
        <v>133.11090000000002</v>
      </c>
      <c r="T227" s="29">
        <v>133</v>
      </c>
      <c r="U227" s="27"/>
      <c r="V227" s="27"/>
      <c r="W227" s="27"/>
      <c r="X227" s="27"/>
      <c r="Y227" s="27"/>
      <c r="AE227" s="53"/>
      <c r="AF227" s="53"/>
      <c r="AI227" s="37"/>
      <c r="AJ227" s="37"/>
      <c r="AK227" s="37"/>
      <c r="AL227" s="47"/>
    </row>
    <row r="228" spans="1:38" s="26" customFormat="1" ht="15">
      <c r="A228" s="57">
        <v>11</v>
      </c>
      <c r="B228" s="1">
        <v>11</v>
      </c>
      <c r="C228" s="57" t="s">
        <v>344</v>
      </c>
      <c r="D228" s="29" t="s">
        <v>74</v>
      </c>
      <c r="E228" s="29">
        <v>131</v>
      </c>
      <c r="F228" s="27"/>
      <c r="G228" s="27"/>
      <c r="H228" s="27"/>
      <c r="I228" s="27"/>
      <c r="J228" s="27"/>
      <c r="K228" s="32">
        <f t="shared" si="36"/>
        <v>131</v>
      </c>
      <c r="L228" s="32" t="s">
        <v>777</v>
      </c>
      <c r="M228" s="32"/>
      <c r="N228" s="32">
        <f t="shared" si="37"/>
        <v>130.9778</v>
      </c>
      <c r="O228" s="32">
        <f t="shared" si="38"/>
        <v>1</v>
      </c>
      <c r="P228" s="32" t="str">
        <f t="shared" ca="1" si="39"/>
        <v>Y</v>
      </c>
      <c r="Q228" s="29" t="s">
        <v>148</v>
      </c>
      <c r="R228" s="54">
        <f t="shared" si="40"/>
        <v>0</v>
      </c>
      <c r="S228" s="33">
        <f t="shared" si="41"/>
        <v>131.1088</v>
      </c>
      <c r="T228" s="29">
        <v>131</v>
      </c>
      <c r="U228" s="27"/>
      <c r="V228" s="27"/>
      <c r="W228" s="27"/>
      <c r="X228" s="27"/>
      <c r="Y228" s="27"/>
      <c r="AE228" s="53"/>
      <c r="AF228" s="53"/>
      <c r="AI228" s="37"/>
      <c r="AJ228" s="37"/>
      <c r="AK228" s="37"/>
      <c r="AL228" s="47"/>
    </row>
    <row r="229" spans="1:38" s="26" customFormat="1" ht="15">
      <c r="A229" s="57">
        <v>12</v>
      </c>
      <c r="B229" s="1">
        <v>12</v>
      </c>
      <c r="C229" s="57" t="s">
        <v>345</v>
      </c>
      <c r="D229" s="29" t="s">
        <v>24</v>
      </c>
      <c r="E229" s="29">
        <v>130</v>
      </c>
      <c r="F229" s="27"/>
      <c r="G229" s="27"/>
      <c r="H229" s="27"/>
      <c r="I229" s="27"/>
      <c r="J229" s="27"/>
      <c r="K229" s="32">
        <f t="shared" si="36"/>
        <v>130</v>
      </c>
      <c r="L229" s="32" t="s">
        <v>777</v>
      </c>
      <c r="M229" s="32"/>
      <c r="N229" s="32">
        <f t="shared" si="37"/>
        <v>129.9777</v>
      </c>
      <c r="O229" s="32">
        <f t="shared" si="38"/>
        <v>1</v>
      </c>
      <c r="P229" s="32" t="str">
        <f t="shared" ca="1" si="39"/>
        <v>Y</v>
      </c>
      <c r="Q229" s="29" t="s">
        <v>148</v>
      </c>
      <c r="R229" s="54">
        <f t="shared" si="40"/>
        <v>0</v>
      </c>
      <c r="S229" s="33">
        <f t="shared" si="41"/>
        <v>130.10769999999999</v>
      </c>
      <c r="T229" s="29">
        <v>130</v>
      </c>
      <c r="U229" s="27"/>
      <c r="V229" s="27"/>
      <c r="W229" s="27"/>
      <c r="X229" s="27"/>
      <c r="Y229" s="27"/>
      <c r="AE229" s="53"/>
      <c r="AF229" s="53"/>
      <c r="AI229" s="37"/>
      <c r="AJ229" s="37"/>
      <c r="AK229" s="37"/>
      <c r="AL229" s="47"/>
    </row>
    <row r="230" spans="1:38" s="26" customFormat="1" ht="15">
      <c r="A230" s="57">
        <v>13</v>
      </c>
      <c r="B230" s="1">
        <v>13</v>
      </c>
      <c r="C230" s="57" t="s">
        <v>351</v>
      </c>
      <c r="D230" s="29" t="s">
        <v>37</v>
      </c>
      <c r="E230" s="29">
        <v>126</v>
      </c>
      <c r="F230" s="27"/>
      <c r="G230" s="27"/>
      <c r="H230" s="27"/>
      <c r="I230" s="27"/>
      <c r="J230" s="27"/>
      <c r="K230" s="32">
        <f t="shared" si="36"/>
        <v>126</v>
      </c>
      <c r="L230" s="32" t="s">
        <v>777</v>
      </c>
      <c r="M230" s="32"/>
      <c r="N230" s="32">
        <f t="shared" si="37"/>
        <v>125.9776</v>
      </c>
      <c r="O230" s="32">
        <f t="shared" si="38"/>
        <v>1</v>
      </c>
      <c r="P230" s="32" t="str">
        <f t="shared" ca="1" si="39"/>
        <v>Y</v>
      </c>
      <c r="Q230" s="29" t="s">
        <v>148</v>
      </c>
      <c r="R230" s="54">
        <f t="shared" si="40"/>
        <v>0</v>
      </c>
      <c r="S230" s="33">
        <f t="shared" si="41"/>
        <v>126.1036</v>
      </c>
      <c r="T230" s="29">
        <v>126</v>
      </c>
      <c r="U230" s="27"/>
      <c r="V230" s="27"/>
      <c r="W230" s="27"/>
      <c r="X230" s="27"/>
      <c r="Y230" s="27"/>
      <c r="AE230" s="53"/>
      <c r="AF230" s="53"/>
      <c r="AI230" s="37"/>
      <c r="AJ230" s="37"/>
      <c r="AK230" s="37"/>
      <c r="AL230" s="47"/>
    </row>
    <row r="231" spans="1:38" s="26" customFormat="1" ht="15">
      <c r="A231" s="57">
        <v>14</v>
      </c>
      <c r="B231" s="1">
        <v>14</v>
      </c>
      <c r="C231" s="57" t="s">
        <v>363</v>
      </c>
      <c r="D231" s="29" t="s">
        <v>51</v>
      </c>
      <c r="E231" s="29">
        <v>124</v>
      </c>
      <c r="F231" s="27"/>
      <c r="G231" s="27"/>
      <c r="H231" s="27"/>
      <c r="I231" s="27"/>
      <c r="J231" s="27"/>
      <c r="K231" s="32">
        <f t="shared" si="36"/>
        <v>124</v>
      </c>
      <c r="L231" s="32" t="s">
        <v>777</v>
      </c>
      <c r="M231" s="32"/>
      <c r="N231" s="32">
        <f t="shared" si="37"/>
        <v>123.97750000000001</v>
      </c>
      <c r="O231" s="32">
        <f t="shared" si="38"/>
        <v>1</v>
      </c>
      <c r="P231" s="32" t="str">
        <f t="shared" ca="1" si="39"/>
        <v>Y</v>
      </c>
      <c r="Q231" s="29" t="s">
        <v>148</v>
      </c>
      <c r="R231" s="54">
        <f t="shared" si="40"/>
        <v>0</v>
      </c>
      <c r="S231" s="33">
        <f t="shared" si="41"/>
        <v>124.1015</v>
      </c>
      <c r="T231" s="29">
        <v>124</v>
      </c>
      <c r="U231" s="27"/>
      <c r="V231" s="27"/>
      <c r="W231" s="27"/>
      <c r="X231" s="27"/>
      <c r="Y231" s="27"/>
      <c r="AE231" s="53"/>
      <c r="AF231" s="53"/>
      <c r="AI231" s="37"/>
      <c r="AJ231" s="37"/>
      <c r="AK231" s="37"/>
      <c r="AL231" s="47"/>
    </row>
    <row r="232" spans="1:38" s="26" customFormat="1" ht="15">
      <c r="A232" s="57">
        <v>15</v>
      </c>
      <c r="B232" s="1">
        <v>15</v>
      </c>
      <c r="C232" s="57" t="s">
        <v>368</v>
      </c>
      <c r="D232" s="29" t="s">
        <v>51</v>
      </c>
      <c r="E232" s="29">
        <v>120</v>
      </c>
      <c r="F232" s="27"/>
      <c r="G232" s="27"/>
      <c r="H232" s="27"/>
      <c r="I232" s="27"/>
      <c r="J232" s="27"/>
      <c r="K232" s="32">
        <f t="shared" si="36"/>
        <v>120</v>
      </c>
      <c r="L232" s="32" t="s">
        <v>777</v>
      </c>
      <c r="M232" s="32"/>
      <c r="N232" s="32">
        <f t="shared" si="37"/>
        <v>119.9774</v>
      </c>
      <c r="O232" s="32">
        <f t="shared" si="38"/>
        <v>1</v>
      </c>
      <c r="P232" s="32" t="str">
        <f t="shared" ca="1" si="39"/>
        <v>Y</v>
      </c>
      <c r="Q232" s="29" t="s">
        <v>148</v>
      </c>
      <c r="R232" s="54">
        <f t="shared" si="40"/>
        <v>0</v>
      </c>
      <c r="S232" s="33">
        <f t="shared" si="41"/>
        <v>120.09740000000001</v>
      </c>
      <c r="T232" s="29">
        <v>120</v>
      </c>
      <c r="U232" s="27"/>
      <c r="V232" s="27"/>
      <c r="W232" s="27"/>
      <c r="X232" s="27"/>
      <c r="Y232" s="27"/>
      <c r="AE232" s="53"/>
      <c r="AF232" s="53"/>
      <c r="AI232" s="37"/>
      <c r="AJ232" s="37"/>
      <c r="AK232" s="37"/>
      <c r="AL232" s="47"/>
    </row>
    <row r="233" spans="1:38" s="26" customFormat="1" ht="15">
      <c r="A233" s="57">
        <v>16</v>
      </c>
      <c r="B233" s="1">
        <v>16</v>
      </c>
      <c r="C233" s="57" t="s">
        <v>373</v>
      </c>
      <c r="D233" s="29" t="s">
        <v>66</v>
      </c>
      <c r="E233" s="29">
        <v>117</v>
      </c>
      <c r="F233" s="27"/>
      <c r="G233" s="27"/>
      <c r="H233" s="27"/>
      <c r="I233" s="27"/>
      <c r="J233" s="27"/>
      <c r="K233" s="32">
        <f t="shared" si="36"/>
        <v>117</v>
      </c>
      <c r="L233" s="32" t="s">
        <v>777</v>
      </c>
      <c r="M233" s="32"/>
      <c r="N233" s="32">
        <f t="shared" si="37"/>
        <v>116.9773</v>
      </c>
      <c r="O233" s="32">
        <f t="shared" si="38"/>
        <v>1</v>
      </c>
      <c r="P233" s="32" t="str">
        <f t="shared" ca="1" si="39"/>
        <v>Y</v>
      </c>
      <c r="Q233" s="29" t="s">
        <v>148</v>
      </c>
      <c r="R233" s="54">
        <f t="shared" si="40"/>
        <v>0</v>
      </c>
      <c r="S233" s="33">
        <f t="shared" si="41"/>
        <v>117.0943</v>
      </c>
      <c r="T233" s="29">
        <v>117</v>
      </c>
      <c r="U233" s="27"/>
      <c r="V233" s="27"/>
      <c r="W233" s="27"/>
      <c r="X233" s="27"/>
      <c r="Y233" s="27"/>
      <c r="AE233" s="53"/>
      <c r="AF233" s="53"/>
      <c r="AI233" s="37"/>
      <c r="AJ233" s="37"/>
      <c r="AK233" s="37"/>
      <c r="AL233" s="47"/>
    </row>
    <row r="234" spans="1:38" s="26" customFormat="1" ht="15">
      <c r="A234" s="57">
        <v>17</v>
      </c>
      <c r="B234" s="1">
        <v>17</v>
      </c>
      <c r="C234" s="57" t="s">
        <v>397</v>
      </c>
      <c r="D234" s="29" t="s">
        <v>382</v>
      </c>
      <c r="E234" s="29">
        <v>105</v>
      </c>
      <c r="F234" s="27"/>
      <c r="G234" s="27"/>
      <c r="H234" s="27"/>
      <c r="I234" s="27"/>
      <c r="J234" s="27"/>
      <c r="K234" s="32">
        <f t="shared" si="36"/>
        <v>105</v>
      </c>
      <c r="L234" s="32" t="s">
        <v>777</v>
      </c>
      <c r="M234" s="32"/>
      <c r="N234" s="32">
        <f t="shared" si="37"/>
        <v>104.9772</v>
      </c>
      <c r="O234" s="32">
        <f t="shared" si="38"/>
        <v>1</v>
      </c>
      <c r="P234" s="32" t="str">
        <f t="shared" ca="1" si="39"/>
        <v>Y</v>
      </c>
      <c r="Q234" s="29" t="s">
        <v>148</v>
      </c>
      <c r="R234" s="54">
        <f t="shared" si="40"/>
        <v>0</v>
      </c>
      <c r="S234" s="33">
        <f t="shared" si="41"/>
        <v>105.0822</v>
      </c>
      <c r="T234" s="29">
        <v>105</v>
      </c>
      <c r="U234" s="27"/>
      <c r="V234" s="27"/>
      <c r="W234" s="27"/>
      <c r="X234" s="27"/>
      <c r="Y234" s="27"/>
      <c r="AE234" s="53"/>
      <c r="AF234" s="53"/>
      <c r="AI234" s="37"/>
      <c r="AJ234" s="37"/>
      <c r="AK234" s="37"/>
      <c r="AL234" s="47"/>
    </row>
    <row r="235" spans="1:38" s="26" customFormat="1" ht="15">
      <c r="A235" s="57">
        <v>18</v>
      </c>
      <c r="B235" s="1">
        <v>18</v>
      </c>
      <c r="C235" s="57" t="s">
        <v>413</v>
      </c>
      <c r="D235" s="29" t="s">
        <v>41</v>
      </c>
      <c r="E235" s="29">
        <v>101</v>
      </c>
      <c r="F235" s="27"/>
      <c r="G235" s="27"/>
      <c r="H235" s="27"/>
      <c r="I235" s="27"/>
      <c r="J235" s="27"/>
      <c r="K235" s="32">
        <f t="shared" si="36"/>
        <v>101</v>
      </c>
      <c r="L235" s="32" t="s">
        <v>777</v>
      </c>
      <c r="M235" s="32"/>
      <c r="N235" s="32">
        <f t="shared" si="37"/>
        <v>100.97709999999999</v>
      </c>
      <c r="O235" s="32">
        <f t="shared" si="38"/>
        <v>1</v>
      </c>
      <c r="P235" s="32" t="str">
        <f t="shared" ca="1" si="39"/>
        <v>Y</v>
      </c>
      <c r="Q235" s="29" t="s">
        <v>148</v>
      </c>
      <c r="R235" s="54">
        <f t="shared" si="40"/>
        <v>0</v>
      </c>
      <c r="S235" s="33">
        <f t="shared" si="41"/>
        <v>101.07809999999999</v>
      </c>
      <c r="T235" s="29">
        <v>101</v>
      </c>
      <c r="U235" s="27"/>
      <c r="V235" s="27"/>
      <c r="W235" s="27"/>
      <c r="X235" s="27"/>
      <c r="Y235" s="27"/>
      <c r="AE235" s="53"/>
      <c r="AF235" s="53"/>
      <c r="AI235" s="37"/>
      <c r="AJ235" s="37"/>
      <c r="AK235" s="37"/>
      <c r="AL235" s="47"/>
    </row>
    <row r="236" spans="1:38" s="26" customFormat="1" ht="15">
      <c r="A236" s="57">
        <v>19</v>
      </c>
      <c r="B236" s="1">
        <v>19</v>
      </c>
      <c r="C236" s="57" t="s">
        <v>421</v>
      </c>
      <c r="D236" s="29" t="s">
        <v>132</v>
      </c>
      <c r="E236" s="29">
        <v>96</v>
      </c>
      <c r="F236" s="27"/>
      <c r="G236" s="27"/>
      <c r="H236" s="27"/>
      <c r="I236" s="27"/>
      <c r="J236" s="27"/>
      <c r="K236" s="32">
        <f t="shared" si="36"/>
        <v>96</v>
      </c>
      <c r="L236" s="32" t="s">
        <v>777</v>
      </c>
      <c r="M236" s="32"/>
      <c r="N236" s="32">
        <f t="shared" si="37"/>
        <v>95.977000000000004</v>
      </c>
      <c r="O236" s="32">
        <f t="shared" si="38"/>
        <v>1</v>
      </c>
      <c r="P236" s="32" t="str">
        <f t="shared" ca="1" si="39"/>
        <v>Y</v>
      </c>
      <c r="Q236" s="29" t="s">
        <v>148</v>
      </c>
      <c r="R236" s="54">
        <f t="shared" si="40"/>
        <v>0</v>
      </c>
      <c r="S236" s="33">
        <f t="shared" si="41"/>
        <v>96.073000000000008</v>
      </c>
      <c r="T236" s="29">
        <v>96</v>
      </c>
      <c r="U236" s="27"/>
      <c r="V236" s="27"/>
      <c r="W236" s="27"/>
      <c r="X236" s="27"/>
      <c r="Y236" s="27"/>
      <c r="AE236" s="53"/>
      <c r="AF236" s="53"/>
      <c r="AI236" s="37"/>
      <c r="AJ236" s="37"/>
      <c r="AK236" s="37"/>
      <c r="AL236" s="47"/>
    </row>
    <row r="237" spans="1:38" s="26" customFormat="1" ht="15">
      <c r="A237" s="57">
        <v>20</v>
      </c>
      <c r="B237" s="1">
        <v>20</v>
      </c>
      <c r="C237" s="57" t="s">
        <v>434</v>
      </c>
      <c r="D237" s="29" t="s">
        <v>19</v>
      </c>
      <c r="E237" s="29">
        <v>91</v>
      </c>
      <c r="F237" s="27"/>
      <c r="G237" s="27"/>
      <c r="H237" s="27"/>
      <c r="I237" s="27"/>
      <c r="J237" s="27"/>
      <c r="K237" s="32">
        <f t="shared" si="36"/>
        <v>91</v>
      </c>
      <c r="L237" s="32" t="s">
        <v>777</v>
      </c>
      <c r="M237" s="32"/>
      <c r="N237" s="32">
        <f t="shared" si="37"/>
        <v>90.976900000000001</v>
      </c>
      <c r="O237" s="32">
        <f t="shared" si="38"/>
        <v>1</v>
      </c>
      <c r="P237" s="32" t="str">
        <f t="shared" ca="1" si="39"/>
        <v>Y</v>
      </c>
      <c r="Q237" s="29" t="s">
        <v>148</v>
      </c>
      <c r="R237" s="54">
        <f t="shared" si="40"/>
        <v>0</v>
      </c>
      <c r="S237" s="33">
        <f t="shared" si="41"/>
        <v>91.067899999999995</v>
      </c>
      <c r="T237" s="29">
        <v>91</v>
      </c>
      <c r="U237" s="27"/>
      <c r="V237" s="27"/>
      <c r="W237" s="27"/>
      <c r="X237" s="27"/>
      <c r="Y237" s="27"/>
      <c r="AE237" s="53"/>
      <c r="AF237" s="53"/>
      <c r="AI237" s="37"/>
      <c r="AJ237" s="37"/>
      <c r="AK237" s="37"/>
      <c r="AL237" s="47"/>
    </row>
    <row r="238" spans="1:38" s="26" customFormat="1" ht="15">
      <c r="A238" s="57">
        <v>21</v>
      </c>
      <c r="B238" s="1">
        <v>21</v>
      </c>
      <c r="C238" s="57" t="s">
        <v>457</v>
      </c>
      <c r="D238" s="29" t="s">
        <v>41</v>
      </c>
      <c r="E238" s="29">
        <v>82</v>
      </c>
      <c r="F238" s="27"/>
      <c r="G238" s="27"/>
      <c r="H238" s="27"/>
      <c r="I238" s="27"/>
      <c r="J238" s="27"/>
      <c r="K238" s="32">
        <f t="shared" si="36"/>
        <v>82</v>
      </c>
      <c r="L238" s="32" t="s">
        <v>777</v>
      </c>
      <c r="M238" s="32"/>
      <c r="N238" s="32">
        <f t="shared" si="37"/>
        <v>81.976799999999997</v>
      </c>
      <c r="O238" s="32">
        <f t="shared" si="38"/>
        <v>1</v>
      </c>
      <c r="P238" s="32" t="str">
        <f t="shared" ca="1" si="39"/>
        <v>Y</v>
      </c>
      <c r="Q238" s="29" t="s">
        <v>148</v>
      </c>
      <c r="R238" s="54">
        <f t="shared" si="40"/>
        <v>0</v>
      </c>
      <c r="S238" s="33">
        <f t="shared" si="41"/>
        <v>82.058799999999991</v>
      </c>
      <c r="T238" s="29">
        <v>82</v>
      </c>
      <c r="U238" s="27"/>
      <c r="V238" s="27"/>
      <c r="W238" s="27"/>
      <c r="X238" s="27"/>
      <c r="Y238" s="27"/>
      <c r="AE238" s="53"/>
      <c r="AF238" s="53"/>
      <c r="AI238" s="37"/>
      <c r="AJ238" s="37"/>
      <c r="AK238" s="37"/>
      <c r="AL238" s="47"/>
    </row>
    <row r="239" spans="1:38" s="26" customFormat="1" ht="15">
      <c r="A239" s="57">
        <v>22</v>
      </c>
      <c r="B239" s="1">
        <v>22</v>
      </c>
      <c r="C239" s="57" t="s">
        <v>468</v>
      </c>
      <c r="D239" s="29" t="s">
        <v>382</v>
      </c>
      <c r="E239" s="29">
        <v>77</v>
      </c>
      <c r="F239" s="27"/>
      <c r="G239" s="27"/>
      <c r="H239" s="27"/>
      <c r="I239" s="27"/>
      <c r="J239" s="27"/>
      <c r="K239" s="32">
        <f t="shared" si="36"/>
        <v>77</v>
      </c>
      <c r="L239" s="32" t="s">
        <v>777</v>
      </c>
      <c r="M239" s="32"/>
      <c r="N239" s="32">
        <f t="shared" si="37"/>
        <v>76.976699999999994</v>
      </c>
      <c r="O239" s="32">
        <f t="shared" si="38"/>
        <v>1</v>
      </c>
      <c r="P239" s="32" t="str">
        <f t="shared" ca="1" si="39"/>
        <v>Y</v>
      </c>
      <c r="Q239" s="29" t="s">
        <v>148</v>
      </c>
      <c r="R239" s="54">
        <f t="shared" si="40"/>
        <v>0</v>
      </c>
      <c r="S239" s="33">
        <f t="shared" si="41"/>
        <v>77.053699999999992</v>
      </c>
      <c r="T239" s="29">
        <v>77</v>
      </c>
      <c r="U239" s="27"/>
      <c r="V239" s="27"/>
      <c r="W239" s="27"/>
      <c r="X239" s="27"/>
      <c r="Y239" s="27"/>
      <c r="AE239" s="53"/>
      <c r="AF239" s="53"/>
      <c r="AI239" s="37"/>
      <c r="AJ239" s="37"/>
      <c r="AK239" s="37"/>
      <c r="AL239" s="47"/>
    </row>
    <row r="240" spans="1:38" s="26" customFormat="1" ht="15">
      <c r="A240" s="57">
        <v>23</v>
      </c>
      <c r="B240" s="1" t="s">
        <v>94</v>
      </c>
      <c r="C240" s="57" t="s">
        <v>482</v>
      </c>
      <c r="D240" s="29" t="s">
        <v>70</v>
      </c>
      <c r="E240" s="29">
        <v>73</v>
      </c>
      <c r="F240" s="27"/>
      <c r="G240" s="27"/>
      <c r="H240" s="27"/>
      <c r="I240" s="27"/>
      <c r="J240" s="27"/>
      <c r="K240" s="32">
        <f t="shared" si="36"/>
        <v>73</v>
      </c>
      <c r="L240" s="32" t="s">
        <v>778</v>
      </c>
      <c r="M240" s="32"/>
      <c r="N240" s="32">
        <f t="shared" si="37"/>
        <v>72.976600000000005</v>
      </c>
      <c r="O240" s="32">
        <f t="shared" si="38"/>
        <v>1</v>
      </c>
      <c r="P240" s="32" t="str">
        <f t="shared" ca="1" si="39"/>
        <v>Y</v>
      </c>
      <c r="Q240" s="29" t="s">
        <v>148</v>
      </c>
      <c r="R240" s="54">
        <f t="shared" si="40"/>
        <v>0</v>
      </c>
      <c r="S240" s="33">
        <f t="shared" si="41"/>
        <v>73.049599999999998</v>
      </c>
      <c r="T240" s="29">
        <v>73</v>
      </c>
      <c r="U240" s="27"/>
      <c r="V240" s="27"/>
      <c r="W240" s="27"/>
      <c r="X240" s="27"/>
      <c r="Y240" s="27"/>
      <c r="AE240" s="53"/>
      <c r="AF240" s="53"/>
      <c r="AI240" s="37"/>
      <c r="AJ240" s="37"/>
      <c r="AK240" s="37"/>
      <c r="AL240" s="47"/>
    </row>
    <row r="241" spans="1:38" s="26" customFormat="1" ht="15">
      <c r="A241" s="57">
        <v>24</v>
      </c>
      <c r="B241" s="1" t="s">
        <v>94</v>
      </c>
      <c r="C241" s="57" t="s">
        <v>499</v>
      </c>
      <c r="D241" s="29" t="s">
        <v>70</v>
      </c>
      <c r="E241" s="29">
        <v>68</v>
      </c>
      <c r="F241" s="27"/>
      <c r="G241" s="27"/>
      <c r="H241" s="27"/>
      <c r="I241" s="27"/>
      <c r="J241" s="27"/>
      <c r="K241" s="32">
        <f t="shared" si="36"/>
        <v>68</v>
      </c>
      <c r="L241" s="32" t="s">
        <v>778</v>
      </c>
      <c r="M241" s="32"/>
      <c r="N241" s="32">
        <f t="shared" si="37"/>
        <v>67.976500000000001</v>
      </c>
      <c r="O241" s="32">
        <f t="shared" si="38"/>
        <v>1</v>
      </c>
      <c r="P241" s="32" t="str">
        <f t="shared" ca="1" si="39"/>
        <v>Y</v>
      </c>
      <c r="Q241" s="29" t="s">
        <v>148</v>
      </c>
      <c r="R241" s="54">
        <f t="shared" si="40"/>
        <v>0</v>
      </c>
      <c r="S241" s="33">
        <f t="shared" si="41"/>
        <v>68.044499999999999</v>
      </c>
      <c r="T241" s="29">
        <v>68</v>
      </c>
      <c r="U241" s="27"/>
      <c r="V241" s="27"/>
      <c r="W241" s="27"/>
      <c r="X241" s="27"/>
      <c r="Y241" s="27"/>
      <c r="AE241" s="53"/>
      <c r="AF241" s="53"/>
      <c r="AI241" s="37"/>
      <c r="AJ241" s="37"/>
      <c r="AK241" s="37"/>
      <c r="AL241" s="47"/>
    </row>
    <row r="242" spans="1:38" s="26" customFormat="1" ht="15">
      <c r="A242" s="57">
        <v>25</v>
      </c>
      <c r="B242" s="1">
        <v>23</v>
      </c>
      <c r="C242" s="57" t="s">
        <v>523</v>
      </c>
      <c r="D242" s="29" t="s">
        <v>58</v>
      </c>
      <c r="E242" s="29">
        <v>62</v>
      </c>
      <c r="F242" s="27"/>
      <c r="G242" s="27"/>
      <c r="H242" s="27"/>
      <c r="I242" s="27"/>
      <c r="J242" s="27"/>
      <c r="K242" s="32">
        <f t="shared" si="36"/>
        <v>62</v>
      </c>
      <c r="L242" s="32" t="s">
        <v>777</v>
      </c>
      <c r="M242" s="32"/>
      <c r="N242" s="32">
        <f t="shared" si="37"/>
        <v>61.976399999999998</v>
      </c>
      <c r="O242" s="32">
        <f t="shared" si="38"/>
        <v>1</v>
      </c>
      <c r="P242" s="32" t="str">
        <f t="shared" ca="1" si="39"/>
        <v>Y</v>
      </c>
      <c r="Q242" s="29" t="s">
        <v>148</v>
      </c>
      <c r="R242" s="54">
        <f t="shared" si="40"/>
        <v>0</v>
      </c>
      <c r="S242" s="33">
        <f t="shared" si="41"/>
        <v>62.038399999999996</v>
      </c>
      <c r="T242" s="29">
        <v>62</v>
      </c>
      <c r="U242" s="27"/>
      <c r="V242" s="27"/>
      <c r="W242" s="27"/>
      <c r="X242" s="27"/>
      <c r="Y242" s="27"/>
      <c r="AE242" s="53"/>
      <c r="AF242" s="53"/>
      <c r="AI242" s="37"/>
      <c r="AJ242" s="37"/>
      <c r="AK242" s="37"/>
      <c r="AL242" s="47"/>
    </row>
    <row r="243" spans="1:38" ht="3" customHeight="1">
      <c r="A243" s="56"/>
      <c r="B243" s="56"/>
      <c r="C243" s="56"/>
      <c r="D243" s="27"/>
      <c r="E243" s="27"/>
      <c r="F243" s="27"/>
      <c r="G243" s="27"/>
      <c r="H243" s="27"/>
      <c r="I243" s="27"/>
      <c r="J243" s="27"/>
      <c r="K243" s="32"/>
      <c r="L243" s="27"/>
      <c r="M243" s="27"/>
      <c r="N243" s="32"/>
      <c r="O243" s="27"/>
      <c r="P243" s="27"/>
      <c r="R243" s="58"/>
      <c r="S243" s="33"/>
      <c r="T243" s="27"/>
      <c r="U243" s="27"/>
      <c r="V243" s="27"/>
      <c r="W243" s="27"/>
      <c r="X243" s="27"/>
      <c r="Y243" s="27"/>
      <c r="AE243" s="59"/>
      <c r="AF243" s="59"/>
      <c r="AG243" s="26"/>
      <c r="AH243" s="26"/>
      <c r="AI243" s="37"/>
      <c r="AJ243" s="37"/>
      <c r="AK243" s="37"/>
      <c r="AL243" s="30"/>
    </row>
    <row r="244" spans="1:38" ht="15">
      <c r="A244" s="57"/>
      <c r="B244" s="1"/>
      <c r="C244" s="57"/>
      <c r="D244" s="29"/>
      <c r="E244" s="29"/>
      <c r="F244" s="27"/>
      <c r="G244" s="27"/>
      <c r="H244" s="27"/>
      <c r="I244" s="27"/>
      <c r="J244" s="27"/>
      <c r="K244" s="32"/>
      <c r="L244" s="27"/>
      <c r="M244" s="27"/>
      <c r="N244" s="32"/>
      <c r="O244" s="27"/>
      <c r="P244" s="27"/>
      <c r="R244" s="58"/>
      <c r="S244" s="33"/>
      <c r="T244" s="27"/>
      <c r="U244" s="27"/>
      <c r="V244" s="27"/>
      <c r="W244" s="27"/>
      <c r="X244" s="27"/>
      <c r="Y244" s="27"/>
      <c r="AE244" s="59"/>
      <c r="AF244" s="59"/>
      <c r="AG244" s="26"/>
      <c r="AH244" s="26"/>
      <c r="AI244" s="37"/>
      <c r="AJ244" s="37"/>
      <c r="AK244" s="37"/>
      <c r="AL244" s="30"/>
    </row>
    <row r="245" spans="1:38" ht="15">
      <c r="A245" s="57"/>
      <c r="B245" s="1"/>
      <c r="C245" s="56" t="s">
        <v>187</v>
      </c>
      <c r="D245" s="29"/>
      <c r="E245" s="29"/>
      <c r="F245" s="27"/>
      <c r="G245" s="27"/>
      <c r="H245" s="27"/>
      <c r="I245" s="27"/>
      <c r="J245" s="27"/>
      <c r="K245" s="32"/>
      <c r="L245" s="27"/>
      <c r="M245" s="27"/>
      <c r="N245" s="32"/>
      <c r="O245" s="27"/>
      <c r="P245" s="32"/>
      <c r="Q245" s="49" t="str">
        <f>C245</f>
        <v>M65</v>
      </c>
      <c r="R245" s="58"/>
      <c r="S245" s="33"/>
      <c r="T245" s="29"/>
      <c r="U245" s="27"/>
      <c r="V245" s="27"/>
      <c r="W245" s="27"/>
      <c r="X245" s="27"/>
      <c r="Y245" s="27"/>
      <c r="AA245" s="34"/>
      <c r="AB245" s="34"/>
      <c r="AC245" s="34"/>
      <c r="AD245" s="34"/>
      <c r="AE245" s="59"/>
      <c r="AF245" s="59"/>
      <c r="AG245" s="26"/>
      <c r="AH245" s="26"/>
      <c r="AI245" s="37">
        <v>845</v>
      </c>
      <c r="AJ245" s="37">
        <v>673</v>
      </c>
      <c r="AK245" s="37">
        <v>647</v>
      </c>
      <c r="AL245" s="30"/>
    </row>
    <row r="246" spans="1:38" ht="15">
      <c r="A246" s="57">
        <v>1</v>
      </c>
      <c r="B246" s="1">
        <v>1</v>
      </c>
      <c r="C246" s="57" t="s">
        <v>186</v>
      </c>
      <c r="D246" s="29" t="s">
        <v>19</v>
      </c>
      <c r="E246" s="29">
        <v>228</v>
      </c>
      <c r="F246" s="27"/>
      <c r="G246" s="27"/>
      <c r="H246" s="27"/>
      <c r="I246" s="27"/>
      <c r="J246" s="27"/>
      <c r="K246" s="32">
        <f t="shared" ref="K246:K264" si="42"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228</v>
      </c>
      <c r="L246" s="32" t="s">
        <v>777</v>
      </c>
      <c r="M246" s="32" t="s">
        <v>612</v>
      </c>
      <c r="N246" s="32">
        <f t="shared" ref="N246:N264" si="43">K246-(ROW(K246)-ROW(K$6))/10000</f>
        <v>227.976</v>
      </c>
      <c r="O246" s="32">
        <f t="shared" ref="O246:O264" si="44">COUNT(E246:J246)</f>
        <v>1</v>
      </c>
      <c r="P246" s="32" t="str">
        <f t="shared" ref="P246:P264" ca="1" si="45">IF(AND(O246=1,OFFSET(D246,0,P$3)&gt;0),"Y",0)</f>
        <v>Y</v>
      </c>
      <c r="Q246" s="29" t="s">
        <v>187</v>
      </c>
      <c r="R246" s="54">
        <f t="shared" ref="R246:R264" si="46">1-(Q246=Q245)</f>
        <v>0</v>
      </c>
      <c r="S246" s="33">
        <f t="shared" ref="S246:S264" si="47">N246+T246/1000+U246/10000+V246/100000+W246/1000000+X246/10000000+Y246/100000000</f>
        <v>228.20400000000001</v>
      </c>
      <c r="T246" s="29">
        <v>228</v>
      </c>
      <c r="U246" s="27"/>
      <c r="V246" s="27"/>
      <c r="W246" s="27"/>
      <c r="X246" s="27"/>
      <c r="Y246" s="27"/>
      <c r="AA246" s="34"/>
      <c r="AB246" s="34"/>
      <c r="AC246" s="34"/>
      <c r="AD246" s="34"/>
      <c r="AE246" s="59"/>
      <c r="AF246" s="59"/>
      <c r="AG246" s="26"/>
      <c r="AH246" s="26"/>
      <c r="AI246" s="37"/>
      <c r="AJ246" s="37"/>
      <c r="AK246" s="37"/>
      <c r="AL246" s="30"/>
    </row>
    <row r="247" spans="1:38" ht="15">
      <c r="A247" s="57">
        <v>2</v>
      </c>
      <c r="B247" s="1">
        <v>2</v>
      </c>
      <c r="C247" s="57" t="s">
        <v>234</v>
      </c>
      <c r="D247" s="29" t="s">
        <v>37</v>
      </c>
      <c r="E247" s="29">
        <v>201</v>
      </c>
      <c r="F247" s="27"/>
      <c r="G247" s="27"/>
      <c r="H247" s="27"/>
      <c r="I247" s="27"/>
      <c r="J247" s="27"/>
      <c r="K247" s="32">
        <f t="shared" si="42"/>
        <v>201</v>
      </c>
      <c r="L247" s="32" t="s">
        <v>777</v>
      </c>
      <c r="M247" s="32" t="s">
        <v>613</v>
      </c>
      <c r="N247" s="32">
        <f t="shared" si="43"/>
        <v>200.9759</v>
      </c>
      <c r="O247" s="32">
        <f t="shared" si="44"/>
        <v>1</v>
      </c>
      <c r="P247" s="32" t="str">
        <f t="shared" ca="1" si="45"/>
        <v>Y</v>
      </c>
      <c r="Q247" s="29" t="s">
        <v>187</v>
      </c>
      <c r="R247" s="54">
        <f t="shared" si="46"/>
        <v>0</v>
      </c>
      <c r="S247" s="33">
        <f t="shared" si="47"/>
        <v>201.17689999999999</v>
      </c>
      <c r="T247" s="29">
        <v>201</v>
      </c>
      <c r="U247" s="27"/>
      <c r="V247" s="27"/>
      <c r="W247" s="27"/>
      <c r="X247" s="27"/>
      <c r="Y247" s="27"/>
      <c r="AA247" s="34"/>
      <c r="AB247" s="34"/>
      <c r="AC247" s="34"/>
      <c r="AD247" s="34"/>
      <c r="AE247" s="59"/>
      <c r="AF247" s="59"/>
      <c r="AG247" s="26"/>
      <c r="AH247" s="26"/>
      <c r="AI247" s="37"/>
      <c r="AJ247" s="37"/>
      <c r="AK247" s="37"/>
      <c r="AL247" s="30"/>
    </row>
    <row r="248" spans="1:38" ht="15">
      <c r="A248" s="57">
        <v>3</v>
      </c>
      <c r="B248" s="1">
        <v>3</v>
      </c>
      <c r="C248" s="57" t="s">
        <v>298</v>
      </c>
      <c r="D248" s="29" t="s">
        <v>19</v>
      </c>
      <c r="E248" s="29">
        <v>159</v>
      </c>
      <c r="F248" s="27"/>
      <c r="G248" s="27"/>
      <c r="H248" s="27"/>
      <c r="I248" s="27"/>
      <c r="J248" s="27"/>
      <c r="K248" s="32">
        <f t="shared" si="42"/>
        <v>159</v>
      </c>
      <c r="L248" s="32" t="s">
        <v>777</v>
      </c>
      <c r="M248" s="32" t="s">
        <v>614</v>
      </c>
      <c r="N248" s="32">
        <f t="shared" si="43"/>
        <v>158.97579999999999</v>
      </c>
      <c r="O248" s="32">
        <f t="shared" si="44"/>
        <v>1</v>
      </c>
      <c r="P248" s="32" t="str">
        <f t="shared" ca="1" si="45"/>
        <v>Y</v>
      </c>
      <c r="Q248" s="29" t="s">
        <v>187</v>
      </c>
      <c r="R248" s="54">
        <f t="shared" si="46"/>
        <v>0</v>
      </c>
      <c r="S248" s="33">
        <f t="shared" si="47"/>
        <v>159.13479999999998</v>
      </c>
      <c r="T248" s="29">
        <v>159</v>
      </c>
      <c r="U248" s="27"/>
      <c r="V248" s="27"/>
      <c r="W248" s="27"/>
      <c r="X248" s="27"/>
      <c r="Y248" s="27"/>
      <c r="AA248" s="34"/>
      <c r="AB248" s="34"/>
      <c r="AC248" s="34"/>
      <c r="AD248" s="34"/>
      <c r="AE248" s="59"/>
      <c r="AF248" s="59"/>
      <c r="AG248" s="26"/>
      <c r="AH248" s="26"/>
      <c r="AI248" s="37"/>
      <c r="AJ248" s="37"/>
      <c r="AK248" s="37"/>
      <c r="AL248" s="30"/>
    </row>
    <row r="249" spans="1:38" ht="15">
      <c r="A249" s="57">
        <v>4</v>
      </c>
      <c r="B249" s="1">
        <v>4</v>
      </c>
      <c r="C249" s="57" t="s">
        <v>304</v>
      </c>
      <c r="D249" s="29" t="s">
        <v>58</v>
      </c>
      <c r="E249" s="29">
        <v>155</v>
      </c>
      <c r="F249" s="27"/>
      <c r="G249" s="27"/>
      <c r="H249" s="27"/>
      <c r="I249" s="27"/>
      <c r="J249" s="27"/>
      <c r="K249" s="32">
        <f t="shared" si="42"/>
        <v>155</v>
      </c>
      <c r="L249" s="32" t="s">
        <v>777</v>
      </c>
      <c r="M249" s="32"/>
      <c r="N249" s="32">
        <f t="shared" si="43"/>
        <v>154.97569999999999</v>
      </c>
      <c r="O249" s="32">
        <f t="shared" si="44"/>
        <v>1</v>
      </c>
      <c r="P249" s="32" t="str">
        <f t="shared" ca="1" si="45"/>
        <v>Y</v>
      </c>
      <c r="Q249" s="29" t="s">
        <v>187</v>
      </c>
      <c r="R249" s="54">
        <f t="shared" si="46"/>
        <v>0</v>
      </c>
      <c r="S249" s="33">
        <f t="shared" si="47"/>
        <v>155.13069999999999</v>
      </c>
      <c r="T249" s="29">
        <v>155</v>
      </c>
      <c r="U249" s="27"/>
      <c r="V249" s="27"/>
      <c r="W249" s="27"/>
      <c r="X249" s="27"/>
      <c r="Y249" s="27"/>
      <c r="AA249" s="34"/>
      <c r="AB249" s="34"/>
      <c r="AC249" s="34"/>
      <c r="AD249" s="34"/>
      <c r="AE249" s="59"/>
      <c r="AF249" s="59"/>
      <c r="AG249" s="26"/>
      <c r="AH249" s="26"/>
      <c r="AI249" s="37"/>
      <c r="AJ249" s="37"/>
      <c r="AK249" s="37"/>
      <c r="AL249" s="30"/>
    </row>
    <row r="250" spans="1:38" ht="15">
      <c r="A250" s="57">
        <v>5</v>
      </c>
      <c r="B250" s="1">
        <v>5</v>
      </c>
      <c r="C250" s="57" t="s">
        <v>307</v>
      </c>
      <c r="D250" s="29" t="s">
        <v>30</v>
      </c>
      <c r="E250" s="29">
        <v>153</v>
      </c>
      <c r="F250" s="27"/>
      <c r="G250" s="27"/>
      <c r="H250" s="27"/>
      <c r="I250" s="27"/>
      <c r="J250" s="27"/>
      <c r="K250" s="32">
        <f t="shared" si="42"/>
        <v>153</v>
      </c>
      <c r="L250" s="32" t="s">
        <v>777</v>
      </c>
      <c r="M250" s="32"/>
      <c r="N250" s="32">
        <f t="shared" si="43"/>
        <v>152.97559999999999</v>
      </c>
      <c r="O250" s="32">
        <f t="shared" si="44"/>
        <v>1</v>
      </c>
      <c r="P250" s="32" t="str">
        <f t="shared" ca="1" si="45"/>
        <v>Y</v>
      </c>
      <c r="Q250" s="29" t="s">
        <v>187</v>
      </c>
      <c r="R250" s="54">
        <f t="shared" si="46"/>
        <v>0</v>
      </c>
      <c r="S250" s="33">
        <f t="shared" si="47"/>
        <v>153.12859999999998</v>
      </c>
      <c r="T250" s="29">
        <v>153</v>
      </c>
      <c r="U250" s="27"/>
      <c r="V250" s="27"/>
      <c r="W250" s="27"/>
      <c r="X250" s="27"/>
      <c r="Y250" s="27"/>
      <c r="AA250" s="34"/>
      <c r="AB250" s="34"/>
      <c r="AC250" s="34"/>
      <c r="AD250" s="34"/>
      <c r="AE250" s="59"/>
      <c r="AF250" s="59"/>
      <c r="AG250" s="26"/>
      <c r="AH250" s="26"/>
      <c r="AI250" s="37"/>
      <c r="AJ250" s="37"/>
      <c r="AK250" s="37"/>
      <c r="AL250" s="30"/>
    </row>
    <row r="251" spans="1:38" ht="15">
      <c r="A251" s="57">
        <v>6</v>
      </c>
      <c r="B251" s="1">
        <v>6</v>
      </c>
      <c r="C251" s="57" t="s">
        <v>326</v>
      </c>
      <c r="D251" s="29" t="s">
        <v>19</v>
      </c>
      <c r="E251" s="29">
        <v>144</v>
      </c>
      <c r="F251" s="27"/>
      <c r="G251" s="27"/>
      <c r="H251" s="27"/>
      <c r="I251" s="27"/>
      <c r="J251" s="27"/>
      <c r="K251" s="32">
        <f t="shared" si="42"/>
        <v>144</v>
      </c>
      <c r="L251" s="32" t="s">
        <v>777</v>
      </c>
      <c r="M251" s="32"/>
      <c r="N251" s="32">
        <f t="shared" si="43"/>
        <v>143.97550000000001</v>
      </c>
      <c r="O251" s="32">
        <f t="shared" si="44"/>
        <v>1</v>
      </c>
      <c r="P251" s="32" t="str">
        <f t="shared" ca="1" si="45"/>
        <v>Y</v>
      </c>
      <c r="Q251" s="29" t="s">
        <v>187</v>
      </c>
      <c r="R251" s="54">
        <f t="shared" si="46"/>
        <v>0</v>
      </c>
      <c r="S251" s="33">
        <f t="shared" si="47"/>
        <v>144.11950000000002</v>
      </c>
      <c r="T251" s="29">
        <v>144</v>
      </c>
      <c r="U251" s="27"/>
      <c r="V251" s="27"/>
      <c r="W251" s="27"/>
      <c r="X251" s="27"/>
      <c r="Y251" s="27"/>
      <c r="AA251" s="34"/>
      <c r="AB251" s="34"/>
      <c r="AC251" s="34"/>
      <c r="AD251" s="34"/>
      <c r="AE251" s="59"/>
      <c r="AF251" s="59"/>
      <c r="AG251" s="26"/>
      <c r="AH251" s="26"/>
      <c r="AI251" s="37"/>
      <c r="AJ251" s="37"/>
      <c r="AK251" s="37"/>
      <c r="AL251" s="30"/>
    </row>
    <row r="252" spans="1:38" ht="15">
      <c r="A252" s="57">
        <v>7</v>
      </c>
      <c r="B252" s="1">
        <v>7</v>
      </c>
      <c r="C252" s="57" t="s">
        <v>374</v>
      </c>
      <c r="D252" s="29" t="s">
        <v>24</v>
      </c>
      <c r="E252" s="29">
        <v>116</v>
      </c>
      <c r="F252" s="27"/>
      <c r="G252" s="27"/>
      <c r="H252" s="27"/>
      <c r="I252" s="27"/>
      <c r="J252" s="27"/>
      <c r="K252" s="32">
        <f t="shared" si="42"/>
        <v>116</v>
      </c>
      <c r="L252" s="32" t="s">
        <v>777</v>
      </c>
      <c r="M252" s="32"/>
      <c r="N252" s="32">
        <f t="shared" si="43"/>
        <v>115.97539999999999</v>
      </c>
      <c r="O252" s="32">
        <f t="shared" si="44"/>
        <v>1</v>
      </c>
      <c r="P252" s="32" t="str">
        <f t="shared" ca="1" si="45"/>
        <v>Y</v>
      </c>
      <c r="Q252" s="29" t="s">
        <v>187</v>
      </c>
      <c r="R252" s="54">
        <f t="shared" si="46"/>
        <v>0</v>
      </c>
      <c r="S252" s="33">
        <f t="shared" si="47"/>
        <v>116.09139999999999</v>
      </c>
      <c r="T252" s="29">
        <v>116</v>
      </c>
      <c r="U252" s="27"/>
      <c r="V252" s="27"/>
      <c r="W252" s="27"/>
      <c r="X252" s="27"/>
      <c r="Y252" s="27"/>
      <c r="AA252" s="34"/>
      <c r="AB252" s="34"/>
      <c r="AC252" s="34"/>
      <c r="AD252" s="34"/>
      <c r="AE252" s="59"/>
      <c r="AF252" s="59"/>
      <c r="AG252" s="26"/>
      <c r="AH252" s="26"/>
      <c r="AI252" s="37"/>
      <c r="AJ252" s="37"/>
      <c r="AK252" s="37"/>
      <c r="AL252" s="30"/>
    </row>
    <row r="253" spans="1:38" ht="15">
      <c r="A253" s="57">
        <v>8</v>
      </c>
      <c r="B253" s="1">
        <v>8</v>
      </c>
      <c r="C253" s="57" t="s">
        <v>378</v>
      </c>
      <c r="D253" s="29" t="s">
        <v>51</v>
      </c>
      <c r="E253" s="29">
        <v>114</v>
      </c>
      <c r="F253" s="27"/>
      <c r="G253" s="27"/>
      <c r="H253" s="27"/>
      <c r="I253" s="27"/>
      <c r="J253" s="27"/>
      <c r="K253" s="32">
        <f t="shared" si="42"/>
        <v>114</v>
      </c>
      <c r="L253" s="32" t="s">
        <v>777</v>
      </c>
      <c r="M253" s="32"/>
      <c r="N253" s="32">
        <f t="shared" si="43"/>
        <v>113.9753</v>
      </c>
      <c r="O253" s="32">
        <f t="shared" si="44"/>
        <v>1</v>
      </c>
      <c r="P253" s="32" t="str">
        <f t="shared" ca="1" si="45"/>
        <v>Y</v>
      </c>
      <c r="Q253" s="29" t="s">
        <v>187</v>
      </c>
      <c r="R253" s="54">
        <f t="shared" si="46"/>
        <v>0</v>
      </c>
      <c r="S253" s="33">
        <f t="shared" si="47"/>
        <v>114.08930000000001</v>
      </c>
      <c r="T253" s="29">
        <v>114</v>
      </c>
      <c r="U253" s="27"/>
      <c r="V253" s="27"/>
      <c r="W253" s="27"/>
      <c r="X253" s="27"/>
      <c r="Y253" s="27"/>
      <c r="AA253" s="34"/>
      <c r="AB253" s="34"/>
      <c r="AC253" s="34"/>
      <c r="AD253" s="34"/>
      <c r="AE253" s="59"/>
      <c r="AF253" s="59"/>
      <c r="AG253" s="26"/>
      <c r="AH253" s="26"/>
      <c r="AI253" s="37"/>
      <c r="AJ253" s="37"/>
      <c r="AK253" s="37"/>
      <c r="AL253" s="30"/>
    </row>
    <row r="254" spans="1:38" ht="15">
      <c r="A254" s="57">
        <v>9</v>
      </c>
      <c r="B254" s="1">
        <v>9</v>
      </c>
      <c r="C254" s="57" t="s">
        <v>379</v>
      </c>
      <c r="D254" s="29" t="s">
        <v>24</v>
      </c>
      <c r="E254" s="29">
        <v>113</v>
      </c>
      <c r="F254" s="27"/>
      <c r="G254" s="27"/>
      <c r="H254" s="27"/>
      <c r="I254" s="27"/>
      <c r="J254" s="27"/>
      <c r="K254" s="32">
        <f t="shared" si="42"/>
        <v>113</v>
      </c>
      <c r="L254" s="32" t="s">
        <v>777</v>
      </c>
      <c r="M254" s="32"/>
      <c r="N254" s="32">
        <f t="shared" si="43"/>
        <v>112.9752</v>
      </c>
      <c r="O254" s="32">
        <f t="shared" si="44"/>
        <v>1</v>
      </c>
      <c r="P254" s="32" t="str">
        <f t="shared" ca="1" si="45"/>
        <v>Y</v>
      </c>
      <c r="Q254" s="29" t="s">
        <v>187</v>
      </c>
      <c r="R254" s="54">
        <f t="shared" si="46"/>
        <v>0</v>
      </c>
      <c r="S254" s="33">
        <f t="shared" si="47"/>
        <v>113.0882</v>
      </c>
      <c r="T254" s="29">
        <v>113</v>
      </c>
      <c r="U254" s="27"/>
      <c r="V254" s="27"/>
      <c r="W254" s="27"/>
      <c r="X254" s="27"/>
      <c r="Y254" s="27"/>
      <c r="AA254" s="34"/>
      <c r="AB254" s="34"/>
      <c r="AC254" s="34"/>
      <c r="AD254" s="34"/>
      <c r="AE254" s="59"/>
      <c r="AF254" s="59"/>
      <c r="AG254" s="26"/>
      <c r="AH254" s="26"/>
      <c r="AI254" s="37"/>
      <c r="AJ254" s="37"/>
      <c r="AK254" s="37"/>
      <c r="AL254" s="30"/>
    </row>
    <row r="255" spans="1:38" ht="15">
      <c r="A255" s="57">
        <v>10</v>
      </c>
      <c r="B255" s="1">
        <v>10</v>
      </c>
      <c r="C255" s="57" t="s">
        <v>416</v>
      </c>
      <c r="D255" s="29" t="s">
        <v>54</v>
      </c>
      <c r="E255" s="29">
        <v>100</v>
      </c>
      <c r="F255" s="27"/>
      <c r="G255" s="27"/>
      <c r="H255" s="27"/>
      <c r="I255" s="27"/>
      <c r="J255" s="27"/>
      <c r="K255" s="32">
        <f t="shared" si="42"/>
        <v>100</v>
      </c>
      <c r="L255" s="32" t="s">
        <v>777</v>
      </c>
      <c r="M255" s="32"/>
      <c r="N255" s="32">
        <f t="shared" si="43"/>
        <v>99.975099999999998</v>
      </c>
      <c r="O255" s="32">
        <f t="shared" si="44"/>
        <v>1</v>
      </c>
      <c r="P255" s="32" t="str">
        <f t="shared" ca="1" si="45"/>
        <v>Y</v>
      </c>
      <c r="Q255" s="29" t="s">
        <v>187</v>
      </c>
      <c r="R255" s="54">
        <f t="shared" si="46"/>
        <v>0</v>
      </c>
      <c r="S255" s="33">
        <f t="shared" si="47"/>
        <v>100.07509999999999</v>
      </c>
      <c r="T255" s="29">
        <v>100</v>
      </c>
      <c r="U255" s="27"/>
      <c r="V255" s="27"/>
      <c r="W255" s="27"/>
      <c r="X255" s="27"/>
      <c r="Y255" s="27"/>
      <c r="AA255" s="34"/>
      <c r="AB255" s="34"/>
      <c r="AC255" s="34"/>
      <c r="AD255" s="34"/>
      <c r="AE255" s="59"/>
      <c r="AF255" s="59"/>
      <c r="AG255" s="26"/>
      <c r="AH255" s="26"/>
      <c r="AI255" s="37"/>
      <c r="AJ255" s="37"/>
      <c r="AK255" s="37"/>
      <c r="AL255" s="30"/>
    </row>
    <row r="256" spans="1:38" ht="15">
      <c r="A256" s="57">
        <v>11</v>
      </c>
      <c r="B256" s="1">
        <v>11</v>
      </c>
      <c r="C256" s="57" t="s">
        <v>418</v>
      </c>
      <c r="D256" s="29" t="s">
        <v>41</v>
      </c>
      <c r="E256" s="29">
        <v>98</v>
      </c>
      <c r="F256" s="27"/>
      <c r="G256" s="27"/>
      <c r="H256" s="27"/>
      <c r="I256" s="27"/>
      <c r="J256" s="27"/>
      <c r="K256" s="32">
        <f t="shared" si="42"/>
        <v>98</v>
      </c>
      <c r="L256" s="32" t="s">
        <v>777</v>
      </c>
      <c r="M256" s="32"/>
      <c r="N256" s="32">
        <f t="shared" si="43"/>
        <v>97.974999999999994</v>
      </c>
      <c r="O256" s="32">
        <f t="shared" si="44"/>
        <v>1</v>
      </c>
      <c r="P256" s="32" t="str">
        <f t="shared" ca="1" si="45"/>
        <v>Y</v>
      </c>
      <c r="Q256" s="29" t="s">
        <v>187</v>
      </c>
      <c r="R256" s="54">
        <f t="shared" si="46"/>
        <v>0</v>
      </c>
      <c r="S256" s="33">
        <f t="shared" si="47"/>
        <v>98.072999999999993</v>
      </c>
      <c r="T256" s="29">
        <v>98</v>
      </c>
      <c r="U256" s="27"/>
      <c r="V256" s="27"/>
      <c r="W256" s="27"/>
      <c r="X256" s="27"/>
      <c r="Y256" s="27"/>
      <c r="AA256" s="34"/>
      <c r="AB256" s="34"/>
      <c r="AC256" s="34"/>
      <c r="AD256" s="34"/>
      <c r="AE256" s="59"/>
      <c r="AF256" s="59"/>
      <c r="AG256" s="26"/>
      <c r="AH256" s="26"/>
      <c r="AI256" s="37"/>
      <c r="AJ256" s="37"/>
      <c r="AK256" s="37"/>
      <c r="AL256" s="30"/>
    </row>
    <row r="257" spans="1:38" ht="15">
      <c r="A257" s="57">
        <v>12</v>
      </c>
      <c r="B257" s="1">
        <v>12</v>
      </c>
      <c r="C257" s="57" t="s">
        <v>419</v>
      </c>
      <c r="D257" s="29" t="s">
        <v>30</v>
      </c>
      <c r="E257" s="29">
        <v>97</v>
      </c>
      <c r="F257" s="27"/>
      <c r="G257" s="27"/>
      <c r="H257" s="27"/>
      <c r="I257" s="27"/>
      <c r="J257" s="27"/>
      <c r="K257" s="32">
        <f t="shared" si="42"/>
        <v>97</v>
      </c>
      <c r="L257" s="32" t="s">
        <v>777</v>
      </c>
      <c r="M257" s="32"/>
      <c r="N257" s="32">
        <f t="shared" si="43"/>
        <v>96.974900000000005</v>
      </c>
      <c r="O257" s="32">
        <f t="shared" si="44"/>
        <v>1</v>
      </c>
      <c r="P257" s="32" t="str">
        <f t="shared" ca="1" si="45"/>
        <v>Y</v>
      </c>
      <c r="Q257" s="29" t="s">
        <v>187</v>
      </c>
      <c r="R257" s="54">
        <f t="shared" si="46"/>
        <v>0</v>
      </c>
      <c r="S257" s="33">
        <f t="shared" si="47"/>
        <v>97.071899999999999</v>
      </c>
      <c r="T257" s="29">
        <v>97</v>
      </c>
      <c r="U257" s="27"/>
      <c r="V257" s="27"/>
      <c r="W257" s="27"/>
      <c r="X257" s="27"/>
      <c r="Y257" s="27"/>
      <c r="AA257" s="34"/>
      <c r="AB257" s="34"/>
      <c r="AC257" s="34"/>
      <c r="AD257" s="34"/>
      <c r="AE257" s="59"/>
      <c r="AF257" s="59"/>
      <c r="AG257" s="26"/>
      <c r="AH257" s="26"/>
      <c r="AI257" s="37"/>
      <c r="AJ257" s="37"/>
      <c r="AK257" s="37"/>
      <c r="AL257" s="30"/>
    </row>
    <row r="258" spans="1:38" ht="15">
      <c r="A258" s="57">
        <v>13</v>
      </c>
      <c r="B258" s="1">
        <v>13</v>
      </c>
      <c r="C258" s="57" t="s">
        <v>445</v>
      </c>
      <c r="D258" s="29" t="s">
        <v>51</v>
      </c>
      <c r="E258" s="29">
        <v>86</v>
      </c>
      <c r="F258" s="27"/>
      <c r="G258" s="27"/>
      <c r="H258" s="27"/>
      <c r="I258" s="27"/>
      <c r="J258" s="27"/>
      <c r="K258" s="32">
        <f t="shared" si="42"/>
        <v>86</v>
      </c>
      <c r="L258" s="32" t="s">
        <v>777</v>
      </c>
      <c r="M258" s="32"/>
      <c r="N258" s="32">
        <f t="shared" si="43"/>
        <v>85.974800000000002</v>
      </c>
      <c r="O258" s="32">
        <f t="shared" si="44"/>
        <v>1</v>
      </c>
      <c r="P258" s="32" t="str">
        <f t="shared" ca="1" si="45"/>
        <v>Y</v>
      </c>
      <c r="Q258" s="29" t="s">
        <v>187</v>
      </c>
      <c r="R258" s="54">
        <f t="shared" si="46"/>
        <v>0</v>
      </c>
      <c r="S258" s="33">
        <f t="shared" si="47"/>
        <v>86.0608</v>
      </c>
      <c r="T258" s="29">
        <v>86</v>
      </c>
      <c r="U258" s="27"/>
      <c r="V258" s="27"/>
      <c r="W258" s="27"/>
      <c r="X258" s="27"/>
      <c r="Y258" s="27"/>
      <c r="AA258" s="34"/>
      <c r="AB258" s="34"/>
      <c r="AC258" s="34"/>
      <c r="AD258" s="34"/>
      <c r="AE258" s="59"/>
      <c r="AF258" s="59"/>
      <c r="AG258" s="26"/>
      <c r="AH258" s="26"/>
      <c r="AI258" s="37"/>
      <c r="AJ258" s="37"/>
      <c r="AK258" s="37"/>
      <c r="AL258" s="30"/>
    </row>
    <row r="259" spans="1:38" ht="15">
      <c r="A259" s="57">
        <v>14</v>
      </c>
      <c r="B259" s="1">
        <v>14</v>
      </c>
      <c r="C259" s="57" t="s">
        <v>460</v>
      </c>
      <c r="D259" s="29" t="s">
        <v>51</v>
      </c>
      <c r="E259" s="29">
        <v>80</v>
      </c>
      <c r="F259" s="27"/>
      <c r="G259" s="27"/>
      <c r="H259" s="27"/>
      <c r="I259" s="27"/>
      <c r="J259" s="27"/>
      <c r="K259" s="32">
        <f t="shared" si="42"/>
        <v>80</v>
      </c>
      <c r="L259" s="32" t="s">
        <v>777</v>
      </c>
      <c r="M259" s="32"/>
      <c r="N259" s="32">
        <f t="shared" si="43"/>
        <v>79.974699999999999</v>
      </c>
      <c r="O259" s="32">
        <f t="shared" si="44"/>
        <v>1</v>
      </c>
      <c r="P259" s="32" t="str">
        <f t="shared" ca="1" si="45"/>
        <v>Y</v>
      </c>
      <c r="Q259" s="29" t="s">
        <v>187</v>
      </c>
      <c r="R259" s="54">
        <f t="shared" si="46"/>
        <v>0</v>
      </c>
      <c r="S259" s="33">
        <f t="shared" si="47"/>
        <v>80.054699999999997</v>
      </c>
      <c r="T259" s="29">
        <v>80</v>
      </c>
      <c r="U259" s="27"/>
      <c r="V259" s="27"/>
      <c r="W259" s="27"/>
      <c r="X259" s="27"/>
      <c r="Y259" s="27"/>
      <c r="AA259" s="34"/>
      <c r="AB259" s="34"/>
      <c r="AC259" s="34"/>
      <c r="AD259" s="34"/>
      <c r="AE259" s="59"/>
      <c r="AF259" s="59"/>
      <c r="AG259" s="26"/>
      <c r="AH259" s="26"/>
      <c r="AI259" s="37"/>
      <c r="AJ259" s="37"/>
      <c r="AK259" s="37"/>
      <c r="AL259" s="30"/>
    </row>
    <row r="260" spans="1:38" ht="15">
      <c r="A260" s="57">
        <v>15</v>
      </c>
      <c r="B260" s="1">
        <v>15</v>
      </c>
      <c r="C260" s="57" t="s">
        <v>489</v>
      </c>
      <c r="D260" s="29" t="s">
        <v>45</v>
      </c>
      <c r="E260" s="29">
        <v>71</v>
      </c>
      <c r="F260" s="27"/>
      <c r="G260" s="27"/>
      <c r="H260" s="27"/>
      <c r="I260" s="27"/>
      <c r="J260" s="27"/>
      <c r="K260" s="32">
        <f t="shared" si="42"/>
        <v>71</v>
      </c>
      <c r="L260" s="32" t="s">
        <v>777</v>
      </c>
      <c r="M260" s="32"/>
      <c r="N260" s="32">
        <f t="shared" si="43"/>
        <v>70.974599999999995</v>
      </c>
      <c r="O260" s="32">
        <f t="shared" si="44"/>
        <v>1</v>
      </c>
      <c r="P260" s="32" t="str">
        <f t="shared" ca="1" si="45"/>
        <v>Y</v>
      </c>
      <c r="Q260" s="29" t="s">
        <v>187</v>
      </c>
      <c r="R260" s="54">
        <f t="shared" si="46"/>
        <v>0</v>
      </c>
      <c r="S260" s="33">
        <f t="shared" si="47"/>
        <v>71.045599999999993</v>
      </c>
      <c r="T260" s="29">
        <v>71</v>
      </c>
      <c r="U260" s="27"/>
      <c r="V260" s="27"/>
      <c r="W260" s="27"/>
      <c r="X260" s="27"/>
      <c r="Y260" s="27"/>
      <c r="AA260" s="34"/>
      <c r="AB260" s="34"/>
      <c r="AC260" s="34"/>
      <c r="AD260" s="34"/>
      <c r="AE260" s="59"/>
      <c r="AF260" s="59"/>
      <c r="AG260" s="26"/>
      <c r="AH260" s="26"/>
      <c r="AI260" s="37"/>
      <c r="AJ260" s="37"/>
      <c r="AK260" s="37"/>
      <c r="AL260" s="30"/>
    </row>
    <row r="261" spans="1:38" ht="15">
      <c r="A261" s="57">
        <v>16</v>
      </c>
      <c r="B261" s="1">
        <v>16</v>
      </c>
      <c r="C261" s="57" t="s">
        <v>502</v>
      </c>
      <c r="D261" s="29" t="s">
        <v>30</v>
      </c>
      <c r="E261" s="29">
        <v>66</v>
      </c>
      <c r="F261" s="27"/>
      <c r="G261" s="27"/>
      <c r="H261" s="27"/>
      <c r="I261" s="27"/>
      <c r="J261" s="27"/>
      <c r="K261" s="32">
        <f t="shared" si="42"/>
        <v>66</v>
      </c>
      <c r="L261" s="32" t="s">
        <v>777</v>
      </c>
      <c r="M261" s="32"/>
      <c r="N261" s="32">
        <f t="shared" si="43"/>
        <v>65.974500000000006</v>
      </c>
      <c r="O261" s="32">
        <f t="shared" si="44"/>
        <v>1</v>
      </c>
      <c r="P261" s="32" t="str">
        <f t="shared" ca="1" si="45"/>
        <v>Y</v>
      </c>
      <c r="Q261" s="29" t="s">
        <v>187</v>
      </c>
      <c r="R261" s="54">
        <f t="shared" si="46"/>
        <v>0</v>
      </c>
      <c r="S261" s="33">
        <f t="shared" si="47"/>
        <v>66.040500000000009</v>
      </c>
      <c r="T261" s="29">
        <v>66</v>
      </c>
      <c r="U261" s="27"/>
      <c r="V261" s="27"/>
      <c r="W261" s="27"/>
      <c r="X261" s="27"/>
      <c r="Y261" s="27"/>
      <c r="AA261" s="34"/>
      <c r="AB261" s="34"/>
      <c r="AC261" s="34"/>
      <c r="AD261" s="34"/>
      <c r="AE261" s="59"/>
      <c r="AF261" s="59"/>
      <c r="AG261" s="26"/>
      <c r="AH261" s="26"/>
      <c r="AI261" s="37"/>
      <c r="AJ261" s="37"/>
      <c r="AK261" s="37"/>
      <c r="AL261" s="30"/>
    </row>
    <row r="262" spans="1:38" ht="15">
      <c r="A262" s="57">
        <v>17</v>
      </c>
      <c r="B262" s="1">
        <v>17</v>
      </c>
      <c r="C262" s="57" t="s">
        <v>525</v>
      </c>
      <c r="D262" s="29" t="s">
        <v>66</v>
      </c>
      <c r="E262" s="29">
        <v>61</v>
      </c>
      <c r="F262" s="27"/>
      <c r="G262" s="27"/>
      <c r="H262" s="27"/>
      <c r="I262" s="27"/>
      <c r="J262" s="27"/>
      <c r="K262" s="32">
        <f t="shared" si="42"/>
        <v>61</v>
      </c>
      <c r="L262" s="32" t="s">
        <v>777</v>
      </c>
      <c r="M262" s="32"/>
      <c r="N262" s="32">
        <f t="shared" si="43"/>
        <v>60.974400000000003</v>
      </c>
      <c r="O262" s="32">
        <f t="shared" si="44"/>
        <v>1</v>
      </c>
      <c r="P262" s="32" t="str">
        <f t="shared" ca="1" si="45"/>
        <v>Y</v>
      </c>
      <c r="Q262" s="29" t="s">
        <v>187</v>
      </c>
      <c r="R262" s="54">
        <f t="shared" si="46"/>
        <v>0</v>
      </c>
      <c r="S262" s="33">
        <f t="shared" si="47"/>
        <v>61.035400000000003</v>
      </c>
      <c r="T262" s="29">
        <v>61</v>
      </c>
      <c r="U262" s="27"/>
      <c r="V262" s="27"/>
      <c r="W262" s="27"/>
      <c r="X262" s="27"/>
      <c r="Y262" s="27"/>
      <c r="AA262" s="34"/>
      <c r="AB262" s="34"/>
      <c r="AC262" s="34"/>
      <c r="AD262" s="34"/>
      <c r="AE262" s="59"/>
      <c r="AF262" s="59"/>
      <c r="AG262" s="26"/>
      <c r="AH262" s="26"/>
      <c r="AI262" s="37"/>
      <c r="AJ262" s="37"/>
      <c r="AK262" s="37"/>
      <c r="AL262" s="30"/>
    </row>
    <row r="263" spans="1:38" ht="15">
      <c r="A263" s="57">
        <v>18</v>
      </c>
      <c r="B263" s="1" t="s">
        <v>94</v>
      </c>
      <c r="C263" s="57" t="s">
        <v>532</v>
      </c>
      <c r="D263" s="29" t="s">
        <v>70</v>
      </c>
      <c r="E263" s="29">
        <v>60</v>
      </c>
      <c r="F263" s="27"/>
      <c r="G263" s="27"/>
      <c r="H263" s="27"/>
      <c r="I263" s="27"/>
      <c r="J263" s="27"/>
      <c r="K263" s="32">
        <f t="shared" si="42"/>
        <v>60</v>
      </c>
      <c r="L263" s="32" t="s">
        <v>778</v>
      </c>
      <c r="M263" s="32"/>
      <c r="N263" s="32">
        <f t="shared" si="43"/>
        <v>59.974299999999999</v>
      </c>
      <c r="O263" s="32">
        <f t="shared" si="44"/>
        <v>1</v>
      </c>
      <c r="P263" s="32" t="str">
        <f t="shared" ca="1" si="45"/>
        <v>Y</v>
      </c>
      <c r="Q263" s="29" t="s">
        <v>187</v>
      </c>
      <c r="R263" s="54">
        <f t="shared" si="46"/>
        <v>0</v>
      </c>
      <c r="S263" s="33">
        <f t="shared" si="47"/>
        <v>60.034300000000002</v>
      </c>
      <c r="T263" s="29">
        <v>60</v>
      </c>
      <c r="U263" s="27"/>
      <c r="V263" s="27"/>
      <c r="W263" s="27"/>
      <c r="X263" s="27"/>
      <c r="Y263" s="27"/>
      <c r="AA263" s="34"/>
      <c r="AB263" s="34"/>
      <c r="AC263" s="34"/>
      <c r="AD263" s="34"/>
      <c r="AE263" s="59"/>
      <c r="AF263" s="59"/>
      <c r="AG263" s="26"/>
      <c r="AH263" s="26"/>
      <c r="AI263" s="37"/>
      <c r="AJ263" s="37"/>
      <c r="AK263" s="37"/>
      <c r="AL263" s="30"/>
    </row>
    <row r="264" spans="1:38" ht="15">
      <c r="A264" s="57">
        <v>19</v>
      </c>
      <c r="B264" s="1">
        <v>18</v>
      </c>
      <c r="C264" s="57" t="s">
        <v>549</v>
      </c>
      <c r="D264" s="29" t="s">
        <v>19</v>
      </c>
      <c r="E264" s="29">
        <v>57</v>
      </c>
      <c r="F264" s="27"/>
      <c r="G264" s="27"/>
      <c r="H264" s="27"/>
      <c r="I264" s="27"/>
      <c r="J264" s="27"/>
      <c r="K264" s="32">
        <f t="shared" si="42"/>
        <v>57</v>
      </c>
      <c r="L264" s="32" t="s">
        <v>777</v>
      </c>
      <c r="M264" s="32"/>
      <c r="N264" s="32">
        <f t="shared" si="43"/>
        <v>56.974200000000003</v>
      </c>
      <c r="O264" s="32">
        <f t="shared" si="44"/>
        <v>1</v>
      </c>
      <c r="P264" s="32" t="str">
        <f t="shared" ca="1" si="45"/>
        <v>Y</v>
      </c>
      <c r="Q264" s="29" t="s">
        <v>187</v>
      </c>
      <c r="R264" s="54">
        <f t="shared" si="46"/>
        <v>0</v>
      </c>
      <c r="S264" s="33">
        <f t="shared" si="47"/>
        <v>57.031200000000005</v>
      </c>
      <c r="T264" s="29">
        <v>57</v>
      </c>
      <c r="U264" s="27"/>
      <c r="V264" s="27"/>
      <c r="W264" s="27"/>
      <c r="X264" s="27"/>
      <c r="Y264" s="27"/>
      <c r="AA264" s="34"/>
      <c r="AB264" s="34"/>
      <c r="AC264" s="34"/>
      <c r="AD264" s="34"/>
      <c r="AE264" s="59"/>
      <c r="AF264" s="59"/>
      <c r="AG264" s="26"/>
      <c r="AH264" s="26"/>
      <c r="AI264" s="37"/>
      <c r="AJ264" s="37"/>
      <c r="AK264" s="37"/>
      <c r="AL264" s="30"/>
    </row>
    <row r="265" spans="1:38" ht="5.0999999999999996" customHeight="1">
      <c r="D265" s="27"/>
      <c r="E265" s="27"/>
      <c r="F265" s="27"/>
      <c r="G265" s="27"/>
      <c r="H265" s="27"/>
      <c r="I265" s="27"/>
      <c r="J265" s="27"/>
      <c r="K265" s="32"/>
      <c r="L265" s="27"/>
      <c r="M265" s="27"/>
      <c r="N265" s="32"/>
      <c r="O265" s="27"/>
      <c r="P265" s="27"/>
      <c r="R265" s="58"/>
      <c r="S265" s="33"/>
      <c r="T265" s="27"/>
      <c r="U265" s="27"/>
      <c r="V265" s="27"/>
      <c r="W265" s="27"/>
      <c r="X265" s="27"/>
      <c r="Y265" s="27"/>
      <c r="AE265" s="59"/>
      <c r="AF265" s="59"/>
      <c r="AG265" s="26"/>
      <c r="AH265" s="26"/>
      <c r="AI265" s="37"/>
      <c r="AJ265" s="37"/>
      <c r="AK265" s="37"/>
      <c r="AL265" s="30"/>
    </row>
    <row r="266" spans="1:38">
      <c r="D266" s="27"/>
      <c r="E266" s="27"/>
      <c r="F266" s="27"/>
      <c r="G266" s="27"/>
      <c r="H266" s="27"/>
      <c r="I266" s="27"/>
      <c r="J266" s="27"/>
      <c r="K266" s="32"/>
      <c r="L266" s="27"/>
      <c r="M266" s="27"/>
      <c r="N266" s="32"/>
      <c r="O266" s="27"/>
      <c r="P266" s="27"/>
      <c r="R266" s="58"/>
      <c r="S266" s="33"/>
      <c r="T266" s="27"/>
      <c r="U266" s="27"/>
      <c r="V266" s="27"/>
      <c r="W266" s="27"/>
      <c r="X266" s="27"/>
      <c r="Y266" s="27"/>
      <c r="AE266" s="59"/>
      <c r="AF266" s="59"/>
      <c r="AG266" s="26"/>
      <c r="AH266" s="26"/>
      <c r="AI266" s="37"/>
      <c r="AJ266" s="37"/>
      <c r="AK266" s="37"/>
      <c r="AL266" s="30"/>
    </row>
    <row r="267" spans="1:38" ht="15">
      <c r="A267" s="56"/>
      <c r="B267" s="56"/>
      <c r="C267" s="56" t="s">
        <v>264</v>
      </c>
      <c r="D267" s="27"/>
      <c r="E267" s="27"/>
      <c r="F267" s="27"/>
      <c r="G267" s="27"/>
      <c r="H267" s="27"/>
      <c r="I267" s="27"/>
      <c r="J267" s="27"/>
      <c r="K267" s="32"/>
      <c r="L267" s="27"/>
      <c r="M267" s="27"/>
      <c r="N267" s="32"/>
      <c r="O267" s="27"/>
      <c r="P267" s="27"/>
      <c r="Q267" s="49" t="str">
        <f>C267</f>
        <v>M70</v>
      </c>
      <c r="R267" s="58"/>
      <c r="S267" s="33"/>
      <c r="T267" s="27"/>
      <c r="U267" s="27"/>
      <c r="V267" s="27"/>
      <c r="W267" s="27"/>
      <c r="X267" s="27"/>
      <c r="Y267" s="27"/>
      <c r="AE267" s="59"/>
      <c r="AF267" s="59"/>
      <c r="AG267" s="26"/>
      <c r="AH267" s="26"/>
      <c r="AI267" s="37">
        <v>703</v>
      </c>
      <c r="AJ267" s="37">
        <v>623</v>
      </c>
      <c r="AK267" s="37">
        <v>583</v>
      </c>
      <c r="AL267" s="30"/>
    </row>
    <row r="268" spans="1:38" ht="15">
      <c r="A268" s="57">
        <v>1</v>
      </c>
      <c r="B268" s="57">
        <v>1</v>
      </c>
      <c r="C268" s="57" t="s">
        <v>263</v>
      </c>
      <c r="D268" s="29" t="s">
        <v>19</v>
      </c>
      <c r="E268" s="29">
        <v>184</v>
      </c>
      <c r="F268" s="27"/>
      <c r="G268" s="27"/>
      <c r="H268" s="27"/>
      <c r="I268" s="27"/>
      <c r="J268" s="27"/>
      <c r="K268" s="32">
        <f t="shared" ref="K268:K275" si="48"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184</v>
      </c>
      <c r="L268" s="32" t="s">
        <v>777</v>
      </c>
      <c r="M268" s="32" t="s">
        <v>615</v>
      </c>
      <c r="N268" s="32">
        <f t="shared" ref="N268:N275" si="49">K268-(ROW(K268)-ROW(K$6))/10000</f>
        <v>183.97380000000001</v>
      </c>
      <c r="O268" s="32">
        <f t="shared" ref="O268:O275" si="50">COUNT(E268:J268)</f>
        <v>1</v>
      </c>
      <c r="P268" s="32" t="str">
        <f t="shared" ref="P268:P275" ca="1" si="51">IF(AND(O268=1,OFFSET(D268,0,P$3)&gt;0),"Y",0)</f>
        <v>Y</v>
      </c>
      <c r="Q268" s="29" t="s">
        <v>264</v>
      </c>
      <c r="R268" s="54">
        <f t="shared" ref="R268:R275" si="52">1-(Q268=Q267)</f>
        <v>0</v>
      </c>
      <c r="S268" s="33">
        <f t="shared" ref="S268:S275" si="53">N268+T268/1000+U268/10000+V268/100000+W268/1000000+X268/10000000+Y268/100000000</f>
        <v>184.15780000000001</v>
      </c>
      <c r="T268" s="29">
        <v>184</v>
      </c>
      <c r="U268" s="27"/>
      <c r="V268" s="27"/>
      <c r="W268" s="27"/>
      <c r="X268" s="27"/>
      <c r="Y268" s="27"/>
      <c r="AE268" s="59"/>
      <c r="AF268" s="59"/>
      <c r="AG268" s="26"/>
      <c r="AH268" s="26"/>
      <c r="AI268" s="37"/>
      <c r="AJ268" s="37"/>
      <c r="AK268" s="37"/>
      <c r="AL268" s="30"/>
    </row>
    <row r="269" spans="1:38" ht="15">
      <c r="A269" s="57">
        <v>2</v>
      </c>
      <c r="B269" s="57">
        <v>2</v>
      </c>
      <c r="C269" s="57" t="s">
        <v>336</v>
      </c>
      <c r="D269" s="29" t="s">
        <v>19</v>
      </c>
      <c r="E269" s="29">
        <v>138</v>
      </c>
      <c r="F269" s="27"/>
      <c r="G269" s="27"/>
      <c r="H269" s="27"/>
      <c r="I269" s="27"/>
      <c r="J269" s="27"/>
      <c r="K269" s="32">
        <f t="shared" si="48"/>
        <v>138</v>
      </c>
      <c r="L269" s="32" t="s">
        <v>777</v>
      </c>
      <c r="M269" s="32" t="s">
        <v>616</v>
      </c>
      <c r="N269" s="32">
        <f t="shared" si="49"/>
        <v>137.97370000000001</v>
      </c>
      <c r="O269" s="32">
        <f t="shared" si="50"/>
        <v>1</v>
      </c>
      <c r="P269" s="32" t="str">
        <f t="shared" ca="1" si="51"/>
        <v>Y</v>
      </c>
      <c r="Q269" s="29" t="s">
        <v>264</v>
      </c>
      <c r="R269" s="54">
        <f t="shared" si="52"/>
        <v>0</v>
      </c>
      <c r="S269" s="33">
        <f t="shared" si="53"/>
        <v>138.11170000000001</v>
      </c>
      <c r="T269" s="29">
        <v>138</v>
      </c>
      <c r="U269" s="27"/>
      <c r="V269" s="27"/>
      <c r="W269" s="27"/>
      <c r="X269" s="27"/>
      <c r="Y269" s="27"/>
      <c r="AE269" s="59"/>
      <c r="AF269" s="59"/>
      <c r="AG269" s="26"/>
      <c r="AH269" s="26"/>
      <c r="AI269" s="37"/>
      <c r="AJ269" s="37"/>
      <c r="AK269" s="37"/>
      <c r="AL269" s="30"/>
    </row>
    <row r="270" spans="1:38" ht="15">
      <c r="A270" s="57">
        <v>3</v>
      </c>
      <c r="B270" s="57">
        <v>3</v>
      </c>
      <c r="C270" s="57" t="s">
        <v>451</v>
      </c>
      <c r="D270" s="29" t="s">
        <v>30</v>
      </c>
      <c r="E270" s="29">
        <v>84</v>
      </c>
      <c r="F270" s="27"/>
      <c r="G270" s="27"/>
      <c r="H270" s="27"/>
      <c r="I270" s="27"/>
      <c r="J270" s="27"/>
      <c r="K270" s="32">
        <f t="shared" si="48"/>
        <v>84</v>
      </c>
      <c r="L270" s="32" t="s">
        <v>777</v>
      </c>
      <c r="M270" s="32" t="s">
        <v>617</v>
      </c>
      <c r="N270" s="32">
        <f t="shared" si="49"/>
        <v>83.973600000000005</v>
      </c>
      <c r="O270" s="32">
        <f t="shared" si="50"/>
        <v>1</v>
      </c>
      <c r="P270" s="32" t="str">
        <f t="shared" ca="1" si="51"/>
        <v>Y</v>
      </c>
      <c r="Q270" s="29" t="s">
        <v>264</v>
      </c>
      <c r="R270" s="54">
        <f t="shared" si="52"/>
        <v>0</v>
      </c>
      <c r="S270" s="33">
        <f t="shared" si="53"/>
        <v>84.057600000000008</v>
      </c>
      <c r="T270" s="29">
        <v>84</v>
      </c>
      <c r="U270" s="27"/>
      <c r="V270" s="27"/>
      <c r="W270" s="27"/>
      <c r="X270" s="27"/>
      <c r="Y270" s="27"/>
      <c r="AE270" s="59"/>
      <c r="AF270" s="59"/>
      <c r="AG270" s="26"/>
      <c r="AH270" s="26"/>
      <c r="AI270" s="37"/>
      <c r="AJ270" s="37"/>
      <c r="AK270" s="37"/>
      <c r="AL270" s="30"/>
    </row>
    <row r="271" spans="1:38" ht="15">
      <c r="A271" s="57">
        <v>4</v>
      </c>
      <c r="B271" s="57">
        <v>4</v>
      </c>
      <c r="C271" s="57" t="s">
        <v>466</v>
      </c>
      <c r="D271" s="29" t="s">
        <v>111</v>
      </c>
      <c r="E271" s="29">
        <v>78</v>
      </c>
      <c r="F271" s="27"/>
      <c r="G271" s="27"/>
      <c r="H271" s="27"/>
      <c r="I271" s="27"/>
      <c r="J271" s="27"/>
      <c r="K271" s="32">
        <f t="shared" si="48"/>
        <v>78</v>
      </c>
      <c r="L271" s="32" t="s">
        <v>777</v>
      </c>
      <c r="M271" s="32"/>
      <c r="N271" s="32">
        <f t="shared" si="49"/>
        <v>77.973500000000001</v>
      </c>
      <c r="O271" s="32">
        <f t="shared" si="50"/>
        <v>1</v>
      </c>
      <c r="P271" s="32" t="str">
        <f t="shared" ca="1" si="51"/>
        <v>Y</v>
      </c>
      <c r="Q271" s="29" t="s">
        <v>264</v>
      </c>
      <c r="R271" s="54">
        <f t="shared" si="52"/>
        <v>0</v>
      </c>
      <c r="S271" s="33">
        <f t="shared" si="53"/>
        <v>78.051500000000004</v>
      </c>
      <c r="T271" s="29">
        <v>78</v>
      </c>
      <c r="U271" s="27"/>
      <c r="V271" s="27"/>
      <c r="W271" s="27"/>
      <c r="X271" s="27"/>
      <c r="Y271" s="27"/>
      <c r="AE271" s="59"/>
      <c r="AF271" s="59"/>
      <c r="AG271" s="26"/>
      <c r="AH271" s="26"/>
      <c r="AI271" s="37"/>
      <c r="AJ271" s="37"/>
      <c r="AK271" s="37"/>
      <c r="AL271" s="30"/>
    </row>
    <row r="272" spans="1:38" ht="15">
      <c r="A272" s="57">
        <v>5</v>
      </c>
      <c r="B272" s="57">
        <v>5</v>
      </c>
      <c r="C272" s="57" t="s">
        <v>516</v>
      </c>
      <c r="D272" s="29" t="s">
        <v>24</v>
      </c>
      <c r="E272" s="29">
        <v>65</v>
      </c>
      <c r="F272" s="27"/>
      <c r="G272" s="27"/>
      <c r="H272" s="27"/>
      <c r="I272" s="27"/>
      <c r="J272" s="27"/>
      <c r="K272" s="32">
        <f t="shared" si="48"/>
        <v>65</v>
      </c>
      <c r="L272" s="32" t="s">
        <v>777</v>
      </c>
      <c r="M272" s="32"/>
      <c r="N272" s="32">
        <f t="shared" si="49"/>
        <v>64.973399999999998</v>
      </c>
      <c r="O272" s="32">
        <f t="shared" si="50"/>
        <v>1</v>
      </c>
      <c r="P272" s="32" t="str">
        <f t="shared" ca="1" si="51"/>
        <v>Y</v>
      </c>
      <c r="Q272" s="29" t="s">
        <v>264</v>
      </c>
      <c r="R272" s="54">
        <f t="shared" si="52"/>
        <v>0</v>
      </c>
      <c r="S272" s="33">
        <f t="shared" si="53"/>
        <v>65.038399999999996</v>
      </c>
      <c r="T272" s="29">
        <v>65</v>
      </c>
      <c r="U272" s="27"/>
      <c r="V272" s="27"/>
      <c r="W272" s="27"/>
      <c r="X272" s="27"/>
      <c r="Y272" s="27"/>
      <c r="AE272" s="59"/>
      <c r="AF272" s="59"/>
      <c r="AG272" s="26"/>
      <c r="AH272" s="26"/>
      <c r="AI272" s="37"/>
      <c r="AJ272" s="37"/>
      <c r="AK272" s="37"/>
      <c r="AL272" s="30"/>
    </row>
    <row r="273" spans="1:38" ht="15">
      <c r="A273" s="57">
        <v>6</v>
      </c>
      <c r="B273" s="57">
        <v>6</v>
      </c>
      <c r="C273" s="57" t="s">
        <v>519</v>
      </c>
      <c r="D273" s="29" t="s">
        <v>51</v>
      </c>
      <c r="E273" s="29">
        <v>64</v>
      </c>
      <c r="F273" s="27"/>
      <c r="G273" s="27"/>
      <c r="H273" s="27"/>
      <c r="I273" s="27"/>
      <c r="J273" s="27"/>
      <c r="K273" s="32">
        <f t="shared" si="48"/>
        <v>64</v>
      </c>
      <c r="L273" s="32" t="s">
        <v>777</v>
      </c>
      <c r="M273" s="32"/>
      <c r="N273" s="32">
        <f t="shared" si="49"/>
        <v>63.973300000000002</v>
      </c>
      <c r="O273" s="32">
        <f t="shared" si="50"/>
        <v>1</v>
      </c>
      <c r="P273" s="32" t="str">
        <f t="shared" ca="1" si="51"/>
        <v>Y</v>
      </c>
      <c r="Q273" s="29" t="s">
        <v>264</v>
      </c>
      <c r="R273" s="54">
        <f t="shared" si="52"/>
        <v>0</v>
      </c>
      <c r="S273" s="33">
        <f t="shared" si="53"/>
        <v>64.037300000000002</v>
      </c>
      <c r="T273" s="29">
        <v>64</v>
      </c>
      <c r="U273" s="27"/>
      <c r="V273" s="27"/>
      <c r="W273" s="27"/>
      <c r="X273" s="27"/>
      <c r="Y273" s="27"/>
      <c r="AE273" s="59"/>
      <c r="AF273" s="59"/>
      <c r="AG273" s="26"/>
      <c r="AH273" s="26"/>
      <c r="AI273" s="37"/>
      <c r="AJ273" s="37"/>
      <c r="AK273" s="37"/>
      <c r="AL273" s="30"/>
    </row>
    <row r="274" spans="1:38" ht="15">
      <c r="A274" s="57">
        <v>7</v>
      </c>
      <c r="B274" s="57">
        <v>7</v>
      </c>
      <c r="C274" s="57" t="s">
        <v>534</v>
      </c>
      <c r="D274" s="29" t="s">
        <v>37</v>
      </c>
      <c r="E274" s="29">
        <v>59</v>
      </c>
      <c r="F274" s="27"/>
      <c r="G274" s="27"/>
      <c r="H274" s="27"/>
      <c r="I274" s="27"/>
      <c r="J274" s="27"/>
      <c r="K274" s="32">
        <f t="shared" si="48"/>
        <v>59</v>
      </c>
      <c r="L274" s="32" t="s">
        <v>777</v>
      </c>
      <c r="M274" s="32"/>
      <c r="N274" s="32">
        <f t="shared" si="49"/>
        <v>58.973199999999999</v>
      </c>
      <c r="O274" s="32">
        <f t="shared" si="50"/>
        <v>1</v>
      </c>
      <c r="P274" s="32" t="str">
        <f t="shared" ca="1" si="51"/>
        <v>Y</v>
      </c>
      <c r="Q274" s="29" t="s">
        <v>264</v>
      </c>
      <c r="R274" s="54">
        <f t="shared" si="52"/>
        <v>0</v>
      </c>
      <c r="S274" s="33">
        <f t="shared" si="53"/>
        <v>59.032199999999996</v>
      </c>
      <c r="T274" s="29">
        <v>59</v>
      </c>
      <c r="U274" s="27"/>
      <c r="V274" s="27"/>
      <c r="W274" s="27"/>
      <c r="X274" s="27"/>
      <c r="Y274" s="27"/>
      <c r="AE274" s="59"/>
      <c r="AF274" s="59"/>
      <c r="AG274" s="26"/>
      <c r="AH274" s="26"/>
      <c r="AI274" s="37"/>
      <c r="AJ274" s="37"/>
      <c r="AK274" s="37"/>
      <c r="AL274" s="30"/>
    </row>
    <row r="275" spans="1:38" ht="15">
      <c r="A275" s="57">
        <v>8</v>
      </c>
      <c r="B275" s="57">
        <v>8</v>
      </c>
      <c r="C275" s="57" t="s">
        <v>547</v>
      </c>
      <c r="D275" s="29" t="s">
        <v>111</v>
      </c>
      <c r="E275" s="29">
        <v>58</v>
      </c>
      <c r="F275" s="27"/>
      <c r="G275" s="27"/>
      <c r="H275" s="27"/>
      <c r="I275" s="27"/>
      <c r="J275" s="27"/>
      <c r="K275" s="32">
        <f t="shared" si="48"/>
        <v>58</v>
      </c>
      <c r="L275" s="32" t="s">
        <v>777</v>
      </c>
      <c r="M275" s="32"/>
      <c r="N275" s="32">
        <f t="shared" si="49"/>
        <v>57.973100000000002</v>
      </c>
      <c r="O275" s="32">
        <f t="shared" si="50"/>
        <v>1</v>
      </c>
      <c r="P275" s="32" t="str">
        <f t="shared" ca="1" si="51"/>
        <v>Y</v>
      </c>
      <c r="Q275" s="29" t="s">
        <v>264</v>
      </c>
      <c r="R275" s="54">
        <f t="shared" si="52"/>
        <v>0</v>
      </c>
      <c r="S275" s="33">
        <f t="shared" si="53"/>
        <v>58.031100000000002</v>
      </c>
      <c r="T275" s="29">
        <v>58</v>
      </c>
      <c r="U275" s="27"/>
      <c r="V275" s="27"/>
      <c r="W275" s="27"/>
      <c r="X275" s="27"/>
      <c r="Y275" s="27"/>
      <c r="AE275" s="59"/>
      <c r="AF275" s="59"/>
      <c r="AG275" s="26"/>
      <c r="AH275" s="26"/>
      <c r="AI275" s="37"/>
      <c r="AJ275" s="37"/>
      <c r="AK275" s="37"/>
      <c r="AL275" s="30"/>
    </row>
    <row r="276" spans="1:38" ht="3" customHeight="1"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38"/>
      <c r="O276" s="27"/>
      <c r="P276" s="27"/>
      <c r="R276" s="58"/>
      <c r="S276" s="60"/>
      <c r="T276" s="27"/>
      <c r="U276" s="27"/>
      <c r="V276" s="27"/>
      <c r="W276" s="27"/>
      <c r="X276" s="27"/>
      <c r="Y276" s="27"/>
      <c r="AE276" s="59"/>
      <c r="AF276" s="59"/>
      <c r="AG276" s="26"/>
      <c r="AI276" s="37"/>
      <c r="AJ276" s="37"/>
      <c r="AK276" s="37"/>
      <c r="AL276" s="30"/>
    </row>
    <row r="277" spans="1:38"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R277" s="58"/>
      <c r="S277" s="27"/>
      <c r="T277" s="27"/>
      <c r="U277" s="27"/>
      <c r="V277" s="27"/>
      <c r="W277" s="27"/>
      <c r="X277" s="27"/>
      <c r="Y277" s="27"/>
      <c r="AG277" s="26"/>
    </row>
    <row r="278" spans="1:38"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R278" s="58"/>
      <c r="S278" s="27"/>
      <c r="T278" s="27"/>
      <c r="U278" s="27"/>
      <c r="V278" s="27"/>
      <c r="W278" s="27"/>
      <c r="X278" s="27"/>
      <c r="Y278" s="27"/>
      <c r="AG278" s="26"/>
    </row>
    <row r="279" spans="1:38">
      <c r="E279" s="27"/>
      <c r="F279" s="27"/>
      <c r="G279" s="27"/>
      <c r="H279" s="27"/>
      <c r="I279" s="27"/>
      <c r="R279" s="61"/>
      <c r="AG279" s="26"/>
    </row>
    <row r="280" spans="1:38">
      <c r="E280" s="27"/>
      <c r="F280" s="27"/>
      <c r="G280" s="27"/>
      <c r="H280" s="27"/>
      <c r="I280" s="27"/>
      <c r="R280" s="61"/>
      <c r="AG280" s="26"/>
    </row>
    <row r="281" spans="1:38">
      <c r="E281" s="27"/>
      <c r="F281" s="27"/>
      <c r="G281" s="27"/>
      <c r="H281" s="27"/>
      <c r="I281" s="27"/>
      <c r="R281" s="61"/>
      <c r="AG281" s="26"/>
    </row>
    <row r="282" spans="1:38">
      <c r="E282" s="27"/>
      <c r="F282" s="27"/>
      <c r="G282" s="27"/>
      <c r="I282" s="27"/>
      <c r="R282" s="61"/>
      <c r="AG282" s="26"/>
    </row>
    <row r="283" spans="1:38">
      <c r="E283" s="27"/>
      <c r="F283" s="27"/>
      <c r="G283" s="27"/>
      <c r="H283" s="27"/>
      <c r="I283" s="27"/>
      <c r="R283" s="61"/>
      <c r="AG283" s="26"/>
    </row>
    <row r="284" spans="1:38" ht="15">
      <c r="E284" s="27"/>
      <c r="F284" s="27"/>
      <c r="G284" s="27"/>
      <c r="H284" s="62"/>
      <c r="I284" s="27"/>
      <c r="R284" s="61"/>
      <c r="AG284" s="26"/>
    </row>
    <row r="285" spans="1:38">
      <c r="E285" s="27"/>
      <c r="F285" s="27"/>
      <c r="G285" s="27"/>
      <c r="H285" s="27"/>
      <c r="I285" s="27"/>
      <c r="R285" s="61"/>
      <c r="AG285" s="26"/>
    </row>
    <row r="286" spans="1:38">
      <c r="E286" s="27"/>
      <c r="F286" s="27"/>
      <c r="G286" s="27"/>
      <c r="H286" s="27"/>
      <c r="I286" s="27"/>
      <c r="R286" s="61"/>
      <c r="AG286" s="26"/>
    </row>
    <row r="287" spans="1:38">
      <c r="E287" s="27"/>
      <c r="F287" s="27"/>
      <c r="G287" s="27"/>
      <c r="H287" s="27"/>
      <c r="I287" s="27"/>
      <c r="R287" s="61"/>
      <c r="AG287" s="26"/>
    </row>
    <row r="288" spans="1:38">
      <c r="E288" s="27"/>
      <c r="F288" s="27"/>
      <c r="G288" s="27"/>
      <c r="H288" s="27"/>
      <c r="I288" s="27"/>
      <c r="R288" s="61"/>
      <c r="AG288" s="26"/>
    </row>
    <row r="289" spans="5:33">
      <c r="E289" s="27"/>
      <c r="F289" s="27"/>
      <c r="G289" s="27"/>
      <c r="H289" s="27"/>
      <c r="I289" s="27"/>
      <c r="R289" s="61"/>
      <c r="AG289" s="26"/>
    </row>
    <row r="290" spans="5:33" ht="15">
      <c r="E290" s="27"/>
      <c r="F290" s="27"/>
      <c r="G290" s="62"/>
      <c r="H290" s="27"/>
      <c r="I290" s="27"/>
      <c r="R290" s="61"/>
      <c r="AG290" s="26"/>
    </row>
    <row r="291" spans="5:33">
      <c r="E291" s="27"/>
      <c r="F291" s="27"/>
      <c r="G291" s="27"/>
      <c r="H291" s="27"/>
      <c r="I291" s="27"/>
      <c r="R291" s="61"/>
      <c r="AG291" s="26"/>
    </row>
    <row r="292" spans="5:33">
      <c r="E292" s="27"/>
      <c r="F292" s="27"/>
      <c r="G292" s="27"/>
      <c r="H292" s="27"/>
      <c r="I292" s="27"/>
      <c r="R292" s="61"/>
      <c r="AG292" s="26"/>
    </row>
    <row r="293" spans="5:33">
      <c r="E293" s="27"/>
      <c r="F293" s="27"/>
      <c r="G293" s="27"/>
      <c r="H293" s="27"/>
      <c r="R293" s="61"/>
      <c r="AG293" s="26"/>
    </row>
    <row r="294" spans="5:33" ht="15">
      <c r="E294" s="62"/>
      <c r="F294" s="27"/>
      <c r="G294" s="27"/>
      <c r="H294" s="27"/>
      <c r="I294" s="27"/>
      <c r="R294" s="61"/>
      <c r="AG294" s="26"/>
    </row>
    <row r="295" spans="5:33" ht="15">
      <c r="E295" s="27"/>
      <c r="F295" s="27"/>
      <c r="G295" s="27"/>
      <c r="H295" s="27"/>
      <c r="I295" s="62"/>
      <c r="R295" s="61"/>
      <c r="AG295" s="26"/>
    </row>
    <row r="296" spans="5:33">
      <c r="E296" s="27"/>
      <c r="F296" s="27"/>
      <c r="G296" s="27"/>
      <c r="H296" s="27"/>
      <c r="I296" s="27"/>
      <c r="R296" s="61"/>
      <c r="AG296" s="26"/>
    </row>
    <row r="297" spans="5:33">
      <c r="E297" s="27"/>
      <c r="F297" s="27"/>
      <c r="G297" s="27"/>
      <c r="H297" s="27"/>
      <c r="I297" s="27"/>
      <c r="R297" s="61"/>
      <c r="AG297" s="26"/>
    </row>
    <row r="298" spans="5:33">
      <c r="E298" s="27"/>
      <c r="G298" s="27"/>
      <c r="H298" s="27"/>
      <c r="I298" s="27"/>
      <c r="R298" s="61"/>
      <c r="AG298" s="26"/>
    </row>
    <row r="299" spans="5:33">
      <c r="E299" s="27"/>
      <c r="G299" s="27"/>
      <c r="H299" s="27"/>
      <c r="I299" s="27"/>
      <c r="R299" s="61"/>
      <c r="AG299" s="26"/>
    </row>
    <row r="300" spans="5:33" ht="15">
      <c r="E300" s="27"/>
      <c r="F300" s="62"/>
      <c r="G300" s="27"/>
      <c r="H300" s="27"/>
      <c r="I300" s="27"/>
      <c r="R300" s="61"/>
      <c r="AG300" s="26"/>
    </row>
    <row r="301" spans="5:33">
      <c r="E301" s="27"/>
      <c r="F301" s="27"/>
      <c r="G301" s="27"/>
      <c r="H301" s="27"/>
      <c r="I301" s="27"/>
      <c r="R301" s="61"/>
      <c r="AG301" s="26"/>
    </row>
    <row r="302" spans="5:33">
      <c r="E302" s="27"/>
      <c r="F302" s="27"/>
      <c r="G302" s="27"/>
      <c r="H302" s="27"/>
      <c r="I302" s="27"/>
      <c r="R302" s="61"/>
      <c r="AG302" s="26"/>
    </row>
    <row r="303" spans="5:33">
      <c r="E303" s="27"/>
      <c r="F303" s="27"/>
      <c r="G303" s="27"/>
      <c r="H303" s="27"/>
      <c r="I303" s="27"/>
      <c r="AG303" s="26"/>
    </row>
    <row r="304" spans="5:33">
      <c r="E304" s="27"/>
      <c r="F304" s="27"/>
      <c r="G304" s="27"/>
      <c r="H304" s="27"/>
      <c r="I304" s="27"/>
      <c r="AG304" s="26"/>
    </row>
    <row r="305" spans="5:33">
      <c r="E305" s="27"/>
      <c r="F305" s="27"/>
      <c r="G305" s="27"/>
      <c r="H305" s="27"/>
      <c r="I305" s="27"/>
      <c r="AG305" s="26"/>
    </row>
    <row r="306" spans="5:33">
      <c r="E306" s="27"/>
      <c r="F306" s="27"/>
      <c r="G306" s="27"/>
      <c r="I306" s="27"/>
      <c r="AG306" s="26"/>
    </row>
    <row r="307" spans="5:33">
      <c r="E307" s="27"/>
      <c r="F307" s="27"/>
      <c r="G307" s="27"/>
      <c r="H307" s="27"/>
      <c r="I307" s="27"/>
      <c r="AG307" s="26"/>
    </row>
    <row r="308" spans="5:33" ht="15">
      <c r="E308" s="27"/>
      <c r="F308" s="27"/>
      <c r="G308" s="27"/>
      <c r="H308" s="62"/>
      <c r="I308" s="27"/>
      <c r="AG308" s="26"/>
    </row>
    <row r="309" spans="5:33">
      <c r="E309" s="27"/>
      <c r="F309" s="27"/>
      <c r="G309" s="27"/>
      <c r="H309" s="27"/>
      <c r="I309" s="27"/>
      <c r="AG309" s="26"/>
    </row>
    <row r="310" spans="5:33">
      <c r="E310" s="27"/>
      <c r="F310" s="27"/>
      <c r="G310" s="27"/>
      <c r="H310" s="27"/>
      <c r="I310" s="27"/>
      <c r="AG310" s="26"/>
    </row>
    <row r="311" spans="5:33">
      <c r="E311" s="27"/>
      <c r="F311" s="27"/>
      <c r="G311" s="27"/>
      <c r="H311" s="27"/>
      <c r="I311" s="27"/>
      <c r="AG311" s="26"/>
    </row>
    <row r="312" spans="5:33">
      <c r="E312" s="27"/>
      <c r="F312" s="27"/>
      <c r="G312" s="27"/>
      <c r="H312" s="27"/>
      <c r="I312" s="27"/>
      <c r="AG312" s="26"/>
    </row>
    <row r="313" spans="5:33">
      <c r="E313" s="27"/>
      <c r="F313" s="27"/>
      <c r="G313" s="27"/>
      <c r="H313" s="27"/>
      <c r="I313" s="27"/>
      <c r="AG313" s="26"/>
    </row>
    <row r="314" spans="5:33">
      <c r="E314" s="27"/>
      <c r="F314" s="27"/>
      <c r="G314" s="27"/>
      <c r="H314" s="27"/>
      <c r="I314" s="27"/>
      <c r="AG314" s="26"/>
    </row>
    <row r="315" spans="5:33">
      <c r="E315" s="27"/>
      <c r="F315" s="27"/>
      <c r="G315" s="27"/>
      <c r="H315" s="27"/>
      <c r="I315" s="27"/>
      <c r="AG315" s="26"/>
    </row>
    <row r="316" spans="5:33">
      <c r="E316" s="27"/>
      <c r="F316" s="27"/>
      <c r="G316" s="27"/>
      <c r="H316" s="27"/>
      <c r="I316" s="27"/>
      <c r="AG316" s="26"/>
    </row>
    <row r="317" spans="5:33" ht="15">
      <c r="E317" s="27"/>
      <c r="G317" s="27"/>
      <c r="H317" s="27"/>
      <c r="I317" s="62"/>
      <c r="AG317" s="26"/>
    </row>
    <row r="318" spans="5:33">
      <c r="E318" s="27"/>
      <c r="F318" s="27"/>
      <c r="G318" s="27"/>
      <c r="H318" s="27"/>
      <c r="I318" s="27"/>
      <c r="AG318" s="26"/>
    </row>
    <row r="319" spans="5:33" ht="15">
      <c r="E319" s="27"/>
      <c r="F319" s="62"/>
      <c r="G319" s="27"/>
      <c r="H319" s="27"/>
      <c r="I319" s="27"/>
      <c r="AG319" s="26"/>
    </row>
    <row r="320" spans="5:33" ht="15">
      <c r="E320" s="62"/>
      <c r="F320" s="27"/>
      <c r="G320" s="62"/>
      <c r="H320" s="27"/>
      <c r="I320" s="27"/>
      <c r="AG320" s="26"/>
    </row>
    <row r="321" spans="5:33">
      <c r="E321" s="27"/>
      <c r="F321" s="27"/>
      <c r="G321" s="27"/>
      <c r="H321" s="27"/>
      <c r="I321" s="27"/>
      <c r="AG321" s="26"/>
    </row>
    <row r="322" spans="5:33">
      <c r="E322" s="27"/>
      <c r="F322" s="27"/>
      <c r="G322" s="27"/>
      <c r="H322" s="27"/>
      <c r="I322" s="27"/>
      <c r="AG322" s="26"/>
    </row>
    <row r="323" spans="5:33">
      <c r="E323" s="27"/>
      <c r="F323" s="27"/>
      <c r="G323" s="27"/>
      <c r="H323" s="27"/>
      <c r="I323" s="27"/>
      <c r="AG323" s="26"/>
    </row>
    <row r="324" spans="5:33">
      <c r="E324" s="27"/>
      <c r="F324" s="27"/>
      <c r="G324" s="27"/>
      <c r="H324" s="27"/>
      <c r="I324" s="27"/>
      <c r="AG324" s="26"/>
    </row>
    <row r="325" spans="5:33">
      <c r="E325" s="27"/>
      <c r="F325" s="27"/>
      <c r="G325" s="27"/>
      <c r="H325" s="27"/>
      <c r="I325" s="27"/>
      <c r="AG325" s="26"/>
    </row>
    <row r="326" spans="5:33">
      <c r="E326" s="27"/>
      <c r="F326" s="27"/>
      <c r="G326" s="27"/>
      <c r="H326" s="27"/>
      <c r="I326" s="27"/>
      <c r="AG326" s="26"/>
    </row>
    <row r="327" spans="5:33" ht="15">
      <c r="E327" s="27"/>
      <c r="F327" s="27"/>
      <c r="G327" s="27"/>
      <c r="H327" s="62"/>
      <c r="I327" s="27"/>
      <c r="AG327" s="26"/>
    </row>
    <row r="328" spans="5:33">
      <c r="E328" s="27"/>
      <c r="F328" s="27"/>
      <c r="G328" s="27"/>
      <c r="H328" s="27"/>
      <c r="I328" s="27"/>
      <c r="AG328" s="26"/>
    </row>
    <row r="329" spans="5:33">
      <c r="E329" s="27"/>
      <c r="F329" s="27"/>
      <c r="G329" s="27"/>
      <c r="H329" s="27"/>
      <c r="I329" s="27"/>
      <c r="AG329" s="26"/>
    </row>
    <row r="330" spans="5:33">
      <c r="E330" s="27"/>
      <c r="F330" s="27"/>
      <c r="G330" s="27"/>
      <c r="H330" s="27"/>
      <c r="I330" s="27"/>
      <c r="AG330" s="26"/>
    </row>
    <row r="331" spans="5:33">
      <c r="E331" s="27"/>
      <c r="F331" s="27"/>
      <c r="G331" s="27"/>
      <c r="H331" s="27"/>
      <c r="I331" s="27"/>
      <c r="AG331" s="26"/>
    </row>
    <row r="332" spans="5:33">
      <c r="E332" s="27"/>
      <c r="F332" s="27"/>
      <c r="G332" s="27"/>
      <c r="H332" s="27"/>
      <c r="I332" s="27"/>
      <c r="AG332" s="26"/>
    </row>
    <row r="333" spans="5:33">
      <c r="E333" s="27"/>
      <c r="F333" s="27"/>
      <c r="G333" s="27"/>
      <c r="H333" s="27"/>
      <c r="I333" s="27"/>
      <c r="AG333" s="26"/>
    </row>
    <row r="334" spans="5:33">
      <c r="E334" s="27"/>
      <c r="F334" s="27"/>
      <c r="G334" s="27"/>
      <c r="H334" s="27"/>
      <c r="I334" s="27"/>
      <c r="AG334" s="26"/>
    </row>
    <row r="335" spans="5:33">
      <c r="E335" s="27"/>
      <c r="F335" s="27"/>
      <c r="G335" s="27"/>
      <c r="H335" s="27"/>
      <c r="I335" s="27"/>
      <c r="AG335" s="26"/>
    </row>
    <row r="336" spans="5:33">
      <c r="E336" s="27"/>
      <c r="F336" s="27"/>
      <c r="G336" s="27"/>
      <c r="H336" s="27"/>
      <c r="I336" s="27"/>
      <c r="AG336" s="26"/>
    </row>
    <row r="337" spans="5:33">
      <c r="E337" s="27"/>
      <c r="F337" s="27"/>
      <c r="G337" s="27"/>
      <c r="H337" s="27"/>
      <c r="I337" s="27"/>
      <c r="AG337" s="26"/>
    </row>
    <row r="338" spans="5:33">
      <c r="E338" s="27"/>
      <c r="F338" s="27"/>
      <c r="G338" s="27"/>
      <c r="H338" s="27"/>
      <c r="I338" s="27"/>
      <c r="AG338" s="26"/>
    </row>
    <row r="339" spans="5:33" ht="15">
      <c r="E339" s="27"/>
      <c r="F339" s="62"/>
      <c r="G339" s="27"/>
      <c r="H339" s="27"/>
      <c r="I339" s="27"/>
      <c r="AG339" s="26"/>
    </row>
    <row r="340" spans="5:33" ht="15">
      <c r="E340" s="62"/>
      <c r="F340" s="27"/>
      <c r="G340" s="27"/>
      <c r="H340" s="27"/>
      <c r="I340" s="27"/>
      <c r="AG340" s="26"/>
    </row>
    <row r="341" spans="5:33">
      <c r="E341" s="27"/>
      <c r="F341" s="27"/>
      <c r="G341" s="27"/>
      <c r="H341" s="27"/>
      <c r="AG341" s="26"/>
    </row>
    <row r="342" spans="5:33">
      <c r="E342" s="27"/>
      <c r="F342" s="27"/>
      <c r="G342" s="27"/>
      <c r="H342" s="27"/>
      <c r="I342" s="27"/>
      <c r="AG342" s="26"/>
    </row>
    <row r="343" spans="5:33" ht="15">
      <c r="E343" s="27"/>
      <c r="F343" s="27"/>
      <c r="G343" s="27"/>
      <c r="H343" s="27"/>
      <c r="I343" s="62"/>
    </row>
    <row r="344" spans="5:33" ht="15">
      <c r="E344" s="27"/>
      <c r="F344" s="27"/>
      <c r="G344" s="62"/>
      <c r="H344" s="27"/>
      <c r="I344" s="27"/>
    </row>
    <row r="345" spans="5:33">
      <c r="E345" s="27"/>
      <c r="F345" s="27"/>
      <c r="G345" s="27"/>
      <c r="H345" s="27"/>
      <c r="I345" s="27"/>
    </row>
    <row r="346" spans="5:33">
      <c r="E346" s="27"/>
      <c r="F346" s="27"/>
      <c r="G346" s="27"/>
      <c r="H346" s="27"/>
      <c r="I346" s="27"/>
    </row>
    <row r="347" spans="5:33">
      <c r="E347" s="27"/>
      <c r="F347" s="27"/>
      <c r="G347" s="27"/>
      <c r="H347" s="27"/>
      <c r="I347" s="27"/>
    </row>
    <row r="348" spans="5:33">
      <c r="E348" s="27"/>
      <c r="F348" s="27"/>
      <c r="G348" s="27"/>
      <c r="H348" s="27"/>
      <c r="I348" s="27"/>
    </row>
    <row r="349" spans="5:33">
      <c r="E349" s="27"/>
      <c r="F349" s="27"/>
      <c r="G349" s="27"/>
      <c r="I349" s="27"/>
    </row>
    <row r="350" spans="5:33">
      <c r="E350" s="27"/>
      <c r="F350" s="27"/>
      <c r="G350" s="27"/>
      <c r="H350" s="27"/>
      <c r="I350" s="27"/>
    </row>
    <row r="351" spans="5:33" ht="15">
      <c r="E351" s="27"/>
      <c r="F351" s="27"/>
      <c r="G351" s="27"/>
      <c r="H351" s="62"/>
      <c r="I351" s="27"/>
    </row>
    <row r="352" spans="5:33">
      <c r="E352" s="27"/>
      <c r="F352" s="27"/>
      <c r="G352" s="27"/>
      <c r="H352" s="27"/>
      <c r="I352" s="27"/>
    </row>
    <row r="353" spans="5:9">
      <c r="E353" s="27"/>
      <c r="F353" s="27"/>
      <c r="G353" s="27"/>
      <c r="H353" s="27"/>
      <c r="I353" s="27"/>
    </row>
    <row r="354" spans="5:9">
      <c r="E354" s="27"/>
      <c r="F354" s="27"/>
      <c r="G354" s="27"/>
      <c r="H354" s="27"/>
      <c r="I354" s="27"/>
    </row>
    <row r="355" spans="5:9" ht="15">
      <c r="E355" s="62"/>
      <c r="F355" s="27"/>
      <c r="G355" s="62"/>
      <c r="H355" s="27"/>
      <c r="I355" s="27"/>
    </row>
    <row r="356" spans="5:9">
      <c r="E356" s="27"/>
      <c r="F356" s="27"/>
      <c r="G356" s="27"/>
      <c r="H356" s="27"/>
      <c r="I356" s="27"/>
    </row>
    <row r="357" spans="5:9">
      <c r="E357" s="27"/>
      <c r="G357" s="27"/>
      <c r="H357" s="27"/>
      <c r="I357" s="27"/>
    </row>
    <row r="358" spans="5:9">
      <c r="E358" s="27"/>
      <c r="F358" s="27"/>
      <c r="G358" s="27"/>
      <c r="H358" s="27"/>
      <c r="I358" s="27"/>
    </row>
    <row r="359" spans="5:9" ht="15">
      <c r="E359" s="27"/>
      <c r="F359" s="62"/>
      <c r="G359" s="27"/>
      <c r="H359" s="27"/>
      <c r="I359" s="27"/>
    </row>
    <row r="360" spans="5:9" ht="15">
      <c r="E360" s="27"/>
      <c r="F360" s="27"/>
      <c r="G360" s="27"/>
      <c r="H360" s="27"/>
      <c r="I360" s="62"/>
    </row>
    <row r="361" spans="5:9">
      <c r="E361" s="27"/>
      <c r="F361" s="27"/>
      <c r="G361" s="27"/>
      <c r="H361" s="27"/>
      <c r="I361" s="27"/>
    </row>
    <row r="362" spans="5:9">
      <c r="E362" s="27"/>
      <c r="F362" s="27"/>
      <c r="G362" s="27"/>
      <c r="H362" s="27"/>
      <c r="I362" s="27"/>
    </row>
    <row r="363" spans="5:9" ht="15">
      <c r="E363" s="27"/>
      <c r="F363" s="27"/>
      <c r="G363" s="27"/>
      <c r="H363" s="62"/>
      <c r="I363" s="27"/>
    </row>
    <row r="364" spans="5:9">
      <c r="E364" s="27"/>
      <c r="F364" s="27"/>
      <c r="G364" s="27"/>
      <c r="H364" s="27"/>
      <c r="I364" s="27"/>
    </row>
    <row r="365" spans="5:9">
      <c r="E365" s="27"/>
      <c r="F365" s="27"/>
      <c r="G365" s="27"/>
      <c r="H365" s="27"/>
      <c r="I365" s="27"/>
    </row>
    <row r="366" spans="5:9">
      <c r="E366" s="27"/>
      <c r="F366" s="27"/>
      <c r="G366" s="27"/>
      <c r="H366" s="27"/>
      <c r="I366" s="27"/>
    </row>
    <row r="367" spans="5:9">
      <c r="E367" s="27"/>
      <c r="F367" s="27"/>
      <c r="G367" s="27"/>
      <c r="H367" s="27"/>
      <c r="I367" s="27"/>
    </row>
    <row r="368" spans="5:9" ht="15">
      <c r="E368" s="27"/>
      <c r="F368" s="27"/>
      <c r="G368" s="62"/>
      <c r="H368" s="27"/>
      <c r="I368" s="27"/>
    </row>
    <row r="369" spans="5:9">
      <c r="E369" s="27"/>
      <c r="F369" s="27"/>
      <c r="G369" s="27"/>
      <c r="H369" s="27"/>
      <c r="I369" s="27"/>
    </row>
    <row r="370" spans="5:9" ht="15">
      <c r="E370" s="62"/>
      <c r="F370" s="62"/>
      <c r="G370" s="27"/>
      <c r="H370" s="27"/>
      <c r="I370" s="27"/>
    </row>
    <row r="371" spans="5:9">
      <c r="E371" s="27"/>
      <c r="F371" s="27"/>
      <c r="G371" s="27"/>
      <c r="H371" s="27"/>
      <c r="I371" s="27"/>
    </row>
    <row r="372" spans="5:9">
      <c r="E372" s="27"/>
      <c r="F372" s="27"/>
      <c r="G372" s="27"/>
      <c r="H372" s="27"/>
    </row>
    <row r="373" spans="5:9">
      <c r="E373" s="27"/>
      <c r="F373" s="27"/>
      <c r="G373" s="27"/>
      <c r="H373" s="27"/>
    </row>
    <row r="374" spans="5:9" ht="15">
      <c r="E374" s="27"/>
      <c r="F374" s="27"/>
      <c r="H374" s="27"/>
      <c r="I374" s="62"/>
    </row>
    <row r="375" spans="5:9">
      <c r="F375" s="27"/>
      <c r="H375" s="27"/>
      <c r="I375" s="27"/>
    </row>
    <row r="376" spans="5:9" ht="15">
      <c r="F376" s="27"/>
      <c r="G376" s="62"/>
      <c r="I376" s="27"/>
    </row>
    <row r="377" spans="5:9" ht="15">
      <c r="E377" s="62"/>
      <c r="G377" s="27"/>
      <c r="I377" s="27"/>
    </row>
    <row r="378" spans="5:9" ht="15">
      <c r="E378" s="27"/>
      <c r="G378" s="27"/>
      <c r="H378" s="62"/>
      <c r="I378" s="27"/>
    </row>
    <row r="379" spans="5:9" ht="15">
      <c r="E379" s="27"/>
      <c r="F379" s="62"/>
      <c r="G379" s="27"/>
      <c r="H379" s="27"/>
      <c r="I379" s="27"/>
    </row>
    <row r="380" spans="5:9">
      <c r="E380" s="27"/>
      <c r="F380" s="27"/>
      <c r="G380" s="27"/>
      <c r="H380" s="27"/>
      <c r="I380" s="27"/>
    </row>
    <row r="381" spans="5:9">
      <c r="F381" s="27"/>
      <c r="H381" s="27"/>
      <c r="I381" s="27"/>
    </row>
    <row r="382" spans="5:9">
      <c r="F382" s="27"/>
      <c r="H382" s="27"/>
    </row>
    <row r="384" spans="5:9" ht="15">
      <c r="I384" s="62"/>
    </row>
    <row r="385" spans="6:9" ht="15">
      <c r="F385" s="62"/>
      <c r="H385" s="62"/>
      <c r="I385" s="27"/>
    </row>
    <row r="386" spans="6:9">
      <c r="F386" s="27"/>
      <c r="H386" s="27"/>
      <c r="I386" s="27"/>
    </row>
    <row r="387" spans="6:9">
      <c r="F387" s="27"/>
      <c r="H387" s="27"/>
      <c r="I387" s="27"/>
    </row>
    <row r="388" spans="6:9">
      <c r="F388" s="27"/>
      <c r="H388" s="27"/>
      <c r="I388" s="27"/>
    </row>
    <row r="389" spans="6:9">
      <c r="H389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62" max="11" man="1"/>
    <brk id="99" max="11" man="1"/>
    <brk id="131" max="11" man="1"/>
    <brk id="179" max="11" man="1"/>
    <brk id="216" max="11" man="1"/>
    <brk id="244" max="11" man="1"/>
    <brk id="26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432"/>
  <sheetViews>
    <sheetView topLeftCell="B31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556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558</v>
      </c>
      <c r="J2" s="31" t="s">
        <v>618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776</v>
      </c>
      <c r="M2" s="32"/>
      <c r="N2" s="38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27"/>
      <c r="R2" s="33">
        <f>1-(Q2=Q1)</f>
        <v>0</v>
      </c>
      <c r="S2" s="33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619</v>
      </c>
      <c r="AA2" s="34" t="e">
        <v>#N/A</v>
      </c>
      <c r="AB2" s="34" t="e">
        <f>IF($AA2="Query O/S",AI2,0)</f>
        <v>#N/A</v>
      </c>
      <c r="AC2" s="34" t="e">
        <f>IF($AA2="Query O/S",AJ2,0)</f>
        <v>#N/A</v>
      </c>
      <c r="AD2" s="34" t="e">
        <f>IF($AA2="Query O/S",AK2,0)</f>
        <v>#N/A</v>
      </c>
      <c r="AE2" s="35"/>
      <c r="AF2" s="63"/>
      <c r="AG2" s="37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8"/>
      <c r="O3" s="27" t="s">
        <v>562</v>
      </c>
      <c r="P3" s="39">
        <v>1</v>
      </c>
      <c r="Q3" s="40" t="s">
        <v>620</v>
      </c>
      <c r="R3" s="41" t="s">
        <v>564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565</v>
      </c>
      <c r="AH3" s="3">
        <f>$D$5-1</f>
        <v>3</v>
      </c>
      <c r="AI3" s="1" t="s">
        <v>566</v>
      </c>
      <c r="AL3" s="30"/>
    </row>
    <row r="4" spans="1:40" s="15" customFormat="1" ht="38.25" customHeight="1" collapsed="1" thickBot="1">
      <c r="A4" s="15" t="s">
        <v>765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3">
        <f>SUM(R6:R208)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0" t="s">
        <v>621</v>
      </c>
      <c r="AI4" s="27"/>
      <c r="AJ4" s="27"/>
      <c r="AK4" s="27"/>
      <c r="AL4" s="44" t="s">
        <v>622</v>
      </c>
      <c r="AM4" s="27"/>
      <c r="AN4" s="27"/>
    </row>
    <row r="5" spans="1:40">
      <c r="A5" s="26" t="s">
        <v>569</v>
      </c>
      <c r="B5" s="26"/>
      <c r="C5" s="26"/>
      <c r="D5" s="45">
        <v>4</v>
      </c>
      <c r="K5" s="46" t="str">
        <f>"Total is best " &amp;D5&amp;" races"</f>
        <v>Total is best 4 races</v>
      </c>
      <c r="Q5" s="26" t="s">
        <v>570</v>
      </c>
      <c r="R5" s="26"/>
      <c r="S5" s="26"/>
      <c r="T5" s="26" t="s">
        <v>571</v>
      </c>
      <c r="U5" s="26"/>
      <c r="V5" s="26"/>
      <c r="W5" s="26"/>
      <c r="X5" s="26"/>
      <c r="Y5" s="26"/>
      <c r="AB5" s="2" t="s">
        <v>572</v>
      </c>
      <c r="AE5" s="26" t="s">
        <v>573</v>
      </c>
      <c r="AH5" s="26"/>
      <c r="AI5" s="40" t="s">
        <v>623</v>
      </c>
      <c r="AJ5" s="26"/>
      <c r="AK5" s="26"/>
      <c r="AL5" s="30"/>
    </row>
    <row r="6" spans="1:40" s="26" customFormat="1" ht="33.75">
      <c r="A6" s="49" t="s">
        <v>575</v>
      </c>
      <c r="B6" s="48" t="s">
        <v>576</v>
      </c>
      <c r="C6" s="26" t="s">
        <v>577</v>
      </c>
      <c r="D6" s="49" t="s">
        <v>578</v>
      </c>
      <c r="E6" s="49" t="s">
        <v>579</v>
      </c>
      <c r="F6" s="49" t="s">
        <v>580</v>
      </c>
      <c r="G6" s="49" t="s">
        <v>581</v>
      </c>
      <c r="H6" s="49" t="s">
        <v>582</v>
      </c>
      <c r="I6" s="49" t="s">
        <v>583</v>
      </c>
      <c r="J6" s="49" t="s">
        <v>584</v>
      </c>
      <c r="K6" s="49" t="s">
        <v>585</v>
      </c>
      <c r="L6" s="50" t="s">
        <v>586</v>
      </c>
      <c r="M6" s="50" t="s">
        <v>587</v>
      </c>
      <c r="N6" s="51" t="s">
        <v>588</v>
      </c>
      <c r="O6" s="20" t="s">
        <v>589</v>
      </c>
      <c r="P6" s="50" t="s">
        <v>590</v>
      </c>
      <c r="Q6" s="49"/>
      <c r="R6" s="49"/>
      <c r="S6" s="20" t="s">
        <v>592</v>
      </c>
      <c r="T6" s="49">
        <v>1</v>
      </c>
      <c r="U6" s="49">
        <v>2</v>
      </c>
      <c r="V6" s="49">
        <v>3</v>
      </c>
      <c r="W6" s="49">
        <v>4</v>
      </c>
      <c r="X6" s="49">
        <v>5</v>
      </c>
      <c r="Y6" s="49">
        <v>6</v>
      </c>
      <c r="AA6" s="52" t="s">
        <v>593</v>
      </c>
      <c r="AB6" s="22" t="s">
        <v>594</v>
      </c>
      <c r="AC6" s="22" t="s">
        <v>595</v>
      </c>
      <c r="AD6" s="22" t="s">
        <v>596</v>
      </c>
      <c r="AE6" s="52" t="s">
        <v>597</v>
      </c>
      <c r="AF6" s="52" t="s">
        <v>598</v>
      </c>
      <c r="AG6" s="22" t="s">
        <v>599</v>
      </c>
      <c r="AH6" s="22" t="s">
        <v>600</v>
      </c>
      <c r="AI6" s="22" t="s">
        <v>594</v>
      </c>
      <c r="AJ6" s="22" t="s">
        <v>595</v>
      </c>
      <c r="AK6" s="22" t="s">
        <v>596</v>
      </c>
      <c r="AL6" s="47"/>
    </row>
    <row r="7" spans="1:40" s="26" customFormat="1">
      <c r="A7" s="49"/>
      <c r="B7" s="1"/>
      <c r="C7" s="26" t="s">
        <v>624</v>
      </c>
      <c r="D7" s="49"/>
      <c r="E7" s="27"/>
      <c r="F7" s="29"/>
      <c r="G7" s="29"/>
      <c r="H7" s="29"/>
      <c r="I7" s="29"/>
      <c r="J7" s="29"/>
      <c r="K7" s="27"/>
      <c r="L7" s="27"/>
      <c r="M7" s="27"/>
      <c r="N7" s="38"/>
      <c r="O7" s="27"/>
      <c r="P7" s="27"/>
      <c r="Q7" s="49" t="s">
        <v>113</v>
      </c>
      <c r="R7" s="49"/>
      <c r="S7" s="33"/>
      <c r="T7" s="49"/>
      <c r="U7" s="49"/>
      <c r="V7" s="49"/>
      <c r="W7" s="49"/>
      <c r="X7" s="49"/>
      <c r="Y7" s="49"/>
      <c r="AE7" s="53"/>
      <c r="AF7" s="53"/>
      <c r="AI7" s="37">
        <v>800</v>
      </c>
      <c r="AJ7" s="37">
        <v>782</v>
      </c>
      <c r="AK7" s="37">
        <v>779</v>
      </c>
      <c r="AL7" s="47"/>
    </row>
    <row r="8" spans="1:40" s="26" customFormat="1">
      <c r="A8" s="29">
        <v>1</v>
      </c>
      <c r="B8" s="1">
        <v>1</v>
      </c>
      <c r="C8" s="1" t="s">
        <v>112</v>
      </c>
      <c r="D8" s="29" t="s">
        <v>58</v>
      </c>
      <c r="E8" s="29">
        <v>200</v>
      </c>
      <c r="F8" s="29"/>
      <c r="G8" s="29"/>
      <c r="H8" s="29"/>
      <c r="I8" s="29"/>
      <c r="J8" s="29"/>
      <c r="K8" s="32">
        <f t="shared" ref="K8:K33" si="1">IFERROR(LARGE(E8:J8,1),0)+IF($D$5&gt;=2,IFERROR(LARGE(E8:J8,2),0),0)+IF($D$5&gt;=3,IFERROR(LARGE(E8:J8,3),0),0)+IF($D$5&gt;=4,IFERROR(LARGE(E8:J8,4),0),0)+IF($D$5&gt;=5,IFERROR(LARGE(E8:J8,5),0),0)+IF($D$5&gt;=6,IFERROR(LARGE(E8:J8,6),0),0)</f>
        <v>200</v>
      </c>
      <c r="L8" s="32" t="s">
        <v>777</v>
      </c>
      <c r="M8" s="32" t="s">
        <v>114</v>
      </c>
      <c r="N8" s="38">
        <f t="shared" ref="N8:N33" si="2">K8-(ROW(K8)-ROW(K$6))/10000</f>
        <v>199.99979999999999</v>
      </c>
      <c r="O8" s="32">
        <f t="shared" ref="O8:O33" si="3">COUNT(E8:J8)</f>
        <v>1</v>
      </c>
      <c r="P8" s="32" t="str">
        <f t="shared" ref="P8:P33" ca="1" si="4">IF(AND(O8=1,OFFSET(D8,0,P$3)&gt;0),"Y",0)</f>
        <v>Y</v>
      </c>
      <c r="Q8" s="29" t="s">
        <v>113</v>
      </c>
      <c r="R8" s="54">
        <f t="shared" ref="R8:R33" si="5">1-(Q8=Q7)</f>
        <v>0</v>
      </c>
      <c r="S8" s="33">
        <f t="shared" ref="S8:S33" si="6">N8+T8/1000+U8/10000+V8/100000+W8/1000000+X8/10000000+Y8/100000000</f>
        <v>200.19979999999998</v>
      </c>
      <c r="T8" s="29">
        <v>200</v>
      </c>
      <c r="U8" s="29"/>
      <c r="V8" s="29"/>
      <c r="W8" s="29"/>
      <c r="X8" s="29"/>
      <c r="Y8" s="29"/>
      <c r="AE8" s="53"/>
      <c r="AF8" s="53"/>
      <c r="AI8" s="37"/>
      <c r="AJ8" s="37"/>
      <c r="AK8" s="37"/>
      <c r="AL8" s="47"/>
    </row>
    <row r="9" spans="1:40" s="26" customFormat="1">
      <c r="A9" s="29">
        <v>2</v>
      </c>
      <c r="B9" s="1">
        <v>2</v>
      </c>
      <c r="C9" s="1" t="s">
        <v>167</v>
      </c>
      <c r="D9" s="29" t="s">
        <v>33</v>
      </c>
      <c r="E9" s="29">
        <v>195</v>
      </c>
      <c r="F9" s="29"/>
      <c r="G9" s="29"/>
      <c r="H9" s="29"/>
      <c r="I9" s="29"/>
      <c r="J9" s="29"/>
      <c r="K9" s="32">
        <f t="shared" si="1"/>
        <v>195</v>
      </c>
      <c r="L9" s="32" t="s">
        <v>777</v>
      </c>
      <c r="M9" s="32" t="s">
        <v>192</v>
      </c>
      <c r="N9" s="38">
        <f t="shared" si="2"/>
        <v>194.99969999999999</v>
      </c>
      <c r="O9" s="32">
        <f t="shared" si="3"/>
        <v>1</v>
      </c>
      <c r="P9" s="32" t="str">
        <f t="shared" ca="1" si="4"/>
        <v>Y</v>
      </c>
      <c r="Q9" s="29" t="s">
        <v>113</v>
      </c>
      <c r="R9" s="54">
        <f t="shared" si="5"/>
        <v>0</v>
      </c>
      <c r="S9" s="33">
        <f t="shared" si="6"/>
        <v>195.19469999999998</v>
      </c>
      <c r="T9" s="29">
        <v>195</v>
      </c>
      <c r="U9" s="29"/>
      <c r="V9" s="29"/>
      <c r="W9" s="29"/>
      <c r="X9" s="29"/>
      <c r="Y9" s="29"/>
      <c r="AE9" s="53"/>
      <c r="AF9" s="53"/>
      <c r="AI9" s="37"/>
      <c r="AJ9" s="37"/>
      <c r="AK9" s="37"/>
      <c r="AL9" s="47"/>
    </row>
    <row r="10" spans="1:40" s="26" customFormat="1">
      <c r="A10" s="29">
        <v>3</v>
      </c>
      <c r="B10" s="1">
        <v>3</v>
      </c>
      <c r="C10" s="1" t="s">
        <v>191</v>
      </c>
      <c r="D10" s="29" t="s">
        <v>58</v>
      </c>
      <c r="E10" s="29">
        <v>188</v>
      </c>
      <c r="F10" s="29"/>
      <c r="G10" s="29"/>
      <c r="H10" s="29"/>
      <c r="I10" s="29"/>
      <c r="J10" s="29"/>
      <c r="K10" s="32">
        <f t="shared" si="1"/>
        <v>188</v>
      </c>
      <c r="L10" s="32" t="s">
        <v>777</v>
      </c>
      <c r="M10" s="32" t="s">
        <v>625</v>
      </c>
      <c r="N10" s="38">
        <f t="shared" si="2"/>
        <v>187.99959999999999</v>
      </c>
      <c r="O10" s="32">
        <f t="shared" si="3"/>
        <v>1</v>
      </c>
      <c r="P10" s="32" t="str">
        <f t="shared" ca="1" si="4"/>
        <v>Y</v>
      </c>
      <c r="Q10" s="29" t="s">
        <v>113</v>
      </c>
      <c r="R10" s="54">
        <f t="shared" si="5"/>
        <v>0</v>
      </c>
      <c r="S10" s="33">
        <f t="shared" si="6"/>
        <v>188.18759999999997</v>
      </c>
      <c r="T10" s="29">
        <v>188</v>
      </c>
      <c r="U10" s="29"/>
      <c r="V10" s="29"/>
      <c r="W10" s="29"/>
      <c r="X10" s="29"/>
      <c r="Y10" s="29"/>
      <c r="AE10" s="53"/>
      <c r="AF10" s="53"/>
      <c r="AI10" s="37"/>
      <c r="AJ10" s="37"/>
      <c r="AK10" s="37"/>
      <c r="AL10" s="47"/>
    </row>
    <row r="11" spans="1:40" s="26" customFormat="1">
      <c r="A11" s="29">
        <v>4</v>
      </c>
      <c r="B11" s="1">
        <v>4</v>
      </c>
      <c r="C11" s="1" t="s">
        <v>195</v>
      </c>
      <c r="D11" s="29" t="s">
        <v>111</v>
      </c>
      <c r="E11" s="29">
        <v>187</v>
      </c>
      <c r="F11" s="29"/>
      <c r="G11" s="29"/>
      <c r="H11" s="29"/>
      <c r="I11" s="29"/>
      <c r="J11" s="29"/>
      <c r="K11" s="32">
        <f t="shared" si="1"/>
        <v>187</v>
      </c>
      <c r="L11" s="32" t="s">
        <v>777</v>
      </c>
      <c r="M11" s="32"/>
      <c r="N11" s="38">
        <f t="shared" si="2"/>
        <v>186.99950000000001</v>
      </c>
      <c r="O11" s="32">
        <f t="shared" si="3"/>
        <v>1</v>
      </c>
      <c r="P11" s="32" t="str">
        <f t="shared" ca="1" si="4"/>
        <v>Y</v>
      </c>
      <c r="Q11" s="29" t="s">
        <v>113</v>
      </c>
      <c r="R11" s="54">
        <f t="shared" si="5"/>
        <v>0</v>
      </c>
      <c r="S11" s="33">
        <f t="shared" si="6"/>
        <v>187.18650000000002</v>
      </c>
      <c r="T11" s="29">
        <v>187</v>
      </c>
      <c r="U11" s="29"/>
      <c r="V11" s="29"/>
      <c r="W11" s="29"/>
      <c r="X11" s="29"/>
      <c r="Y11" s="29"/>
      <c r="AE11" s="53"/>
      <c r="AF11" s="53"/>
      <c r="AI11" s="37"/>
      <c r="AJ11" s="37"/>
      <c r="AK11" s="37"/>
      <c r="AL11" s="47"/>
    </row>
    <row r="12" spans="1:40" s="26" customFormat="1">
      <c r="A12" s="29">
        <v>5</v>
      </c>
      <c r="B12" s="1">
        <v>5</v>
      </c>
      <c r="C12" s="1" t="s">
        <v>215</v>
      </c>
      <c r="D12" s="29" t="s">
        <v>58</v>
      </c>
      <c r="E12" s="29">
        <v>183</v>
      </c>
      <c r="F12" s="29"/>
      <c r="G12" s="29"/>
      <c r="H12" s="29"/>
      <c r="I12" s="29"/>
      <c r="J12" s="29"/>
      <c r="K12" s="32">
        <f t="shared" si="1"/>
        <v>183</v>
      </c>
      <c r="L12" s="32" t="s">
        <v>777</v>
      </c>
      <c r="M12" s="32"/>
      <c r="N12" s="38">
        <f t="shared" si="2"/>
        <v>182.99940000000001</v>
      </c>
      <c r="O12" s="32">
        <f t="shared" si="3"/>
        <v>1</v>
      </c>
      <c r="P12" s="32" t="str">
        <f t="shared" ca="1" si="4"/>
        <v>Y</v>
      </c>
      <c r="Q12" s="29" t="s">
        <v>113</v>
      </c>
      <c r="R12" s="54">
        <f t="shared" si="5"/>
        <v>0</v>
      </c>
      <c r="S12" s="33">
        <f t="shared" si="6"/>
        <v>183.1824</v>
      </c>
      <c r="T12" s="29">
        <v>183</v>
      </c>
      <c r="U12" s="29"/>
      <c r="V12" s="29"/>
      <c r="W12" s="29"/>
      <c r="X12" s="29"/>
      <c r="Y12" s="29"/>
      <c r="AE12" s="53"/>
      <c r="AF12" s="53"/>
      <c r="AI12" s="37"/>
      <c r="AJ12" s="37"/>
      <c r="AK12" s="37"/>
      <c r="AL12" s="47"/>
    </row>
    <row r="13" spans="1:40" s="26" customFormat="1">
      <c r="A13" s="29">
        <v>6</v>
      </c>
      <c r="B13" s="1">
        <v>6</v>
      </c>
      <c r="C13" s="1" t="s">
        <v>235</v>
      </c>
      <c r="D13" s="29" t="s">
        <v>66</v>
      </c>
      <c r="E13" s="29">
        <v>178</v>
      </c>
      <c r="F13" s="29"/>
      <c r="G13" s="29"/>
      <c r="H13" s="29"/>
      <c r="I13" s="29"/>
      <c r="J13" s="29"/>
      <c r="K13" s="32">
        <f t="shared" si="1"/>
        <v>178</v>
      </c>
      <c r="L13" s="32" t="s">
        <v>777</v>
      </c>
      <c r="M13" s="32"/>
      <c r="N13" s="38">
        <f t="shared" si="2"/>
        <v>177.99930000000001</v>
      </c>
      <c r="O13" s="32">
        <f t="shared" si="3"/>
        <v>1</v>
      </c>
      <c r="P13" s="32" t="str">
        <f t="shared" ca="1" si="4"/>
        <v>Y</v>
      </c>
      <c r="Q13" s="29" t="s">
        <v>113</v>
      </c>
      <c r="R13" s="54">
        <f t="shared" si="5"/>
        <v>0</v>
      </c>
      <c r="S13" s="33">
        <f t="shared" si="6"/>
        <v>178.1773</v>
      </c>
      <c r="T13" s="29">
        <v>178</v>
      </c>
      <c r="U13" s="29"/>
      <c r="V13" s="29"/>
      <c r="W13" s="29"/>
      <c r="X13" s="29"/>
      <c r="Y13" s="29"/>
      <c r="AE13" s="53"/>
      <c r="AF13" s="53"/>
      <c r="AI13" s="37"/>
      <c r="AJ13" s="37"/>
      <c r="AK13" s="37"/>
      <c r="AL13" s="47"/>
    </row>
    <row r="14" spans="1:40" s="26" customFormat="1">
      <c r="A14" s="29">
        <v>7</v>
      </c>
      <c r="B14" s="1">
        <v>7</v>
      </c>
      <c r="C14" s="1" t="s">
        <v>285</v>
      </c>
      <c r="D14" s="29" t="s">
        <v>132</v>
      </c>
      <c r="E14" s="29">
        <v>167</v>
      </c>
      <c r="F14" s="29"/>
      <c r="G14" s="29"/>
      <c r="H14" s="29"/>
      <c r="I14" s="29"/>
      <c r="J14" s="29"/>
      <c r="K14" s="32">
        <f t="shared" si="1"/>
        <v>167</v>
      </c>
      <c r="L14" s="32" t="s">
        <v>777</v>
      </c>
      <c r="M14" s="32"/>
      <c r="N14" s="38">
        <f t="shared" si="2"/>
        <v>166.9992</v>
      </c>
      <c r="O14" s="32">
        <f t="shared" si="3"/>
        <v>1</v>
      </c>
      <c r="P14" s="32" t="str">
        <f t="shared" ca="1" si="4"/>
        <v>Y</v>
      </c>
      <c r="Q14" s="29" t="s">
        <v>113</v>
      </c>
      <c r="R14" s="54">
        <f t="shared" si="5"/>
        <v>0</v>
      </c>
      <c r="S14" s="33">
        <f t="shared" si="6"/>
        <v>167.1662</v>
      </c>
      <c r="T14" s="29">
        <v>167</v>
      </c>
      <c r="U14" s="29"/>
      <c r="V14" s="29"/>
      <c r="W14" s="29"/>
      <c r="X14" s="29"/>
      <c r="Y14" s="29"/>
      <c r="AE14" s="53"/>
      <c r="AF14" s="53"/>
      <c r="AI14" s="37"/>
      <c r="AJ14" s="37"/>
      <c r="AK14" s="37"/>
      <c r="AL14" s="47"/>
    </row>
    <row r="15" spans="1:40" s="26" customFormat="1">
      <c r="A15" s="29">
        <v>8</v>
      </c>
      <c r="B15" s="1">
        <v>8</v>
      </c>
      <c r="C15" s="1" t="s">
        <v>305</v>
      </c>
      <c r="D15" s="29" t="s">
        <v>97</v>
      </c>
      <c r="E15" s="29">
        <v>162</v>
      </c>
      <c r="F15" s="29"/>
      <c r="G15" s="29"/>
      <c r="H15" s="29"/>
      <c r="I15" s="29"/>
      <c r="J15" s="29"/>
      <c r="K15" s="32">
        <f t="shared" si="1"/>
        <v>162</v>
      </c>
      <c r="L15" s="32" t="s">
        <v>777</v>
      </c>
      <c r="M15" s="32"/>
      <c r="N15" s="38">
        <f t="shared" si="2"/>
        <v>161.9991</v>
      </c>
      <c r="O15" s="32">
        <f t="shared" si="3"/>
        <v>1</v>
      </c>
      <c r="P15" s="32" t="str">
        <f t="shared" ca="1" si="4"/>
        <v>Y</v>
      </c>
      <c r="Q15" s="29" t="s">
        <v>113</v>
      </c>
      <c r="R15" s="54">
        <f t="shared" si="5"/>
        <v>0</v>
      </c>
      <c r="S15" s="33">
        <f t="shared" si="6"/>
        <v>162.1611</v>
      </c>
      <c r="T15" s="29">
        <v>162</v>
      </c>
      <c r="U15" s="29"/>
      <c r="V15" s="29"/>
      <c r="W15" s="29"/>
      <c r="X15" s="29"/>
      <c r="Y15" s="29"/>
      <c r="AE15" s="53"/>
      <c r="AF15" s="53"/>
      <c r="AI15" s="37"/>
      <c r="AJ15" s="37"/>
      <c r="AK15" s="37"/>
      <c r="AL15" s="47"/>
    </row>
    <row r="16" spans="1:40" s="26" customFormat="1">
      <c r="A16" s="29">
        <v>9</v>
      </c>
      <c r="B16" s="1">
        <v>9</v>
      </c>
      <c r="C16" s="1" t="s">
        <v>310</v>
      </c>
      <c r="D16" s="29" t="s">
        <v>132</v>
      </c>
      <c r="E16" s="29">
        <v>160</v>
      </c>
      <c r="F16" s="29"/>
      <c r="G16" s="29"/>
      <c r="H16" s="29"/>
      <c r="I16" s="29"/>
      <c r="J16" s="29"/>
      <c r="K16" s="32">
        <f t="shared" si="1"/>
        <v>160</v>
      </c>
      <c r="L16" s="32" t="s">
        <v>777</v>
      </c>
      <c r="M16" s="32"/>
      <c r="N16" s="38">
        <f t="shared" si="2"/>
        <v>159.999</v>
      </c>
      <c r="O16" s="32">
        <f t="shared" si="3"/>
        <v>1</v>
      </c>
      <c r="P16" s="32" t="str">
        <f t="shared" ca="1" si="4"/>
        <v>Y</v>
      </c>
      <c r="Q16" s="29" t="s">
        <v>113</v>
      </c>
      <c r="R16" s="54">
        <f t="shared" si="5"/>
        <v>0</v>
      </c>
      <c r="S16" s="33">
        <f t="shared" si="6"/>
        <v>160.15899999999999</v>
      </c>
      <c r="T16" s="29">
        <v>160</v>
      </c>
      <c r="U16" s="29"/>
      <c r="V16" s="29"/>
      <c r="W16" s="29"/>
      <c r="X16" s="29"/>
      <c r="Y16" s="29"/>
      <c r="AE16" s="53"/>
      <c r="AF16" s="53"/>
      <c r="AI16" s="37"/>
      <c r="AJ16" s="37"/>
      <c r="AK16" s="37"/>
      <c r="AL16" s="47"/>
    </row>
    <row r="17" spans="1:38" s="26" customFormat="1">
      <c r="A17" s="29">
        <v>10</v>
      </c>
      <c r="B17" s="1">
        <v>10</v>
      </c>
      <c r="C17" s="1" t="s">
        <v>313</v>
      </c>
      <c r="D17" s="29" t="s">
        <v>19</v>
      </c>
      <c r="E17" s="29">
        <v>157</v>
      </c>
      <c r="F17" s="29"/>
      <c r="G17" s="29"/>
      <c r="H17" s="29"/>
      <c r="I17" s="29"/>
      <c r="J17" s="29"/>
      <c r="K17" s="32">
        <f t="shared" si="1"/>
        <v>157</v>
      </c>
      <c r="L17" s="32" t="s">
        <v>777</v>
      </c>
      <c r="M17" s="32"/>
      <c r="N17" s="38">
        <f t="shared" si="2"/>
        <v>156.99889999999999</v>
      </c>
      <c r="O17" s="32">
        <f t="shared" si="3"/>
        <v>1</v>
      </c>
      <c r="P17" s="32" t="str">
        <f t="shared" ca="1" si="4"/>
        <v>Y</v>
      </c>
      <c r="Q17" s="29" t="s">
        <v>113</v>
      </c>
      <c r="R17" s="54">
        <f t="shared" si="5"/>
        <v>0</v>
      </c>
      <c r="S17" s="33">
        <f t="shared" si="6"/>
        <v>157.1559</v>
      </c>
      <c r="T17" s="29">
        <v>157</v>
      </c>
      <c r="U17" s="29"/>
      <c r="V17" s="29"/>
      <c r="W17" s="29"/>
      <c r="X17" s="29"/>
      <c r="Y17" s="29"/>
      <c r="AE17" s="53"/>
      <c r="AF17" s="53"/>
      <c r="AI17" s="37"/>
      <c r="AJ17" s="37"/>
      <c r="AK17" s="37"/>
      <c r="AL17" s="47"/>
    </row>
    <row r="18" spans="1:38" s="26" customFormat="1">
      <c r="A18" s="29">
        <v>11</v>
      </c>
      <c r="B18" s="1">
        <v>11</v>
      </c>
      <c r="C18" s="1" t="s">
        <v>318</v>
      </c>
      <c r="D18" s="29" t="s">
        <v>122</v>
      </c>
      <c r="E18" s="29">
        <v>155</v>
      </c>
      <c r="F18" s="29"/>
      <c r="G18" s="29"/>
      <c r="H18" s="29"/>
      <c r="I18" s="29"/>
      <c r="J18" s="29"/>
      <c r="K18" s="32">
        <f t="shared" si="1"/>
        <v>155</v>
      </c>
      <c r="L18" s="32" t="s">
        <v>777</v>
      </c>
      <c r="M18" s="32"/>
      <c r="N18" s="38">
        <f t="shared" si="2"/>
        <v>154.99879999999999</v>
      </c>
      <c r="O18" s="32">
        <f t="shared" si="3"/>
        <v>1</v>
      </c>
      <c r="P18" s="32" t="str">
        <f t="shared" ca="1" si="4"/>
        <v>Y</v>
      </c>
      <c r="Q18" s="29" t="s">
        <v>113</v>
      </c>
      <c r="R18" s="54">
        <f t="shared" si="5"/>
        <v>0</v>
      </c>
      <c r="S18" s="33">
        <f t="shared" si="6"/>
        <v>155.15379999999999</v>
      </c>
      <c r="T18" s="29">
        <v>155</v>
      </c>
      <c r="U18" s="29"/>
      <c r="V18" s="29"/>
      <c r="W18" s="29"/>
      <c r="X18" s="29"/>
      <c r="Y18" s="29"/>
      <c r="AE18" s="53"/>
      <c r="AF18" s="53"/>
      <c r="AI18" s="37"/>
      <c r="AJ18" s="37"/>
      <c r="AK18" s="37"/>
      <c r="AL18" s="47"/>
    </row>
    <row r="19" spans="1:38" s="26" customFormat="1">
      <c r="A19" s="29">
        <v>12</v>
      </c>
      <c r="B19" s="1">
        <v>12</v>
      </c>
      <c r="C19" s="1" t="s">
        <v>327</v>
      </c>
      <c r="D19" s="29" t="s">
        <v>58</v>
      </c>
      <c r="E19" s="29">
        <v>151</v>
      </c>
      <c r="F19" s="29"/>
      <c r="G19" s="29"/>
      <c r="H19" s="29"/>
      <c r="I19" s="29"/>
      <c r="J19" s="29"/>
      <c r="K19" s="32">
        <f t="shared" si="1"/>
        <v>151</v>
      </c>
      <c r="L19" s="32" t="s">
        <v>777</v>
      </c>
      <c r="M19" s="32"/>
      <c r="N19" s="38">
        <f t="shared" si="2"/>
        <v>150.99870000000001</v>
      </c>
      <c r="O19" s="32">
        <f t="shared" si="3"/>
        <v>1</v>
      </c>
      <c r="P19" s="32" t="str">
        <f t="shared" ca="1" si="4"/>
        <v>Y</v>
      </c>
      <c r="Q19" s="29" t="s">
        <v>113</v>
      </c>
      <c r="R19" s="54">
        <f t="shared" si="5"/>
        <v>0</v>
      </c>
      <c r="S19" s="33">
        <f t="shared" si="6"/>
        <v>151.14970000000002</v>
      </c>
      <c r="T19" s="29">
        <v>151</v>
      </c>
      <c r="U19" s="29"/>
      <c r="V19" s="29"/>
      <c r="W19" s="29"/>
      <c r="X19" s="29"/>
      <c r="Y19" s="29"/>
      <c r="AE19" s="53"/>
      <c r="AF19" s="53"/>
      <c r="AI19" s="37"/>
      <c r="AJ19" s="37"/>
      <c r="AK19" s="37"/>
      <c r="AL19" s="47"/>
    </row>
    <row r="20" spans="1:38" s="26" customFormat="1">
      <c r="A20" s="29">
        <v>13</v>
      </c>
      <c r="B20" s="1">
        <v>13</v>
      </c>
      <c r="C20" s="1" t="s">
        <v>335</v>
      </c>
      <c r="D20" s="29" t="s">
        <v>58</v>
      </c>
      <c r="E20" s="29">
        <v>149</v>
      </c>
      <c r="F20" s="29"/>
      <c r="G20" s="29"/>
      <c r="H20" s="29"/>
      <c r="I20" s="29"/>
      <c r="J20" s="29"/>
      <c r="K20" s="32">
        <f t="shared" si="1"/>
        <v>149</v>
      </c>
      <c r="L20" s="32" t="s">
        <v>777</v>
      </c>
      <c r="M20" s="32"/>
      <c r="N20" s="38">
        <f t="shared" si="2"/>
        <v>148.99860000000001</v>
      </c>
      <c r="O20" s="32">
        <f t="shared" si="3"/>
        <v>1</v>
      </c>
      <c r="P20" s="32" t="str">
        <f t="shared" ca="1" si="4"/>
        <v>Y</v>
      </c>
      <c r="Q20" s="29" t="s">
        <v>113</v>
      </c>
      <c r="R20" s="54">
        <f t="shared" si="5"/>
        <v>0</v>
      </c>
      <c r="S20" s="33">
        <f t="shared" si="6"/>
        <v>149.14760000000001</v>
      </c>
      <c r="T20" s="29">
        <v>149</v>
      </c>
      <c r="U20" s="29"/>
      <c r="V20" s="29"/>
      <c r="W20" s="29"/>
      <c r="X20" s="29"/>
      <c r="Y20" s="29"/>
      <c r="AE20" s="53"/>
      <c r="AF20" s="53"/>
      <c r="AI20" s="37"/>
      <c r="AJ20" s="37"/>
      <c r="AK20" s="37"/>
      <c r="AL20" s="47"/>
    </row>
    <row r="21" spans="1:38" s="26" customFormat="1">
      <c r="A21" s="29">
        <v>14</v>
      </c>
      <c r="B21" s="1">
        <v>14</v>
      </c>
      <c r="C21" s="1" t="s">
        <v>355</v>
      </c>
      <c r="D21" s="29" t="s">
        <v>97</v>
      </c>
      <c r="E21" s="29">
        <v>143</v>
      </c>
      <c r="F21" s="29"/>
      <c r="G21" s="29"/>
      <c r="H21" s="29"/>
      <c r="I21" s="29"/>
      <c r="J21" s="29"/>
      <c r="K21" s="32">
        <f t="shared" si="1"/>
        <v>143</v>
      </c>
      <c r="L21" s="32" t="s">
        <v>777</v>
      </c>
      <c r="M21" s="32"/>
      <c r="N21" s="38">
        <f t="shared" si="2"/>
        <v>142.99850000000001</v>
      </c>
      <c r="O21" s="32">
        <f t="shared" si="3"/>
        <v>1</v>
      </c>
      <c r="P21" s="32" t="str">
        <f t="shared" ca="1" si="4"/>
        <v>Y</v>
      </c>
      <c r="Q21" s="29" t="s">
        <v>113</v>
      </c>
      <c r="R21" s="54">
        <f t="shared" si="5"/>
        <v>0</v>
      </c>
      <c r="S21" s="33">
        <f t="shared" si="6"/>
        <v>143.14150000000001</v>
      </c>
      <c r="T21" s="29">
        <v>143</v>
      </c>
      <c r="U21" s="29"/>
      <c r="V21" s="29"/>
      <c r="W21" s="29"/>
      <c r="X21" s="29"/>
      <c r="Y21" s="29"/>
      <c r="AE21" s="53"/>
      <c r="AF21" s="53"/>
      <c r="AI21" s="37"/>
      <c r="AJ21" s="37"/>
      <c r="AK21" s="37"/>
      <c r="AL21" s="47"/>
    </row>
    <row r="22" spans="1:38" s="26" customFormat="1">
      <c r="A22" s="29">
        <v>15</v>
      </c>
      <c r="B22" s="1">
        <v>15</v>
      </c>
      <c r="C22" s="1" t="s">
        <v>357</v>
      </c>
      <c r="D22" s="29" t="s">
        <v>19</v>
      </c>
      <c r="E22" s="29">
        <v>141</v>
      </c>
      <c r="F22" s="29"/>
      <c r="G22" s="29"/>
      <c r="H22" s="29"/>
      <c r="I22" s="29"/>
      <c r="J22" s="29"/>
      <c r="K22" s="32">
        <f t="shared" si="1"/>
        <v>141</v>
      </c>
      <c r="L22" s="32" t="s">
        <v>777</v>
      </c>
      <c r="M22" s="32"/>
      <c r="N22" s="38">
        <f t="shared" si="2"/>
        <v>140.9984</v>
      </c>
      <c r="O22" s="32">
        <f t="shared" si="3"/>
        <v>1</v>
      </c>
      <c r="P22" s="32" t="str">
        <f t="shared" ca="1" si="4"/>
        <v>Y</v>
      </c>
      <c r="Q22" s="29" t="s">
        <v>113</v>
      </c>
      <c r="R22" s="54">
        <f t="shared" si="5"/>
        <v>0</v>
      </c>
      <c r="S22" s="33">
        <f t="shared" si="6"/>
        <v>141.13939999999999</v>
      </c>
      <c r="T22" s="29">
        <v>141</v>
      </c>
      <c r="U22" s="29"/>
      <c r="V22" s="29"/>
      <c r="W22" s="29"/>
      <c r="X22" s="29"/>
      <c r="Y22" s="29"/>
      <c r="AE22" s="53"/>
      <c r="AF22" s="53"/>
      <c r="AI22" s="37"/>
      <c r="AJ22" s="37"/>
      <c r="AK22" s="37"/>
      <c r="AL22" s="47"/>
    </row>
    <row r="23" spans="1:38" s="26" customFormat="1">
      <c r="A23" s="29">
        <v>16</v>
      </c>
      <c r="B23" s="1">
        <v>16</v>
      </c>
      <c r="C23" s="1" t="s">
        <v>372</v>
      </c>
      <c r="D23" s="29" t="s">
        <v>58</v>
      </c>
      <c r="E23" s="29">
        <v>134</v>
      </c>
      <c r="F23" s="29"/>
      <c r="G23" s="29"/>
      <c r="H23" s="29"/>
      <c r="I23" s="29"/>
      <c r="J23" s="29"/>
      <c r="K23" s="32">
        <f t="shared" si="1"/>
        <v>134</v>
      </c>
      <c r="L23" s="32" t="s">
        <v>777</v>
      </c>
      <c r="M23" s="32"/>
      <c r="N23" s="38">
        <f t="shared" si="2"/>
        <v>133.9983</v>
      </c>
      <c r="O23" s="32">
        <f t="shared" si="3"/>
        <v>1</v>
      </c>
      <c r="P23" s="32" t="str">
        <f t="shared" ca="1" si="4"/>
        <v>Y</v>
      </c>
      <c r="Q23" s="29" t="s">
        <v>113</v>
      </c>
      <c r="R23" s="54">
        <f t="shared" si="5"/>
        <v>0</v>
      </c>
      <c r="S23" s="33">
        <f t="shared" si="6"/>
        <v>134.13229999999999</v>
      </c>
      <c r="T23" s="29">
        <v>134</v>
      </c>
      <c r="U23" s="29"/>
      <c r="V23" s="29"/>
      <c r="W23" s="29"/>
      <c r="X23" s="29"/>
      <c r="Y23" s="29"/>
      <c r="AE23" s="53"/>
      <c r="AF23" s="53"/>
      <c r="AI23" s="37"/>
      <c r="AJ23" s="37"/>
      <c r="AK23" s="37"/>
      <c r="AL23" s="47"/>
    </row>
    <row r="24" spans="1:38" s="26" customFormat="1">
      <c r="A24" s="29">
        <v>17</v>
      </c>
      <c r="B24" s="1">
        <v>17</v>
      </c>
      <c r="C24" s="1" t="s">
        <v>384</v>
      </c>
      <c r="D24" s="29" t="s">
        <v>30</v>
      </c>
      <c r="E24" s="29">
        <v>131</v>
      </c>
      <c r="F24" s="29"/>
      <c r="G24" s="29"/>
      <c r="H24" s="29"/>
      <c r="I24" s="29"/>
      <c r="J24" s="29"/>
      <c r="K24" s="32">
        <f t="shared" si="1"/>
        <v>131</v>
      </c>
      <c r="L24" s="32" t="s">
        <v>777</v>
      </c>
      <c r="M24" s="32"/>
      <c r="N24" s="38">
        <f t="shared" si="2"/>
        <v>130.9982</v>
      </c>
      <c r="O24" s="32">
        <f t="shared" si="3"/>
        <v>1</v>
      </c>
      <c r="P24" s="32" t="str">
        <f t="shared" ca="1" si="4"/>
        <v>Y</v>
      </c>
      <c r="Q24" s="29" t="s">
        <v>113</v>
      </c>
      <c r="R24" s="54">
        <f t="shared" si="5"/>
        <v>0</v>
      </c>
      <c r="S24" s="33">
        <f t="shared" si="6"/>
        <v>131.1292</v>
      </c>
      <c r="T24" s="29">
        <v>131</v>
      </c>
      <c r="U24" s="29"/>
      <c r="V24" s="29"/>
      <c r="W24" s="29"/>
      <c r="X24" s="29"/>
      <c r="Y24" s="29"/>
      <c r="AE24" s="53"/>
      <c r="AF24" s="53"/>
      <c r="AI24" s="37"/>
      <c r="AJ24" s="37"/>
      <c r="AK24" s="37"/>
      <c r="AL24" s="47"/>
    </row>
    <row r="25" spans="1:38" s="26" customFormat="1">
      <c r="A25" s="29">
        <v>18</v>
      </c>
      <c r="B25" s="1">
        <v>18</v>
      </c>
      <c r="C25" s="1" t="s">
        <v>395</v>
      </c>
      <c r="D25" s="29" t="s">
        <v>58</v>
      </c>
      <c r="E25" s="29">
        <v>124</v>
      </c>
      <c r="F25" s="29"/>
      <c r="G25" s="29"/>
      <c r="H25" s="29"/>
      <c r="I25" s="29"/>
      <c r="J25" s="29"/>
      <c r="K25" s="32">
        <f t="shared" si="1"/>
        <v>124</v>
      </c>
      <c r="L25" s="32" t="s">
        <v>777</v>
      </c>
      <c r="M25" s="32"/>
      <c r="N25" s="38">
        <f t="shared" si="2"/>
        <v>123.99809999999999</v>
      </c>
      <c r="O25" s="32">
        <f t="shared" si="3"/>
        <v>1</v>
      </c>
      <c r="P25" s="32" t="str">
        <f t="shared" ca="1" si="4"/>
        <v>Y</v>
      </c>
      <c r="Q25" s="29" t="s">
        <v>113</v>
      </c>
      <c r="R25" s="54">
        <f t="shared" si="5"/>
        <v>0</v>
      </c>
      <c r="S25" s="33">
        <f t="shared" si="6"/>
        <v>124.12209999999999</v>
      </c>
      <c r="T25" s="29">
        <v>124</v>
      </c>
      <c r="U25" s="29"/>
      <c r="V25" s="29"/>
      <c r="W25" s="29"/>
      <c r="X25" s="29"/>
      <c r="Y25" s="29"/>
      <c r="AE25" s="53"/>
      <c r="AF25" s="53"/>
      <c r="AI25" s="37"/>
      <c r="AJ25" s="37"/>
      <c r="AK25" s="37"/>
      <c r="AL25" s="47"/>
    </row>
    <row r="26" spans="1:38" s="26" customFormat="1">
      <c r="A26" s="29">
        <v>19</v>
      </c>
      <c r="B26" s="1">
        <v>19</v>
      </c>
      <c r="C26" s="1" t="s">
        <v>401</v>
      </c>
      <c r="D26" s="29" t="s">
        <v>51</v>
      </c>
      <c r="E26" s="29">
        <v>121</v>
      </c>
      <c r="F26" s="29"/>
      <c r="G26" s="29"/>
      <c r="H26" s="29"/>
      <c r="I26" s="29"/>
      <c r="J26" s="29"/>
      <c r="K26" s="32">
        <f t="shared" si="1"/>
        <v>121</v>
      </c>
      <c r="L26" s="32" t="s">
        <v>777</v>
      </c>
      <c r="M26" s="32"/>
      <c r="N26" s="38">
        <f t="shared" si="2"/>
        <v>120.998</v>
      </c>
      <c r="O26" s="32">
        <f t="shared" si="3"/>
        <v>1</v>
      </c>
      <c r="P26" s="32" t="str">
        <f t="shared" ca="1" si="4"/>
        <v>Y</v>
      </c>
      <c r="Q26" s="29" t="s">
        <v>113</v>
      </c>
      <c r="R26" s="54">
        <f t="shared" si="5"/>
        <v>0</v>
      </c>
      <c r="S26" s="33">
        <f t="shared" si="6"/>
        <v>121.119</v>
      </c>
      <c r="T26" s="29">
        <v>121</v>
      </c>
      <c r="U26" s="29"/>
      <c r="V26" s="29"/>
      <c r="W26" s="29"/>
      <c r="X26" s="29"/>
      <c r="Y26" s="29"/>
      <c r="AE26" s="53"/>
      <c r="AF26" s="53"/>
      <c r="AI26" s="37"/>
      <c r="AJ26" s="37"/>
      <c r="AK26" s="37"/>
      <c r="AL26" s="47"/>
    </row>
    <row r="27" spans="1:38" s="26" customFormat="1">
      <c r="A27" s="29">
        <v>20</v>
      </c>
      <c r="B27" s="1">
        <v>20</v>
      </c>
      <c r="C27" s="1" t="s">
        <v>420</v>
      </c>
      <c r="D27" s="29" t="s">
        <v>88</v>
      </c>
      <c r="E27" s="29">
        <v>110</v>
      </c>
      <c r="F27" s="29"/>
      <c r="G27" s="29"/>
      <c r="H27" s="29"/>
      <c r="I27" s="29"/>
      <c r="J27" s="29"/>
      <c r="K27" s="32">
        <f t="shared" si="1"/>
        <v>110</v>
      </c>
      <c r="L27" s="32" t="s">
        <v>777</v>
      </c>
      <c r="M27" s="32"/>
      <c r="N27" s="38">
        <f t="shared" si="2"/>
        <v>109.9979</v>
      </c>
      <c r="O27" s="32">
        <f t="shared" si="3"/>
        <v>1</v>
      </c>
      <c r="P27" s="32" t="str">
        <f t="shared" ca="1" si="4"/>
        <v>Y</v>
      </c>
      <c r="Q27" s="29" t="s">
        <v>113</v>
      </c>
      <c r="R27" s="54">
        <f t="shared" si="5"/>
        <v>0</v>
      </c>
      <c r="S27" s="33">
        <f t="shared" si="6"/>
        <v>110.1079</v>
      </c>
      <c r="T27" s="29">
        <v>110</v>
      </c>
      <c r="U27" s="29"/>
      <c r="V27" s="29"/>
      <c r="W27" s="29"/>
      <c r="X27" s="29"/>
      <c r="Y27" s="29"/>
      <c r="AE27" s="53"/>
      <c r="AF27" s="53"/>
      <c r="AI27" s="37"/>
      <c r="AJ27" s="37"/>
      <c r="AK27" s="37"/>
      <c r="AL27" s="47"/>
    </row>
    <row r="28" spans="1:38" s="26" customFormat="1">
      <c r="A28" s="29">
        <v>21</v>
      </c>
      <c r="B28" s="1">
        <v>21</v>
      </c>
      <c r="C28" s="1" t="s">
        <v>443</v>
      </c>
      <c r="D28" s="29" t="s">
        <v>54</v>
      </c>
      <c r="E28" s="29">
        <v>98</v>
      </c>
      <c r="F28" s="29"/>
      <c r="G28" s="29"/>
      <c r="H28" s="29"/>
      <c r="I28" s="29"/>
      <c r="J28" s="29"/>
      <c r="K28" s="32">
        <f t="shared" si="1"/>
        <v>98</v>
      </c>
      <c r="L28" s="32" t="s">
        <v>777</v>
      </c>
      <c r="M28" s="32"/>
      <c r="N28" s="38">
        <f t="shared" si="2"/>
        <v>97.997799999999998</v>
      </c>
      <c r="O28" s="32">
        <f t="shared" si="3"/>
        <v>1</v>
      </c>
      <c r="P28" s="32" t="str">
        <f t="shared" ca="1" si="4"/>
        <v>Y</v>
      </c>
      <c r="Q28" s="29" t="s">
        <v>113</v>
      </c>
      <c r="R28" s="54">
        <f t="shared" si="5"/>
        <v>0</v>
      </c>
      <c r="S28" s="33">
        <f t="shared" si="6"/>
        <v>98.095799999999997</v>
      </c>
      <c r="T28" s="29">
        <v>98</v>
      </c>
      <c r="U28" s="29"/>
      <c r="V28" s="29"/>
      <c r="W28" s="29"/>
      <c r="X28" s="29"/>
      <c r="Y28" s="29"/>
      <c r="AE28" s="53"/>
      <c r="AF28" s="53"/>
      <c r="AI28" s="37"/>
      <c r="AJ28" s="37"/>
      <c r="AK28" s="37"/>
      <c r="AL28" s="47"/>
    </row>
    <row r="29" spans="1:38" s="26" customFormat="1">
      <c r="A29" s="29">
        <v>22</v>
      </c>
      <c r="B29" s="1">
        <v>22</v>
      </c>
      <c r="C29" s="1" t="s">
        <v>471</v>
      </c>
      <c r="D29" s="29" t="s">
        <v>19</v>
      </c>
      <c r="E29" s="29">
        <v>84</v>
      </c>
      <c r="F29" s="29"/>
      <c r="G29" s="29"/>
      <c r="H29" s="29"/>
      <c r="I29" s="29"/>
      <c r="J29" s="29"/>
      <c r="K29" s="32">
        <f t="shared" si="1"/>
        <v>84</v>
      </c>
      <c r="L29" s="32" t="s">
        <v>777</v>
      </c>
      <c r="M29" s="32"/>
      <c r="N29" s="38">
        <f t="shared" si="2"/>
        <v>83.997699999999995</v>
      </c>
      <c r="O29" s="32">
        <f t="shared" si="3"/>
        <v>1</v>
      </c>
      <c r="P29" s="32" t="str">
        <f t="shared" ca="1" si="4"/>
        <v>Y</v>
      </c>
      <c r="Q29" s="29" t="s">
        <v>113</v>
      </c>
      <c r="R29" s="54">
        <f t="shared" si="5"/>
        <v>0</v>
      </c>
      <c r="S29" s="33">
        <f t="shared" si="6"/>
        <v>84.081699999999998</v>
      </c>
      <c r="T29" s="29">
        <v>84</v>
      </c>
      <c r="U29" s="29"/>
      <c r="V29" s="29"/>
      <c r="W29" s="29"/>
      <c r="X29" s="29"/>
      <c r="Y29" s="29"/>
      <c r="AE29" s="53"/>
      <c r="AF29" s="53"/>
      <c r="AI29" s="37"/>
      <c r="AJ29" s="37"/>
      <c r="AK29" s="37"/>
      <c r="AL29" s="47"/>
    </row>
    <row r="30" spans="1:38" s="26" customFormat="1">
      <c r="A30" s="29">
        <v>23</v>
      </c>
      <c r="B30" s="1">
        <v>23</v>
      </c>
      <c r="C30" s="1" t="s">
        <v>480</v>
      </c>
      <c r="D30" s="29" t="s">
        <v>122</v>
      </c>
      <c r="E30" s="29">
        <v>79</v>
      </c>
      <c r="F30" s="29"/>
      <c r="G30" s="29"/>
      <c r="H30" s="29"/>
      <c r="I30" s="29"/>
      <c r="J30" s="29"/>
      <c r="K30" s="32">
        <f t="shared" si="1"/>
        <v>79</v>
      </c>
      <c r="L30" s="32" t="s">
        <v>777</v>
      </c>
      <c r="M30" s="32"/>
      <c r="N30" s="38">
        <f t="shared" si="2"/>
        <v>78.997600000000006</v>
      </c>
      <c r="O30" s="32">
        <f t="shared" si="3"/>
        <v>1</v>
      </c>
      <c r="P30" s="32" t="str">
        <f t="shared" ca="1" si="4"/>
        <v>Y</v>
      </c>
      <c r="Q30" s="29" t="s">
        <v>113</v>
      </c>
      <c r="R30" s="54">
        <f t="shared" si="5"/>
        <v>0</v>
      </c>
      <c r="S30" s="33">
        <f t="shared" si="6"/>
        <v>79.076599999999999</v>
      </c>
      <c r="T30" s="29">
        <v>79</v>
      </c>
      <c r="U30" s="29"/>
      <c r="V30" s="29"/>
      <c r="W30" s="29"/>
      <c r="X30" s="29"/>
      <c r="Y30" s="29"/>
      <c r="AE30" s="53"/>
      <c r="AF30" s="53"/>
      <c r="AI30" s="37"/>
      <c r="AJ30" s="37"/>
      <c r="AK30" s="37"/>
      <c r="AL30" s="47"/>
    </row>
    <row r="31" spans="1:38" s="26" customFormat="1">
      <c r="A31" s="29">
        <v>24</v>
      </c>
      <c r="B31" s="1">
        <v>24</v>
      </c>
      <c r="C31" s="1" t="s">
        <v>490</v>
      </c>
      <c r="D31" s="29" t="s">
        <v>111</v>
      </c>
      <c r="E31" s="29">
        <v>72</v>
      </c>
      <c r="F31" s="29"/>
      <c r="G31" s="29"/>
      <c r="H31" s="29"/>
      <c r="I31" s="29"/>
      <c r="J31" s="29"/>
      <c r="K31" s="32">
        <f t="shared" si="1"/>
        <v>72</v>
      </c>
      <c r="L31" s="32" t="s">
        <v>777</v>
      </c>
      <c r="M31" s="32"/>
      <c r="N31" s="38">
        <f t="shared" si="2"/>
        <v>71.997500000000002</v>
      </c>
      <c r="O31" s="32">
        <f t="shared" si="3"/>
        <v>1</v>
      </c>
      <c r="P31" s="32" t="str">
        <f t="shared" ca="1" si="4"/>
        <v>Y</v>
      </c>
      <c r="Q31" s="29" t="s">
        <v>113</v>
      </c>
      <c r="R31" s="54">
        <f t="shared" si="5"/>
        <v>0</v>
      </c>
      <c r="S31" s="33">
        <f t="shared" si="6"/>
        <v>72.069500000000005</v>
      </c>
      <c r="T31" s="29">
        <v>72</v>
      </c>
      <c r="U31" s="29"/>
      <c r="V31" s="29"/>
      <c r="W31" s="29"/>
      <c r="X31" s="29"/>
      <c r="Y31" s="29"/>
      <c r="AE31" s="53"/>
      <c r="AF31" s="53"/>
      <c r="AI31" s="37"/>
      <c r="AJ31" s="37"/>
      <c r="AK31" s="37"/>
      <c r="AL31" s="47"/>
    </row>
    <row r="32" spans="1:38" s="26" customFormat="1">
      <c r="A32" s="29">
        <v>25</v>
      </c>
      <c r="B32" s="1">
        <v>25</v>
      </c>
      <c r="C32" s="1" t="s">
        <v>491</v>
      </c>
      <c r="D32" s="29" t="s">
        <v>97</v>
      </c>
      <c r="E32" s="29">
        <v>71</v>
      </c>
      <c r="F32" s="29"/>
      <c r="G32" s="29"/>
      <c r="H32" s="29"/>
      <c r="I32" s="29"/>
      <c r="J32" s="29"/>
      <c r="K32" s="32">
        <f t="shared" si="1"/>
        <v>71</v>
      </c>
      <c r="L32" s="32" t="s">
        <v>777</v>
      </c>
      <c r="M32" s="32"/>
      <c r="N32" s="38">
        <f t="shared" si="2"/>
        <v>70.997399999999999</v>
      </c>
      <c r="O32" s="32">
        <f t="shared" si="3"/>
        <v>1</v>
      </c>
      <c r="P32" s="32" t="str">
        <f t="shared" ca="1" si="4"/>
        <v>Y</v>
      </c>
      <c r="Q32" s="29" t="s">
        <v>113</v>
      </c>
      <c r="R32" s="54">
        <f t="shared" si="5"/>
        <v>0</v>
      </c>
      <c r="S32" s="33">
        <f t="shared" si="6"/>
        <v>71.068399999999997</v>
      </c>
      <c r="T32" s="29">
        <v>71</v>
      </c>
      <c r="U32" s="29"/>
      <c r="V32" s="29"/>
      <c r="W32" s="29"/>
      <c r="X32" s="29"/>
      <c r="Y32" s="29"/>
      <c r="AE32" s="53"/>
      <c r="AF32" s="53"/>
      <c r="AI32" s="37"/>
      <c r="AJ32" s="37"/>
      <c r="AK32" s="37"/>
      <c r="AL32" s="47"/>
    </row>
    <row r="33" spans="1:38" s="26" customFormat="1">
      <c r="A33" s="29">
        <v>26</v>
      </c>
      <c r="B33" s="1">
        <v>26</v>
      </c>
      <c r="C33" s="1" t="s">
        <v>520</v>
      </c>
      <c r="D33" s="29" t="s">
        <v>132</v>
      </c>
      <c r="E33" s="29">
        <v>51</v>
      </c>
      <c r="F33" s="29"/>
      <c r="G33" s="29"/>
      <c r="H33" s="29"/>
      <c r="I33" s="29"/>
      <c r="J33" s="29"/>
      <c r="K33" s="32">
        <f t="shared" si="1"/>
        <v>51</v>
      </c>
      <c r="L33" s="32" t="s">
        <v>777</v>
      </c>
      <c r="M33" s="32"/>
      <c r="N33" s="38">
        <f t="shared" si="2"/>
        <v>50.997300000000003</v>
      </c>
      <c r="O33" s="32">
        <f t="shared" si="3"/>
        <v>1</v>
      </c>
      <c r="P33" s="32" t="str">
        <f t="shared" ca="1" si="4"/>
        <v>Y</v>
      </c>
      <c r="Q33" s="29" t="s">
        <v>113</v>
      </c>
      <c r="R33" s="54">
        <f t="shared" si="5"/>
        <v>0</v>
      </c>
      <c r="S33" s="33">
        <f t="shared" si="6"/>
        <v>51.048300000000005</v>
      </c>
      <c r="T33" s="29">
        <v>51</v>
      </c>
      <c r="U33" s="29"/>
      <c r="V33" s="29"/>
      <c r="W33" s="29"/>
      <c r="X33" s="29"/>
      <c r="Y33" s="29"/>
      <c r="AE33" s="53"/>
      <c r="AF33" s="53"/>
      <c r="AI33" s="37"/>
      <c r="AJ33" s="37"/>
      <c r="AK33" s="37"/>
      <c r="AL33" s="47"/>
    </row>
    <row r="34" spans="1:38" ht="5.0999999999999996" customHeight="1">
      <c r="A34" s="27"/>
      <c r="B34" s="27"/>
      <c r="D34" s="49"/>
      <c r="E34" s="27"/>
      <c r="F34" s="29"/>
      <c r="G34" s="29"/>
      <c r="H34" s="29"/>
      <c r="I34" s="29"/>
      <c r="J34" s="29"/>
      <c r="K34" s="32"/>
      <c r="L34" s="27"/>
      <c r="M34" s="27"/>
      <c r="N34" s="38"/>
      <c r="O34" s="27"/>
      <c r="P34" s="27"/>
      <c r="R34" s="55"/>
      <c r="S34" s="33"/>
      <c r="T34" s="49"/>
      <c r="U34" s="49"/>
      <c r="V34" s="49"/>
      <c r="W34" s="49"/>
      <c r="X34" s="49"/>
      <c r="Y34" s="49"/>
      <c r="AE34" s="59"/>
      <c r="AF34" s="59"/>
      <c r="AH34" s="26"/>
      <c r="AI34" s="37"/>
      <c r="AJ34" s="37"/>
      <c r="AK34" s="37"/>
      <c r="AL34" s="30"/>
    </row>
    <row r="35" spans="1:38">
      <c r="A35" s="27"/>
      <c r="B35" s="27"/>
      <c r="D35" s="27"/>
      <c r="E35" s="27"/>
      <c r="F35" s="29"/>
      <c r="G35" s="29"/>
      <c r="H35" s="29"/>
      <c r="I35" s="29"/>
      <c r="J35" s="29"/>
      <c r="K35" s="32"/>
      <c r="L35" s="27"/>
      <c r="M35" s="27"/>
      <c r="N35" s="38"/>
      <c r="O35" s="27"/>
      <c r="P35" s="27"/>
      <c r="R35" s="55"/>
      <c r="S35" s="33"/>
      <c r="T35" s="49"/>
      <c r="U35" s="49"/>
      <c r="V35" s="49"/>
      <c r="W35" s="49"/>
      <c r="X35" s="49"/>
      <c r="Y35" s="49"/>
      <c r="AE35" s="59"/>
      <c r="AF35" s="59"/>
      <c r="AH35" s="26"/>
      <c r="AI35" s="37"/>
      <c r="AJ35" s="37"/>
      <c r="AK35" s="37"/>
      <c r="AL35" s="30"/>
    </row>
    <row r="36" spans="1:38">
      <c r="C36" s="26" t="s">
        <v>152</v>
      </c>
      <c r="D36" s="27"/>
      <c r="E36" s="27"/>
      <c r="F36" s="29"/>
      <c r="G36" s="29"/>
      <c r="H36" s="29"/>
      <c r="I36" s="29"/>
      <c r="J36" s="29"/>
      <c r="K36" s="32"/>
      <c r="L36" s="27"/>
      <c r="M36" s="27"/>
      <c r="N36" s="38"/>
      <c r="O36" s="27"/>
      <c r="P36" s="27"/>
      <c r="Q36" s="49" t="str">
        <f>C36</f>
        <v>F35</v>
      </c>
      <c r="R36" s="55"/>
      <c r="S36" s="33"/>
      <c r="T36" s="49"/>
      <c r="U36" s="49"/>
      <c r="V36" s="49"/>
      <c r="W36" s="49"/>
      <c r="X36" s="49"/>
      <c r="Y36" s="49"/>
      <c r="AE36" s="59"/>
      <c r="AF36" s="59"/>
      <c r="AH36" s="26"/>
      <c r="AI36" s="37"/>
      <c r="AJ36" s="37"/>
      <c r="AK36" s="37"/>
      <c r="AL36" s="30"/>
    </row>
    <row r="37" spans="1:38">
      <c r="A37" s="1">
        <v>1</v>
      </c>
      <c r="B37" s="1">
        <v>1</v>
      </c>
      <c r="C37" s="1" t="s">
        <v>151</v>
      </c>
      <c r="D37" s="29" t="s">
        <v>30</v>
      </c>
      <c r="E37" s="29">
        <v>198</v>
      </c>
      <c r="F37" s="29"/>
      <c r="G37" s="29"/>
      <c r="H37" s="29"/>
      <c r="I37" s="29"/>
      <c r="J37" s="29"/>
      <c r="K37" s="32">
        <f t="shared" ref="K37:K54" si="7">IFERROR(LARGE(E37:J37,1),0)+IF($D$5&gt;=2,IFERROR(LARGE(E37:J37,2),0),0)+IF($D$5&gt;=3,IFERROR(LARGE(E37:J37,3),0),0)+IF($D$5&gt;=4,IFERROR(LARGE(E37:J37,4),0),0)+IF($D$5&gt;=5,IFERROR(LARGE(E37:J37,5),0),0)+IF($D$5&gt;=6,IFERROR(LARGE(E37:J37,6),0),0)</f>
        <v>198</v>
      </c>
      <c r="L37" s="32" t="s">
        <v>777</v>
      </c>
      <c r="M37" s="32" t="s">
        <v>626</v>
      </c>
      <c r="N37" s="38">
        <f t="shared" ref="N37:N54" si="8">K37-(ROW(K37)-ROW(K$6))/10000</f>
        <v>197.99690000000001</v>
      </c>
      <c r="O37" s="32">
        <f t="shared" ref="O37:O54" si="9">COUNT(E37:J37)</f>
        <v>1</v>
      </c>
      <c r="P37" s="32" t="str">
        <f t="shared" ref="P37:P54" ca="1" si="10">IF(AND(O37=1,OFFSET(D37,0,P$3)&gt;0),"Y",0)</f>
        <v>Y</v>
      </c>
      <c r="Q37" s="29" t="s">
        <v>152</v>
      </c>
      <c r="R37" s="54">
        <f t="shared" ref="R37:R54" si="11">1-(Q37=Q36)</f>
        <v>0</v>
      </c>
      <c r="S37" s="33">
        <f t="shared" ref="S37:S54" si="12">N37+T37/1000+U37/10000+V37/100000+W37/1000000+X37/10000000+Y37/100000000</f>
        <v>198.19490000000002</v>
      </c>
      <c r="T37" s="29">
        <v>198</v>
      </c>
      <c r="U37" s="29"/>
      <c r="V37" s="29"/>
      <c r="W37" s="29"/>
      <c r="X37" s="29"/>
      <c r="Y37" s="29"/>
      <c r="AE37" s="59"/>
      <c r="AF37" s="59"/>
      <c r="AH37" s="26"/>
      <c r="AI37" s="37"/>
      <c r="AJ37" s="37"/>
      <c r="AK37" s="37"/>
      <c r="AL37" s="30"/>
    </row>
    <row r="38" spans="1:38">
      <c r="A38" s="1">
        <v>2</v>
      </c>
      <c r="B38" s="1">
        <v>2</v>
      </c>
      <c r="C38" s="1" t="s">
        <v>179</v>
      </c>
      <c r="D38" s="29" t="s">
        <v>91</v>
      </c>
      <c r="E38" s="29">
        <v>191</v>
      </c>
      <c r="F38" s="29"/>
      <c r="G38" s="29"/>
      <c r="H38" s="29"/>
      <c r="I38" s="29"/>
      <c r="J38" s="29"/>
      <c r="K38" s="32">
        <f t="shared" si="7"/>
        <v>191</v>
      </c>
      <c r="L38" s="32" t="s">
        <v>777</v>
      </c>
      <c r="M38" s="32" t="s">
        <v>627</v>
      </c>
      <c r="N38" s="38">
        <f t="shared" si="8"/>
        <v>190.99680000000001</v>
      </c>
      <c r="O38" s="32">
        <f t="shared" si="9"/>
        <v>1</v>
      </c>
      <c r="P38" s="32" t="str">
        <f t="shared" ca="1" si="10"/>
        <v>Y</v>
      </c>
      <c r="Q38" s="29" t="s">
        <v>152</v>
      </c>
      <c r="R38" s="54">
        <f t="shared" si="11"/>
        <v>0</v>
      </c>
      <c r="S38" s="33">
        <f t="shared" si="12"/>
        <v>191.18780000000001</v>
      </c>
      <c r="T38" s="29">
        <v>191</v>
      </c>
      <c r="U38" s="29"/>
      <c r="V38" s="29"/>
      <c r="W38" s="29"/>
      <c r="X38" s="29"/>
      <c r="Y38" s="29"/>
      <c r="AE38" s="59"/>
      <c r="AF38" s="59"/>
      <c r="AH38" s="26"/>
      <c r="AI38" s="37"/>
      <c r="AJ38" s="37"/>
      <c r="AK38" s="37"/>
      <c r="AL38" s="30"/>
    </row>
    <row r="39" spans="1:38">
      <c r="A39" s="1">
        <v>3</v>
      </c>
      <c r="B39" s="1">
        <v>3</v>
      </c>
      <c r="C39" s="1" t="s">
        <v>210</v>
      </c>
      <c r="D39" s="29" t="s">
        <v>122</v>
      </c>
      <c r="E39" s="29">
        <v>184</v>
      </c>
      <c r="F39" s="29"/>
      <c r="G39" s="29"/>
      <c r="H39" s="29"/>
      <c r="I39" s="29"/>
      <c r="J39" s="29"/>
      <c r="K39" s="32">
        <f t="shared" si="7"/>
        <v>184</v>
      </c>
      <c r="L39" s="32" t="s">
        <v>777</v>
      </c>
      <c r="M39" s="32" t="s">
        <v>628</v>
      </c>
      <c r="N39" s="38">
        <f t="shared" si="8"/>
        <v>183.9967</v>
      </c>
      <c r="O39" s="32">
        <f t="shared" si="9"/>
        <v>1</v>
      </c>
      <c r="P39" s="32" t="str">
        <f t="shared" ca="1" si="10"/>
        <v>Y</v>
      </c>
      <c r="Q39" s="29" t="s">
        <v>152</v>
      </c>
      <c r="R39" s="54">
        <f t="shared" si="11"/>
        <v>0</v>
      </c>
      <c r="S39" s="33">
        <f t="shared" si="12"/>
        <v>184.1807</v>
      </c>
      <c r="T39" s="29">
        <v>184</v>
      </c>
      <c r="U39" s="29"/>
      <c r="V39" s="29"/>
      <c r="W39" s="29"/>
      <c r="X39" s="29"/>
      <c r="Y39" s="29"/>
      <c r="AE39" s="59"/>
      <c r="AF39" s="59"/>
      <c r="AH39" s="26"/>
      <c r="AI39" s="37"/>
      <c r="AJ39" s="37"/>
      <c r="AK39" s="37"/>
      <c r="AL39" s="30"/>
    </row>
    <row r="40" spans="1:38">
      <c r="A40" s="1">
        <v>4</v>
      </c>
      <c r="B40" s="1">
        <v>4</v>
      </c>
      <c r="C40" s="1" t="s">
        <v>231</v>
      </c>
      <c r="D40" s="29" t="s">
        <v>41</v>
      </c>
      <c r="E40" s="29">
        <v>179</v>
      </c>
      <c r="F40" s="29"/>
      <c r="G40" s="29"/>
      <c r="H40" s="29"/>
      <c r="I40" s="29"/>
      <c r="J40" s="29"/>
      <c r="K40" s="32">
        <f t="shared" si="7"/>
        <v>179</v>
      </c>
      <c r="L40" s="32" t="s">
        <v>777</v>
      </c>
      <c r="M40" s="32"/>
      <c r="N40" s="38">
        <f t="shared" si="8"/>
        <v>178.9966</v>
      </c>
      <c r="O40" s="32">
        <f t="shared" si="9"/>
        <v>1</v>
      </c>
      <c r="P40" s="32" t="str">
        <f t="shared" ca="1" si="10"/>
        <v>Y</v>
      </c>
      <c r="Q40" s="29" t="s">
        <v>152</v>
      </c>
      <c r="R40" s="54">
        <f t="shared" si="11"/>
        <v>0</v>
      </c>
      <c r="S40" s="33">
        <f t="shared" si="12"/>
        <v>179.1756</v>
      </c>
      <c r="T40" s="29">
        <v>179</v>
      </c>
      <c r="U40" s="29"/>
      <c r="V40" s="29"/>
      <c r="W40" s="29"/>
      <c r="X40" s="29"/>
      <c r="Y40" s="29"/>
      <c r="AE40" s="59"/>
      <c r="AF40" s="59"/>
      <c r="AH40" s="26"/>
      <c r="AI40" s="37"/>
      <c r="AJ40" s="37"/>
      <c r="AK40" s="37"/>
      <c r="AL40" s="30"/>
    </row>
    <row r="41" spans="1:38">
      <c r="A41" s="1">
        <v>5</v>
      </c>
      <c r="B41" s="1">
        <v>5</v>
      </c>
      <c r="C41" s="1" t="s">
        <v>240</v>
      </c>
      <c r="D41" s="29" t="s">
        <v>88</v>
      </c>
      <c r="E41" s="29">
        <v>177</v>
      </c>
      <c r="F41" s="29"/>
      <c r="G41" s="29"/>
      <c r="H41" s="29"/>
      <c r="I41" s="29"/>
      <c r="J41" s="29"/>
      <c r="K41" s="32">
        <f t="shared" si="7"/>
        <v>177</v>
      </c>
      <c r="L41" s="32" t="s">
        <v>777</v>
      </c>
      <c r="M41" s="32"/>
      <c r="N41" s="38">
        <f t="shared" si="8"/>
        <v>176.9965</v>
      </c>
      <c r="O41" s="32">
        <f t="shared" si="9"/>
        <v>1</v>
      </c>
      <c r="P41" s="32" t="str">
        <f t="shared" ca="1" si="10"/>
        <v>Y</v>
      </c>
      <c r="Q41" s="29" t="s">
        <v>152</v>
      </c>
      <c r="R41" s="54">
        <f t="shared" si="11"/>
        <v>0</v>
      </c>
      <c r="S41" s="33">
        <f t="shared" si="12"/>
        <v>177.17349999999999</v>
      </c>
      <c r="T41" s="29">
        <v>177</v>
      </c>
      <c r="U41" s="29"/>
      <c r="V41" s="29"/>
      <c r="W41" s="29"/>
      <c r="X41" s="29"/>
      <c r="Y41" s="29"/>
      <c r="AE41" s="59"/>
      <c r="AF41" s="59"/>
      <c r="AH41" s="26"/>
      <c r="AI41" s="37"/>
      <c r="AJ41" s="37"/>
      <c r="AK41" s="37"/>
      <c r="AL41" s="30"/>
    </row>
    <row r="42" spans="1:38">
      <c r="A42" s="1">
        <v>6</v>
      </c>
      <c r="B42" s="1">
        <v>6</v>
      </c>
      <c r="C42" s="1" t="s">
        <v>257</v>
      </c>
      <c r="D42" s="29" t="s">
        <v>58</v>
      </c>
      <c r="E42" s="29">
        <v>174</v>
      </c>
      <c r="F42" s="29"/>
      <c r="G42" s="29"/>
      <c r="H42" s="29"/>
      <c r="I42" s="29"/>
      <c r="J42" s="29"/>
      <c r="K42" s="32">
        <f t="shared" si="7"/>
        <v>174</v>
      </c>
      <c r="L42" s="32" t="s">
        <v>777</v>
      </c>
      <c r="M42" s="32"/>
      <c r="N42" s="38">
        <f t="shared" si="8"/>
        <v>173.99639999999999</v>
      </c>
      <c r="O42" s="32">
        <f t="shared" si="9"/>
        <v>1</v>
      </c>
      <c r="P42" s="32" t="str">
        <f t="shared" ca="1" si="10"/>
        <v>Y</v>
      </c>
      <c r="Q42" s="29" t="s">
        <v>152</v>
      </c>
      <c r="R42" s="54">
        <f t="shared" si="11"/>
        <v>0</v>
      </c>
      <c r="S42" s="33">
        <f t="shared" si="12"/>
        <v>174.1704</v>
      </c>
      <c r="T42" s="29">
        <v>174</v>
      </c>
      <c r="U42" s="29"/>
      <c r="V42" s="29"/>
      <c r="W42" s="29"/>
      <c r="X42" s="29"/>
      <c r="Y42" s="29"/>
      <c r="AE42" s="59"/>
      <c r="AF42" s="59"/>
      <c r="AH42" s="26"/>
      <c r="AI42" s="37"/>
      <c r="AJ42" s="37"/>
      <c r="AK42" s="37"/>
      <c r="AL42" s="30"/>
    </row>
    <row r="43" spans="1:38">
      <c r="A43" s="1">
        <v>7</v>
      </c>
      <c r="B43" s="1">
        <v>7</v>
      </c>
      <c r="C43" s="1" t="s">
        <v>349</v>
      </c>
      <c r="D43" s="29" t="s">
        <v>41</v>
      </c>
      <c r="E43" s="29">
        <v>147</v>
      </c>
      <c r="F43" s="29"/>
      <c r="G43" s="29"/>
      <c r="H43" s="29"/>
      <c r="I43" s="29"/>
      <c r="J43" s="29"/>
      <c r="K43" s="32">
        <f t="shared" si="7"/>
        <v>147</v>
      </c>
      <c r="L43" s="32" t="s">
        <v>777</v>
      </c>
      <c r="M43" s="32"/>
      <c r="N43" s="38">
        <f t="shared" si="8"/>
        <v>146.99629999999999</v>
      </c>
      <c r="O43" s="32">
        <f t="shared" si="9"/>
        <v>1</v>
      </c>
      <c r="P43" s="32" t="str">
        <f t="shared" ca="1" si="10"/>
        <v>Y</v>
      </c>
      <c r="Q43" s="29" t="s">
        <v>152</v>
      </c>
      <c r="R43" s="54">
        <f t="shared" si="11"/>
        <v>0</v>
      </c>
      <c r="S43" s="33">
        <f t="shared" si="12"/>
        <v>147.14329999999998</v>
      </c>
      <c r="T43" s="29">
        <v>147</v>
      </c>
      <c r="U43" s="29"/>
      <c r="V43" s="29"/>
      <c r="W43" s="29"/>
      <c r="X43" s="29"/>
      <c r="Y43" s="29"/>
      <c r="AE43" s="59"/>
      <c r="AF43" s="59"/>
      <c r="AH43" s="26"/>
      <c r="AI43" s="37"/>
      <c r="AJ43" s="37"/>
      <c r="AK43" s="37"/>
      <c r="AL43" s="30"/>
    </row>
    <row r="44" spans="1:38">
      <c r="A44" s="1">
        <v>8</v>
      </c>
      <c r="B44" s="1">
        <v>8</v>
      </c>
      <c r="C44" s="1" t="s">
        <v>360</v>
      </c>
      <c r="D44" s="29" t="s">
        <v>30</v>
      </c>
      <c r="E44" s="29">
        <v>138</v>
      </c>
      <c r="F44" s="29"/>
      <c r="G44" s="29"/>
      <c r="H44" s="29"/>
      <c r="I44" s="29"/>
      <c r="J44" s="29"/>
      <c r="K44" s="32">
        <f t="shared" si="7"/>
        <v>138</v>
      </c>
      <c r="L44" s="32" t="s">
        <v>777</v>
      </c>
      <c r="M44" s="32"/>
      <c r="N44" s="38">
        <f t="shared" si="8"/>
        <v>137.99619999999999</v>
      </c>
      <c r="O44" s="32">
        <f t="shared" si="9"/>
        <v>1</v>
      </c>
      <c r="P44" s="32" t="str">
        <f t="shared" ca="1" si="10"/>
        <v>Y</v>
      </c>
      <c r="Q44" s="29" t="s">
        <v>152</v>
      </c>
      <c r="R44" s="54">
        <f t="shared" si="11"/>
        <v>0</v>
      </c>
      <c r="S44" s="33">
        <f t="shared" si="12"/>
        <v>138.13419999999999</v>
      </c>
      <c r="T44" s="29">
        <v>138</v>
      </c>
      <c r="U44" s="29"/>
      <c r="V44" s="29"/>
      <c r="W44" s="29"/>
      <c r="X44" s="29"/>
      <c r="Y44" s="29"/>
      <c r="AE44" s="59"/>
      <c r="AF44" s="59"/>
      <c r="AH44" s="26"/>
      <c r="AI44" s="37"/>
      <c r="AJ44" s="37"/>
      <c r="AK44" s="37"/>
      <c r="AL44" s="30"/>
    </row>
    <row r="45" spans="1:38">
      <c r="A45" s="1">
        <v>9</v>
      </c>
      <c r="B45" s="1">
        <v>9</v>
      </c>
      <c r="C45" s="1" t="s">
        <v>387</v>
      </c>
      <c r="D45" s="29" t="s">
        <v>88</v>
      </c>
      <c r="E45" s="29">
        <v>129</v>
      </c>
      <c r="F45" s="29"/>
      <c r="G45" s="29"/>
      <c r="H45" s="29"/>
      <c r="I45" s="29"/>
      <c r="J45" s="29"/>
      <c r="K45" s="32">
        <f t="shared" si="7"/>
        <v>129</v>
      </c>
      <c r="L45" s="32" t="s">
        <v>777</v>
      </c>
      <c r="M45" s="32"/>
      <c r="N45" s="38">
        <f t="shared" si="8"/>
        <v>128.99610000000001</v>
      </c>
      <c r="O45" s="32">
        <f t="shared" si="9"/>
        <v>1</v>
      </c>
      <c r="P45" s="32" t="str">
        <f t="shared" ca="1" si="10"/>
        <v>Y</v>
      </c>
      <c r="Q45" s="29" t="s">
        <v>152</v>
      </c>
      <c r="R45" s="54">
        <f t="shared" si="11"/>
        <v>0</v>
      </c>
      <c r="S45" s="33">
        <f t="shared" si="12"/>
        <v>129.1251</v>
      </c>
      <c r="T45" s="29">
        <v>129</v>
      </c>
      <c r="U45" s="29"/>
      <c r="V45" s="29"/>
      <c r="W45" s="29"/>
      <c r="X45" s="29"/>
      <c r="Y45" s="29"/>
      <c r="AE45" s="59"/>
      <c r="AF45" s="59"/>
      <c r="AH45" s="26"/>
      <c r="AI45" s="37"/>
      <c r="AJ45" s="37"/>
      <c r="AK45" s="37"/>
      <c r="AL45" s="30"/>
    </row>
    <row r="46" spans="1:38">
      <c r="A46" s="1">
        <v>10</v>
      </c>
      <c r="B46" s="1">
        <v>10</v>
      </c>
      <c r="C46" s="1" t="s">
        <v>400</v>
      </c>
      <c r="D46" s="29" t="s">
        <v>132</v>
      </c>
      <c r="E46" s="29">
        <v>122</v>
      </c>
      <c r="F46" s="29"/>
      <c r="G46" s="29"/>
      <c r="H46" s="29"/>
      <c r="I46" s="29"/>
      <c r="J46" s="29"/>
      <c r="K46" s="32">
        <f t="shared" si="7"/>
        <v>122</v>
      </c>
      <c r="L46" s="32" t="s">
        <v>777</v>
      </c>
      <c r="M46" s="32"/>
      <c r="N46" s="38">
        <f t="shared" si="8"/>
        <v>121.996</v>
      </c>
      <c r="O46" s="32">
        <f t="shared" si="9"/>
        <v>1</v>
      </c>
      <c r="P46" s="32" t="str">
        <f t="shared" ca="1" si="10"/>
        <v>Y</v>
      </c>
      <c r="Q46" s="29" t="s">
        <v>152</v>
      </c>
      <c r="R46" s="54">
        <f t="shared" si="11"/>
        <v>0</v>
      </c>
      <c r="S46" s="33">
        <f t="shared" si="12"/>
        <v>122.11799999999999</v>
      </c>
      <c r="T46" s="29">
        <v>122</v>
      </c>
      <c r="U46" s="29"/>
      <c r="V46" s="29"/>
      <c r="W46" s="29"/>
      <c r="X46" s="29"/>
      <c r="Y46" s="29"/>
      <c r="AE46" s="59"/>
      <c r="AF46" s="59"/>
      <c r="AH46" s="26"/>
      <c r="AI46" s="37"/>
      <c r="AJ46" s="37"/>
      <c r="AK46" s="37"/>
      <c r="AL46" s="30"/>
    </row>
    <row r="47" spans="1:38">
      <c r="A47" s="1">
        <v>11</v>
      </c>
      <c r="B47" s="1">
        <v>11</v>
      </c>
      <c r="C47" s="1" t="s">
        <v>405</v>
      </c>
      <c r="D47" s="29" t="s">
        <v>122</v>
      </c>
      <c r="E47" s="29">
        <v>118</v>
      </c>
      <c r="F47" s="29"/>
      <c r="G47" s="29"/>
      <c r="H47" s="29"/>
      <c r="I47" s="29"/>
      <c r="J47" s="29"/>
      <c r="K47" s="32">
        <f t="shared" si="7"/>
        <v>118</v>
      </c>
      <c r="L47" s="32" t="s">
        <v>777</v>
      </c>
      <c r="M47" s="32"/>
      <c r="N47" s="38">
        <f t="shared" si="8"/>
        <v>117.99590000000001</v>
      </c>
      <c r="O47" s="32">
        <f t="shared" si="9"/>
        <v>1</v>
      </c>
      <c r="P47" s="32" t="str">
        <f t="shared" ca="1" si="10"/>
        <v>Y</v>
      </c>
      <c r="Q47" s="29" t="s">
        <v>152</v>
      </c>
      <c r="R47" s="54">
        <f t="shared" si="11"/>
        <v>0</v>
      </c>
      <c r="S47" s="33">
        <f t="shared" si="12"/>
        <v>118.1139</v>
      </c>
      <c r="T47" s="29">
        <v>118</v>
      </c>
      <c r="U47" s="29"/>
      <c r="V47" s="29"/>
      <c r="W47" s="29"/>
      <c r="X47" s="29"/>
      <c r="Y47" s="29"/>
      <c r="AE47" s="59"/>
      <c r="AF47" s="59"/>
      <c r="AH47" s="26"/>
      <c r="AI47" s="37"/>
      <c r="AJ47" s="37"/>
      <c r="AK47" s="37"/>
      <c r="AL47" s="30"/>
    </row>
    <row r="48" spans="1:38">
      <c r="A48" s="1">
        <v>12</v>
      </c>
      <c r="B48" s="1">
        <v>12</v>
      </c>
      <c r="C48" s="1" t="s">
        <v>411</v>
      </c>
      <c r="D48" s="29" t="s">
        <v>51</v>
      </c>
      <c r="E48" s="29">
        <v>113</v>
      </c>
      <c r="F48" s="29"/>
      <c r="G48" s="29"/>
      <c r="H48" s="29"/>
      <c r="I48" s="29"/>
      <c r="J48" s="29"/>
      <c r="K48" s="32">
        <f t="shared" si="7"/>
        <v>113</v>
      </c>
      <c r="L48" s="32" t="s">
        <v>777</v>
      </c>
      <c r="M48" s="32"/>
      <c r="N48" s="38">
        <f t="shared" si="8"/>
        <v>112.9958</v>
      </c>
      <c r="O48" s="32">
        <f t="shared" si="9"/>
        <v>1</v>
      </c>
      <c r="P48" s="32" t="str">
        <f t="shared" ca="1" si="10"/>
        <v>Y</v>
      </c>
      <c r="Q48" s="29" t="s">
        <v>152</v>
      </c>
      <c r="R48" s="54">
        <f t="shared" si="11"/>
        <v>0</v>
      </c>
      <c r="S48" s="33">
        <f t="shared" si="12"/>
        <v>113.1088</v>
      </c>
      <c r="T48" s="29">
        <v>113</v>
      </c>
      <c r="U48" s="29"/>
      <c r="V48" s="29"/>
      <c r="W48" s="29"/>
      <c r="X48" s="29"/>
      <c r="Y48" s="29"/>
      <c r="AE48" s="59"/>
      <c r="AF48" s="59"/>
      <c r="AH48" s="26"/>
      <c r="AI48" s="37"/>
      <c r="AJ48" s="37"/>
      <c r="AK48" s="37"/>
      <c r="AL48" s="30"/>
    </row>
    <row r="49" spans="1:38">
      <c r="A49" s="1">
        <v>13</v>
      </c>
      <c r="B49" s="1">
        <v>13</v>
      </c>
      <c r="C49" s="1" t="s">
        <v>432</v>
      </c>
      <c r="D49" s="29" t="s">
        <v>74</v>
      </c>
      <c r="E49" s="29">
        <v>105</v>
      </c>
      <c r="F49" s="29"/>
      <c r="G49" s="29"/>
      <c r="H49" s="29"/>
      <c r="I49" s="29"/>
      <c r="J49" s="29"/>
      <c r="K49" s="32">
        <f t="shared" si="7"/>
        <v>105</v>
      </c>
      <c r="L49" s="32" t="s">
        <v>777</v>
      </c>
      <c r="M49" s="32"/>
      <c r="N49" s="38">
        <f t="shared" si="8"/>
        <v>104.9957</v>
      </c>
      <c r="O49" s="32">
        <f t="shared" si="9"/>
        <v>1</v>
      </c>
      <c r="P49" s="32" t="str">
        <f t="shared" ca="1" si="10"/>
        <v>Y</v>
      </c>
      <c r="Q49" s="29" t="s">
        <v>152</v>
      </c>
      <c r="R49" s="54">
        <f t="shared" si="11"/>
        <v>0</v>
      </c>
      <c r="S49" s="33">
        <f t="shared" si="12"/>
        <v>105.1007</v>
      </c>
      <c r="T49" s="29">
        <v>105</v>
      </c>
      <c r="U49" s="29"/>
      <c r="V49" s="29"/>
      <c r="W49" s="29"/>
      <c r="X49" s="29"/>
      <c r="Y49" s="29"/>
      <c r="AE49" s="59"/>
      <c r="AF49" s="59"/>
      <c r="AH49" s="26"/>
      <c r="AI49" s="37"/>
      <c r="AJ49" s="37"/>
      <c r="AK49" s="37"/>
      <c r="AL49" s="30"/>
    </row>
    <row r="50" spans="1:38">
      <c r="A50" s="1">
        <v>14</v>
      </c>
      <c r="B50" s="1">
        <v>14</v>
      </c>
      <c r="C50" s="1" t="s">
        <v>501</v>
      </c>
      <c r="D50" s="29" t="s">
        <v>88</v>
      </c>
      <c r="E50" s="29">
        <v>65</v>
      </c>
      <c r="F50" s="29"/>
      <c r="G50" s="29"/>
      <c r="H50" s="29"/>
      <c r="I50" s="29"/>
      <c r="J50" s="29"/>
      <c r="K50" s="32">
        <f t="shared" si="7"/>
        <v>65</v>
      </c>
      <c r="L50" s="32" t="s">
        <v>777</v>
      </c>
      <c r="M50" s="32"/>
      <c r="N50" s="38">
        <f t="shared" si="8"/>
        <v>64.995599999999996</v>
      </c>
      <c r="O50" s="32">
        <f t="shared" si="9"/>
        <v>1</v>
      </c>
      <c r="P50" s="32" t="str">
        <f t="shared" ca="1" si="10"/>
        <v>Y</v>
      </c>
      <c r="Q50" s="29" t="s">
        <v>152</v>
      </c>
      <c r="R50" s="54">
        <f t="shared" si="11"/>
        <v>0</v>
      </c>
      <c r="S50" s="33">
        <f t="shared" si="12"/>
        <v>65.060599999999994</v>
      </c>
      <c r="T50" s="29">
        <v>65</v>
      </c>
      <c r="U50" s="29"/>
      <c r="V50" s="29"/>
      <c r="W50" s="29"/>
      <c r="X50" s="29"/>
      <c r="Y50" s="29"/>
      <c r="AE50" s="59"/>
      <c r="AF50" s="59"/>
      <c r="AH50" s="26"/>
      <c r="AI50" s="37"/>
      <c r="AJ50" s="37"/>
      <c r="AK50" s="37"/>
      <c r="AL50" s="30"/>
    </row>
    <row r="51" spans="1:38">
      <c r="A51" s="1">
        <v>15</v>
      </c>
      <c r="B51" s="1">
        <v>15</v>
      </c>
      <c r="C51" s="1" t="s">
        <v>507</v>
      </c>
      <c r="D51" s="29" t="s">
        <v>382</v>
      </c>
      <c r="E51" s="29">
        <v>60</v>
      </c>
      <c r="F51" s="29"/>
      <c r="G51" s="29"/>
      <c r="H51" s="29"/>
      <c r="I51" s="29"/>
      <c r="J51" s="29"/>
      <c r="K51" s="32">
        <f t="shared" si="7"/>
        <v>60</v>
      </c>
      <c r="L51" s="32" t="s">
        <v>777</v>
      </c>
      <c r="M51" s="32"/>
      <c r="N51" s="38">
        <f t="shared" si="8"/>
        <v>59.9955</v>
      </c>
      <c r="O51" s="32">
        <f t="shared" si="9"/>
        <v>1</v>
      </c>
      <c r="P51" s="32" t="str">
        <f t="shared" ca="1" si="10"/>
        <v>Y</v>
      </c>
      <c r="Q51" s="29" t="s">
        <v>152</v>
      </c>
      <c r="R51" s="54">
        <f t="shared" si="11"/>
        <v>0</v>
      </c>
      <c r="S51" s="33">
        <f t="shared" si="12"/>
        <v>60.055500000000002</v>
      </c>
      <c r="T51" s="29">
        <v>60</v>
      </c>
      <c r="U51" s="29"/>
      <c r="V51" s="29"/>
      <c r="W51" s="29"/>
      <c r="X51" s="29"/>
      <c r="Y51" s="29"/>
      <c r="AE51" s="59"/>
      <c r="AF51" s="59"/>
      <c r="AH51" s="26"/>
      <c r="AI51" s="37"/>
      <c r="AJ51" s="37"/>
      <c r="AK51" s="37"/>
      <c r="AL51" s="30"/>
    </row>
    <row r="52" spans="1:38">
      <c r="A52" s="1">
        <v>16</v>
      </c>
      <c r="B52" s="1">
        <v>16</v>
      </c>
      <c r="C52" s="1" t="s">
        <v>529</v>
      </c>
      <c r="D52" s="29" t="s">
        <v>58</v>
      </c>
      <c r="E52" s="29">
        <v>45</v>
      </c>
      <c r="F52" s="29"/>
      <c r="G52" s="29"/>
      <c r="H52" s="29"/>
      <c r="I52" s="29"/>
      <c r="J52" s="29"/>
      <c r="K52" s="32">
        <f t="shared" si="7"/>
        <v>45</v>
      </c>
      <c r="L52" s="32" t="s">
        <v>777</v>
      </c>
      <c r="M52" s="32"/>
      <c r="N52" s="38">
        <f t="shared" si="8"/>
        <v>44.995399999999997</v>
      </c>
      <c r="O52" s="32">
        <f t="shared" si="9"/>
        <v>1</v>
      </c>
      <c r="P52" s="32" t="str">
        <f t="shared" ca="1" si="10"/>
        <v>Y</v>
      </c>
      <c r="Q52" s="29" t="s">
        <v>152</v>
      </c>
      <c r="R52" s="54">
        <f t="shared" si="11"/>
        <v>0</v>
      </c>
      <c r="S52" s="33">
        <f t="shared" si="12"/>
        <v>45.040399999999998</v>
      </c>
      <c r="T52" s="29">
        <v>45</v>
      </c>
      <c r="U52" s="29"/>
      <c r="V52" s="29"/>
      <c r="W52" s="29"/>
      <c r="X52" s="29"/>
      <c r="Y52" s="29"/>
      <c r="AE52" s="59"/>
      <c r="AF52" s="59"/>
      <c r="AH52" s="26"/>
      <c r="AI52" s="37"/>
      <c r="AJ52" s="37"/>
      <c r="AK52" s="37"/>
      <c r="AL52" s="30"/>
    </row>
    <row r="53" spans="1:38">
      <c r="A53" s="1">
        <v>17</v>
      </c>
      <c r="B53" s="1">
        <v>17</v>
      </c>
      <c r="C53" s="1" t="s">
        <v>550</v>
      </c>
      <c r="D53" s="29" t="s">
        <v>58</v>
      </c>
      <c r="E53" s="29">
        <v>28</v>
      </c>
      <c r="F53" s="29"/>
      <c r="G53" s="29"/>
      <c r="H53" s="29"/>
      <c r="I53" s="29"/>
      <c r="J53" s="29"/>
      <c r="K53" s="32">
        <f t="shared" si="7"/>
        <v>28</v>
      </c>
      <c r="L53" s="32" t="s">
        <v>777</v>
      </c>
      <c r="M53" s="32"/>
      <c r="N53" s="38">
        <f t="shared" si="8"/>
        <v>27.9953</v>
      </c>
      <c r="O53" s="32">
        <f t="shared" si="9"/>
        <v>1</v>
      </c>
      <c r="P53" s="32" t="str">
        <f t="shared" ca="1" si="10"/>
        <v>Y</v>
      </c>
      <c r="Q53" s="29" t="s">
        <v>152</v>
      </c>
      <c r="R53" s="54">
        <f t="shared" si="11"/>
        <v>0</v>
      </c>
      <c r="S53" s="33">
        <f t="shared" si="12"/>
        <v>28.023299999999999</v>
      </c>
      <c r="T53" s="29">
        <v>28</v>
      </c>
      <c r="U53" s="29"/>
      <c r="V53" s="29"/>
      <c r="W53" s="29"/>
      <c r="X53" s="29"/>
      <c r="Y53" s="29"/>
      <c r="AE53" s="59"/>
      <c r="AF53" s="59"/>
      <c r="AH53" s="26"/>
      <c r="AI53" s="37"/>
      <c r="AJ53" s="37"/>
      <c r="AK53" s="37"/>
      <c r="AL53" s="30"/>
    </row>
    <row r="54" spans="1:38">
      <c r="A54" s="1">
        <v>18</v>
      </c>
      <c r="B54" s="1">
        <v>18</v>
      </c>
      <c r="C54" s="1" t="s">
        <v>552</v>
      </c>
      <c r="D54" s="29" t="s">
        <v>58</v>
      </c>
      <c r="E54" s="29">
        <v>26</v>
      </c>
      <c r="F54" s="29"/>
      <c r="G54" s="29"/>
      <c r="H54" s="29"/>
      <c r="I54" s="29"/>
      <c r="J54" s="29"/>
      <c r="K54" s="32">
        <f t="shared" si="7"/>
        <v>26</v>
      </c>
      <c r="L54" s="32" t="s">
        <v>777</v>
      </c>
      <c r="M54" s="32"/>
      <c r="N54" s="38">
        <f t="shared" si="8"/>
        <v>25.995200000000001</v>
      </c>
      <c r="O54" s="32">
        <f t="shared" si="9"/>
        <v>1</v>
      </c>
      <c r="P54" s="32" t="str">
        <f t="shared" ca="1" si="10"/>
        <v>Y</v>
      </c>
      <c r="Q54" s="29" t="s">
        <v>152</v>
      </c>
      <c r="R54" s="54">
        <f t="shared" si="11"/>
        <v>0</v>
      </c>
      <c r="S54" s="33">
        <f t="shared" si="12"/>
        <v>26.0212</v>
      </c>
      <c r="T54" s="29">
        <v>26</v>
      </c>
      <c r="U54" s="29"/>
      <c r="V54" s="29"/>
      <c r="W54" s="29"/>
      <c r="X54" s="29"/>
      <c r="Y54" s="29"/>
      <c r="AE54" s="59"/>
      <c r="AF54" s="59"/>
      <c r="AH54" s="26"/>
      <c r="AI54" s="37"/>
      <c r="AJ54" s="37"/>
      <c r="AK54" s="37"/>
      <c r="AL54" s="30"/>
    </row>
    <row r="55" spans="1:38" ht="3" customHeight="1">
      <c r="A55" s="27"/>
      <c r="B55" s="27"/>
      <c r="D55" s="27"/>
      <c r="E55" s="27"/>
      <c r="F55" s="29"/>
      <c r="G55" s="29"/>
      <c r="H55" s="29"/>
      <c r="I55" s="29"/>
      <c r="J55" s="29"/>
      <c r="K55" s="32"/>
      <c r="L55" s="27"/>
      <c r="M55" s="27"/>
      <c r="N55" s="38"/>
      <c r="O55" s="27"/>
      <c r="P55" s="27"/>
      <c r="R55" s="55"/>
      <c r="S55" s="33"/>
      <c r="T55" s="49"/>
      <c r="U55" s="49"/>
      <c r="V55" s="49"/>
      <c r="W55" s="49"/>
      <c r="X55" s="49"/>
      <c r="Y55" s="49"/>
      <c r="AE55" s="59"/>
      <c r="AF55" s="59"/>
      <c r="AH55" s="26"/>
      <c r="AI55" s="37"/>
      <c r="AJ55" s="37"/>
      <c r="AK55" s="37"/>
      <c r="AL55" s="30"/>
    </row>
    <row r="56" spans="1:38">
      <c r="A56" s="27"/>
      <c r="B56" s="27"/>
      <c r="D56" s="27"/>
      <c r="E56" s="27"/>
      <c r="F56" s="29"/>
      <c r="G56" s="29"/>
      <c r="H56" s="29"/>
      <c r="I56" s="29"/>
      <c r="J56" s="29"/>
      <c r="K56" s="32"/>
      <c r="L56" s="27"/>
      <c r="M56" s="27"/>
      <c r="N56" s="38"/>
      <c r="O56" s="27"/>
      <c r="P56" s="27"/>
      <c r="R56" s="55"/>
      <c r="S56" s="33"/>
      <c r="T56" s="49"/>
      <c r="U56" s="49"/>
      <c r="V56" s="49"/>
      <c r="W56" s="49"/>
      <c r="X56" s="49"/>
      <c r="Y56" s="49"/>
      <c r="AE56" s="59"/>
      <c r="AF56" s="59"/>
      <c r="AH56" s="26"/>
      <c r="AI56" s="37"/>
      <c r="AJ56" s="37"/>
      <c r="AK56" s="37"/>
      <c r="AL56" s="30"/>
    </row>
    <row r="57" spans="1:38">
      <c r="C57" s="26" t="s">
        <v>177</v>
      </c>
      <c r="D57" s="27"/>
      <c r="E57" s="27"/>
      <c r="F57" s="27"/>
      <c r="G57" s="27"/>
      <c r="H57" s="27"/>
      <c r="I57" s="27"/>
      <c r="J57" s="27"/>
      <c r="K57" s="32"/>
      <c r="L57" s="27"/>
      <c r="M57" s="27"/>
      <c r="N57" s="38"/>
      <c r="O57" s="27"/>
      <c r="P57" s="27"/>
      <c r="Q57" s="49" t="str">
        <f>C57</f>
        <v>F40</v>
      </c>
      <c r="R57" s="55"/>
      <c r="S57" s="33"/>
      <c r="T57" s="27"/>
      <c r="U57" s="49"/>
      <c r="V57" s="49"/>
      <c r="W57" s="49"/>
      <c r="X57" s="49"/>
      <c r="Y57" s="49"/>
      <c r="AE57" s="59"/>
      <c r="AF57" s="59"/>
      <c r="AH57" s="26"/>
      <c r="AI57" s="37">
        <v>771</v>
      </c>
      <c r="AJ57" s="37">
        <v>725</v>
      </c>
      <c r="AK57" s="37">
        <v>688</v>
      </c>
      <c r="AL57" s="30"/>
    </row>
    <row r="58" spans="1:38">
      <c r="A58" s="1">
        <v>1</v>
      </c>
      <c r="B58" s="1">
        <v>1</v>
      </c>
      <c r="C58" s="1" t="s">
        <v>176</v>
      </c>
      <c r="D58" s="29" t="s">
        <v>88</v>
      </c>
      <c r="E58" s="29">
        <v>192</v>
      </c>
      <c r="F58" s="27"/>
      <c r="G58" s="27"/>
      <c r="H58" s="27"/>
      <c r="I58" s="27"/>
      <c r="J58" s="27"/>
      <c r="K58" s="32">
        <f t="shared" ref="K58:K79" si="13">IFERROR(LARGE(E58:J58,1),0)+IF($D$5&gt;=2,IFERROR(LARGE(E58:J58,2),0),0)+IF($D$5&gt;=3,IFERROR(LARGE(E58:J58,3),0),0)+IF($D$5&gt;=4,IFERROR(LARGE(E58:J58,4),0),0)+IF($D$5&gt;=5,IFERROR(LARGE(E58:J58,5),0),0)+IF($D$5&gt;=6,IFERROR(LARGE(E58:J58,6),0),0)</f>
        <v>192</v>
      </c>
      <c r="L58" s="32" t="s">
        <v>777</v>
      </c>
      <c r="M58" s="32" t="s">
        <v>161</v>
      </c>
      <c r="N58" s="38">
        <f t="shared" ref="N58:N79" si="14">K58-(ROW(K58)-ROW(K$6))/10000</f>
        <v>191.9948</v>
      </c>
      <c r="O58" s="32">
        <f t="shared" ref="O58:O79" si="15">COUNT(E58:J58)</f>
        <v>1</v>
      </c>
      <c r="P58" s="32" t="str">
        <f t="shared" ref="P58:P79" ca="1" si="16">IF(AND(O58=1,OFFSET(D58,0,P$3)&gt;0),"Y",0)</f>
        <v>Y</v>
      </c>
      <c r="Q58" s="29" t="s">
        <v>177</v>
      </c>
      <c r="R58" s="54">
        <f t="shared" ref="R58:R79" si="17">1-(Q58=Q57)</f>
        <v>0</v>
      </c>
      <c r="S58" s="33">
        <f t="shared" ref="S58:S79" si="18">N58+T58/1000+U58/10000+V58/100000+W58/1000000+X58/10000000+Y58/100000000</f>
        <v>192.18680000000001</v>
      </c>
      <c r="T58" s="29">
        <v>192</v>
      </c>
      <c r="U58" s="27"/>
      <c r="V58" s="27"/>
      <c r="W58" s="27"/>
      <c r="X58" s="27"/>
      <c r="Y58" s="27"/>
      <c r="AE58" s="59"/>
      <c r="AF58" s="59"/>
      <c r="AH58" s="26"/>
      <c r="AI58" s="37"/>
      <c r="AJ58" s="37"/>
      <c r="AK58" s="37"/>
      <c r="AL58" s="30"/>
    </row>
    <row r="59" spans="1:38">
      <c r="A59" s="1">
        <v>2</v>
      </c>
      <c r="B59" s="1" t="s">
        <v>94</v>
      </c>
      <c r="C59" s="1" t="s">
        <v>222</v>
      </c>
      <c r="D59" s="29" t="s">
        <v>70</v>
      </c>
      <c r="E59" s="29">
        <v>182</v>
      </c>
      <c r="F59" s="27"/>
      <c r="G59" s="27"/>
      <c r="H59" s="27"/>
      <c r="I59" s="27"/>
      <c r="J59" s="27"/>
      <c r="K59" s="32">
        <f t="shared" si="13"/>
        <v>182</v>
      </c>
      <c r="L59" s="32" t="s">
        <v>778</v>
      </c>
      <c r="M59" s="32"/>
      <c r="N59" s="38">
        <f t="shared" si="14"/>
        <v>181.99469999999999</v>
      </c>
      <c r="O59" s="32">
        <f t="shared" si="15"/>
        <v>1</v>
      </c>
      <c r="P59" s="32" t="str">
        <f t="shared" ca="1" si="16"/>
        <v>Y</v>
      </c>
      <c r="Q59" s="29" t="s">
        <v>177</v>
      </c>
      <c r="R59" s="54">
        <f t="shared" si="17"/>
        <v>0</v>
      </c>
      <c r="S59" s="33">
        <f t="shared" si="18"/>
        <v>182.17669999999998</v>
      </c>
      <c r="T59" s="29">
        <v>182</v>
      </c>
      <c r="U59" s="27"/>
      <c r="V59" s="27"/>
      <c r="W59" s="27"/>
      <c r="X59" s="27"/>
      <c r="Y59" s="27"/>
      <c r="AE59" s="59"/>
      <c r="AF59" s="59"/>
      <c r="AH59" s="26"/>
      <c r="AI59" s="37"/>
      <c r="AJ59" s="37"/>
      <c r="AK59" s="37"/>
      <c r="AL59" s="30"/>
    </row>
    <row r="60" spans="1:38">
      <c r="A60" s="1">
        <v>3</v>
      </c>
      <c r="B60" s="1">
        <v>2</v>
      </c>
      <c r="C60" s="1" t="s">
        <v>249</v>
      </c>
      <c r="D60" s="29" t="s">
        <v>58</v>
      </c>
      <c r="E60" s="29">
        <v>176</v>
      </c>
      <c r="F60" s="27"/>
      <c r="G60" s="27"/>
      <c r="H60" s="27"/>
      <c r="I60" s="27"/>
      <c r="J60" s="27"/>
      <c r="K60" s="32">
        <f t="shared" si="13"/>
        <v>176</v>
      </c>
      <c r="L60" s="32" t="s">
        <v>777</v>
      </c>
      <c r="M60" s="32" t="s">
        <v>200</v>
      </c>
      <c r="N60" s="38">
        <f t="shared" si="14"/>
        <v>175.99459999999999</v>
      </c>
      <c r="O60" s="32">
        <f t="shared" si="15"/>
        <v>1</v>
      </c>
      <c r="P60" s="32" t="str">
        <f t="shared" ca="1" si="16"/>
        <v>Y</v>
      </c>
      <c r="Q60" s="29" t="s">
        <v>177</v>
      </c>
      <c r="R60" s="54">
        <f t="shared" si="17"/>
        <v>0</v>
      </c>
      <c r="S60" s="33">
        <f t="shared" si="18"/>
        <v>176.17059999999998</v>
      </c>
      <c r="T60" s="29">
        <v>176</v>
      </c>
      <c r="U60" s="27"/>
      <c r="V60" s="27"/>
      <c r="W60" s="27"/>
      <c r="X60" s="27"/>
      <c r="Y60" s="27"/>
      <c r="AE60" s="59"/>
      <c r="AF60" s="59"/>
      <c r="AH60" s="26"/>
      <c r="AI60" s="37"/>
      <c r="AJ60" s="37"/>
      <c r="AK60" s="37"/>
      <c r="AL60" s="30"/>
    </row>
    <row r="61" spans="1:38">
      <c r="A61" s="1">
        <v>4</v>
      </c>
      <c r="B61" s="1">
        <v>3</v>
      </c>
      <c r="C61" s="1" t="s">
        <v>253</v>
      </c>
      <c r="D61" s="29" t="s">
        <v>132</v>
      </c>
      <c r="E61" s="29">
        <v>175</v>
      </c>
      <c r="F61" s="27"/>
      <c r="G61" s="27"/>
      <c r="H61" s="27"/>
      <c r="I61" s="27"/>
      <c r="J61" s="27"/>
      <c r="K61" s="32">
        <f t="shared" si="13"/>
        <v>175</v>
      </c>
      <c r="L61" s="32" t="s">
        <v>777</v>
      </c>
      <c r="M61" s="32" t="s">
        <v>629</v>
      </c>
      <c r="N61" s="38">
        <f t="shared" si="14"/>
        <v>174.99449999999999</v>
      </c>
      <c r="O61" s="32">
        <f t="shared" si="15"/>
        <v>1</v>
      </c>
      <c r="P61" s="32" t="str">
        <f t="shared" ca="1" si="16"/>
        <v>Y</v>
      </c>
      <c r="Q61" s="29" t="s">
        <v>177</v>
      </c>
      <c r="R61" s="54">
        <f t="shared" si="17"/>
        <v>0</v>
      </c>
      <c r="S61" s="33">
        <f t="shared" si="18"/>
        <v>175.1695</v>
      </c>
      <c r="T61" s="29">
        <v>175</v>
      </c>
      <c r="U61" s="27"/>
      <c r="V61" s="27"/>
      <c r="W61" s="27"/>
      <c r="X61" s="27"/>
      <c r="Y61" s="27"/>
      <c r="AE61" s="59"/>
      <c r="AF61" s="59"/>
      <c r="AH61" s="26"/>
      <c r="AI61" s="37"/>
      <c r="AJ61" s="37"/>
      <c r="AK61" s="37"/>
      <c r="AL61" s="30"/>
    </row>
    <row r="62" spans="1:38">
      <c r="A62" s="1">
        <v>5</v>
      </c>
      <c r="B62" s="1">
        <v>4</v>
      </c>
      <c r="C62" s="1" t="s">
        <v>261</v>
      </c>
      <c r="D62" s="29" t="s">
        <v>91</v>
      </c>
      <c r="E62" s="29">
        <v>172</v>
      </c>
      <c r="F62" s="27"/>
      <c r="G62" s="27"/>
      <c r="H62" s="27"/>
      <c r="I62" s="27"/>
      <c r="J62" s="27"/>
      <c r="K62" s="32">
        <f t="shared" si="13"/>
        <v>172</v>
      </c>
      <c r="L62" s="32" t="s">
        <v>777</v>
      </c>
      <c r="M62" s="32"/>
      <c r="N62" s="38">
        <f t="shared" si="14"/>
        <v>171.99440000000001</v>
      </c>
      <c r="O62" s="32">
        <f t="shared" si="15"/>
        <v>1</v>
      </c>
      <c r="P62" s="32" t="str">
        <f t="shared" ca="1" si="16"/>
        <v>Y</v>
      </c>
      <c r="Q62" s="29" t="s">
        <v>177</v>
      </c>
      <c r="R62" s="54">
        <f t="shared" si="17"/>
        <v>0</v>
      </c>
      <c r="S62" s="33">
        <f t="shared" si="18"/>
        <v>172.16640000000001</v>
      </c>
      <c r="T62" s="29">
        <v>172</v>
      </c>
      <c r="U62" s="27"/>
      <c r="V62" s="27"/>
      <c r="W62" s="27"/>
      <c r="X62" s="27"/>
      <c r="Y62" s="27"/>
      <c r="AE62" s="59"/>
      <c r="AF62" s="59"/>
      <c r="AH62" s="26"/>
      <c r="AI62" s="37"/>
      <c r="AJ62" s="37"/>
      <c r="AK62" s="37"/>
      <c r="AL62" s="30"/>
    </row>
    <row r="63" spans="1:38">
      <c r="A63" s="1">
        <v>6</v>
      </c>
      <c r="B63" s="1">
        <v>5</v>
      </c>
      <c r="C63" s="1" t="s">
        <v>290</v>
      </c>
      <c r="D63" s="29" t="s">
        <v>74</v>
      </c>
      <c r="E63" s="29">
        <v>165</v>
      </c>
      <c r="F63" s="27"/>
      <c r="G63" s="27"/>
      <c r="H63" s="27"/>
      <c r="I63" s="27"/>
      <c r="J63" s="27"/>
      <c r="K63" s="32">
        <f t="shared" si="13"/>
        <v>165</v>
      </c>
      <c r="L63" s="32" t="s">
        <v>777</v>
      </c>
      <c r="M63" s="32"/>
      <c r="N63" s="38">
        <f t="shared" si="14"/>
        <v>164.99430000000001</v>
      </c>
      <c r="O63" s="32">
        <f t="shared" si="15"/>
        <v>1</v>
      </c>
      <c r="P63" s="32" t="str">
        <f t="shared" ca="1" si="16"/>
        <v>Y</v>
      </c>
      <c r="Q63" s="29" t="s">
        <v>177</v>
      </c>
      <c r="R63" s="54">
        <f t="shared" si="17"/>
        <v>0</v>
      </c>
      <c r="S63" s="33">
        <f t="shared" si="18"/>
        <v>165.1593</v>
      </c>
      <c r="T63" s="29">
        <v>165</v>
      </c>
      <c r="U63" s="27"/>
      <c r="V63" s="27"/>
      <c r="W63" s="27"/>
      <c r="X63" s="27"/>
      <c r="Y63" s="27"/>
      <c r="AE63" s="59"/>
      <c r="AF63" s="59"/>
      <c r="AH63" s="26"/>
      <c r="AI63" s="37"/>
      <c r="AJ63" s="37"/>
      <c r="AK63" s="37"/>
      <c r="AL63" s="30"/>
    </row>
    <row r="64" spans="1:38">
      <c r="A64" s="1">
        <v>7</v>
      </c>
      <c r="B64" s="1">
        <v>6</v>
      </c>
      <c r="C64" s="1" t="s">
        <v>302</v>
      </c>
      <c r="D64" s="29" t="s">
        <v>30</v>
      </c>
      <c r="E64" s="29">
        <v>163</v>
      </c>
      <c r="F64" s="27"/>
      <c r="G64" s="27"/>
      <c r="H64" s="27"/>
      <c r="I64" s="27"/>
      <c r="J64" s="27"/>
      <c r="K64" s="32">
        <f t="shared" si="13"/>
        <v>163</v>
      </c>
      <c r="L64" s="32" t="s">
        <v>777</v>
      </c>
      <c r="M64" s="32"/>
      <c r="N64" s="38">
        <f t="shared" si="14"/>
        <v>162.99420000000001</v>
      </c>
      <c r="O64" s="32">
        <f t="shared" si="15"/>
        <v>1</v>
      </c>
      <c r="P64" s="32" t="str">
        <f t="shared" ca="1" si="16"/>
        <v>Y</v>
      </c>
      <c r="Q64" s="29" t="s">
        <v>177</v>
      </c>
      <c r="R64" s="54">
        <f t="shared" si="17"/>
        <v>0</v>
      </c>
      <c r="S64" s="33">
        <f t="shared" si="18"/>
        <v>163.15720000000002</v>
      </c>
      <c r="T64" s="29">
        <v>163</v>
      </c>
      <c r="U64" s="27"/>
      <c r="V64" s="27"/>
      <c r="W64" s="27"/>
      <c r="X64" s="27"/>
      <c r="Y64" s="27"/>
      <c r="AE64" s="59"/>
      <c r="AF64" s="59"/>
      <c r="AH64" s="26"/>
      <c r="AI64" s="37"/>
      <c r="AJ64" s="37"/>
      <c r="AK64" s="37"/>
      <c r="AL64" s="30"/>
    </row>
    <row r="65" spans="1:38">
      <c r="A65" s="1">
        <v>8</v>
      </c>
      <c r="B65" s="1">
        <v>7</v>
      </c>
      <c r="C65" s="1" t="s">
        <v>312</v>
      </c>
      <c r="D65" s="29" t="s">
        <v>45</v>
      </c>
      <c r="E65" s="29">
        <v>158</v>
      </c>
      <c r="F65" s="27"/>
      <c r="G65" s="27"/>
      <c r="H65" s="27"/>
      <c r="I65" s="27"/>
      <c r="J65" s="27"/>
      <c r="K65" s="32">
        <f t="shared" si="13"/>
        <v>158</v>
      </c>
      <c r="L65" s="32" t="s">
        <v>777</v>
      </c>
      <c r="M65" s="32"/>
      <c r="N65" s="38">
        <f t="shared" si="14"/>
        <v>157.9941</v>
      </c>
      <c r="O65" s="32">
        <f t="shared" si="15"/>
        <v>1</v>
      </c>
      <c r="P65" s="32" t="str">
        <f t="shared" ca="1" si="16"/>
        <v>Y</v>
      </c>
      <c r="Q65" s="29" t="s">
        <v>177</v>
      </c>
      <c r="R65" s="54">
        <f t="shared" si="17"/>
        <v>0</v>
      </c>
      <c r="S65" s="33">
        <f t="shared" si="18"/>
        <v>158.15209999999999</v>
      </c>
      <c r="T65" s="29">
        <v>158</v>
      </c>
      <c r="U65" s="27"/>
      <c r="V65" s="27"/>
      <c r="W65" s="27"/>
      <c r="X65" s="27"/>
      <c r="Y65" s="27"/>
      <c r="AE65" s="59"/>
      <c r="AF65" s="59"/>
      <c r="AH65" s="26"/>
      <c r="AI65" s="37"/>
      <c r="AJ65" s="37"/>
      <c r="AK65" s="37"/>
      <c r="AL65" s="30"/>
    </row>
    <row r="66" spans="1:38">
      <c r="A66" s="1">
        <v>9</v>
      </c>
      <c r="B66" s="1">
        <v>8</v>
      </c>
      <c r="C66" s="1" t="s">
        <v>314</v>
      </c>
      <c r="D66" s="29" t="s">
        <v>77</v>
      </c>
      <c r="E66" s="29">
        <v>156</v>
      </c>
      <c r="F66" s="27"/>
      <c r="G66" s="27"/>
      <c r="H66" s="27"/>
      <c r="I66" s="27"/>
      <c r="J66" s="27"/>
      <c r="K66" s="32">
        <f t="shared" si="13"/>
        <v>156</v>
      </c>
      <c r="L66" s="32" t="s">
        <v>777</v>
      </c>
      <c r="M66" s="32"/>
      <c r="N66" s="38">
        <f t="shared" si="14"/>
        <v>155.994</v>
      </c>
      <c r="O66" s="32">
        <f t="shared" si="15"/>
        <v>1</v>
      </c>
      <c r="P66" s="32" t="str">
        <f t="shared" ca="1" si="16"/>
        <v>Y</v>
      </c>
      <c r="Q66" s="29" t="s">
        <v>177</v>
      </c>
      <c r="R66" s="54">
        <f t="shared" si="17"/>
        <v>0</v>
      </c>
      <c r="S66" s="33">
        <f t="shared" si="18"/>
        <v>156.15</v>
      </c>
      <c r="T66" s="29">
        <v>156</v>
      </c>
      <c r="U66" s="27"/>
      <c r="V66" s="27"/>
      <c r="W66" s="27"/>
      <c r="X66" s="27"/>
      <c r="Y66" s="27"/>
      <c r="AE66" s="59"/>
      <c r="AF66" s="59"/>
      <c r="AH66" s="26"/>
      <c r="AI66" s="37"/>
      <c r="AJ66" s="37"/>
      <c r="AK66" s="37"/>
      <c r="AL66" s="30"/>
    </row>
    <row r="67" spans="1:38">
      <c r="A67" s="1">
        <v>10</v>
      </c>
      <c r="B67" s="1">
        <v>9</v>
      </c>
      <c r="C67" s="1" t="s">
        <v>319</v>
      </c>
      <c r="D67" s="29" t="s">
        <v>19</v>
      </c>
      <c r="E67" s="29">
        <v>154</v>
      </c>
      <c r="F67" s="27"/>
      <c r="G67" s="27"/>
      <c r="H67" s="27"/>
      <c r="I67" s="27"/>
      <c r="J67" s="27"/>
      <c r="K67" s="32">
        <f t="shared" si="13"/>
        <v>154</v>
      </c>
      <c r="L67" s="32" t="s">
        <v>777</v>
      </c>
      <c r="M67" s="32"/>
      <c r="N67" s="38">
        <f t="shared" si="14"/>
        <v>153.9939</v>
      </c>
      <c r="O67" s="32">
        <f t="shared" si="15"/>
        <v>1</v>
      </c>
      <c r="P67" s="32" t="str">
        <f t="shared" ca="1" si="16"/>
        <v>Y</v>
      </c>
      <c r="Q67" s="29" t="s">
        <v>177</v>
      </c>
      <c r="R67" s="54">
        <f t="shared" si="17"/>
        <v>0</v>
      </c>
      <c r="S67" s="33">
        <f t="shared" si="18"/>
        <v>154.14789999999999</v>
      </c>
      <c r="T67" s="29">
        <v>154</v>
      </c>
      <c r="U67" s="27"/>
      <c r="V67" s="27"/>
      <c r="W67" s="27"/>
      <c r="X67" s="27"/>
      <c r="Y67" s="27"/>
      <c r="AE67" s="59"/>
      <c r="AF67" s="59"/>
      <c r="AH67" s="26"/>
      <c r="AI67" s="37"/>
      <c r="AJ67" s="37"/>
      <c r="AK67" s="37"/>
      <c r="AL67" s="30"/>
    </row>
    <row r="68" spans="1:38">
      <c r="A68" s="1">
        <v>11</v>
      </c>
      <c r="B68" s="1">
        <v>10</v>
      </c>
      <c r="C68" s="1" t="s">
        <v>366</v>
      </c>
      <c r="D68" s="29" t="s">
        <v>132</v>
      </c>
      <c r="E68" s="29">
        <v>136</v>
      </c>
      <c r="F68" s="27"/>
      <c r="G68" s="27"/>
      <c r="H68" s="27"/>
      <c r="I68" s="27"/>
      <c r="J68" s="27"/>
      <c r="K68" s="32">
        <f t="shared" si="13"/>
        <v>136</v>
      </c>
      <c r="L68" s="32" t="s">
        <v>777</v>
      </c>
      <c r="M68" s="32"/>
      <c r="N68" s="38">
        <f t="shared" si="14"/>
        <v>135.99379999999999</v>
      </c>
      <c r="O68" s="32">
        <f t="shared" si="15"/>
        <v>1</v>
      </c>
      <c r="P68" s="32" t="str">
        <f t="shared" ca="1" si="16"/>
        <v>Y</v>
      </c>
      <c r="Q68" s="29" t="s">
        <v>177</v>
      </c>
      <c r="R68" s="54">
        <f t="shared" si="17"/>
        <v>0</v>
      </c>
      <c r="S68" s="33">
        <f t="shared" si="18"/>
        <v>136.12979999999999</v>
      </c>
      <c r="T68" s="29">
        <v>136</v>
      </c>
      <c r="U68" s="27"/>
      <c r="V68" s="27"/>
      <c r="W68" s="27"/>
      <c r="X68" s="27"/>
      <c r="Y68" s="27"/>
      <c r="AE68" s="59"/>
      <c r="AF68" s="59"/>
      <c r="AH68" s="26"/>
      <c r="AI68" s="37"/>
      <c r="AJ68" s="37"/>
      <c r="AK68" s="37"/>
      <c r="AL68" s="30"/>
    </row>
    <row r="69" spans="1:38">
      <c r="A69" s="1">
        <v>12</v>
      </c>
      <c r="B69" s="1">
        <v>11</v>
      </c>
      <c r="C69" s="1" t="s">
        <v>403</v>
      </c>
      <c r="D69" s="29" t="s">
        <v>45</v>
      </c>
      <c r="E69" s="29">
        <v>119</v>
      </c>
      <c r="F69" s="27"/>
      <c r="G69" s="27"/>
      <c r="H69" s="27"/>
      <c r="I69" s="27"/>
      <c r="J69" s="27"/>
      <c r="K69" s="32">
        <f t="shared" si="13"/>
        <v>119</v>
      </c>
      <c r="L69" s="32" t="s">
        <v>777</v>
      </c>
      <c r="M69" s="32"/>
      <c r="N69" s="38">
        <f t="shared" si="14"/>
        <v>118.9937</v>
      </c>
      <c r="O69" s="32">
        <f t="shared" si="15"/>
        <v>1</v>
      </c>
      <c r="P69" s="32" t="str">
        <f t="shared" ca="1" si="16"/>
        <v>Y</v>
      </c>
      <c r="Q69" s="29" t="s">
        <v>177</v>
      </c>
      <c r="R69" s="54">
        <f t="shared" si="17"/>
        <v>0</v>
      </c>
      <c r="S69" s="33">
        <f t="shared" si="18"/>
        <v>119.1127</v>
      </c>
      <c r="T69" s="29">
        <v>119</v>
      </c>
      <c r="U69" s="27"/>
      <c r="V69" s="27"/>
      <c r="W69" s="27"/>
      <c r="X69" s="27"/>
      <c r="Y69" s="27"/>
      <c r="AE69" s="59"/>
      <c r="AF69" s="59"/>
      <c r="AH69" s="26"/>
      <c r="AI69" s="37"/>
      <c r="AJ69" s="37"/>
      <c r="AK69" s="37"/>
      <c r="AL69" s="30"/>
    </row>
    <row r="70" spans="1:38">
      <c r="A70" s="1">
        <v>13</v>
      </c>
      <c r="B70" s="1">
        <v>12</v>
      </c>
      <c r="C70" s="1" t="s">
        <v>415</v>
      </c>
      <c r="D70" s="29" t="s">
        <v>19</v>
      </c>
      <c r="E70" s="29">
        <v>111</v>
      </c>
      <c r="F70" s="27"/>
      <c r="G70" s="27"/>
      <c r="H70" s="27"/>
      <c r="I70" s="27"/>
      <c r="J70" s="27"/>
      <c r="K70" s="32">
        <f t="shared" si="13"/>
        <v>111</v>
      </c>
      <c r="L70" s="32" t="s">
        <v>777</v>
      </c>
      <c r="M70" s="32"/>
      <c r="N70" s="38">
        <f t="shared" si="14"/>
        <v>110.9936</v>
      </c>
      <c r="O70" s="32">
        <f t="shared" si="15"/>
        <v>1</v>
      </c>
      <c r="P70" s="32" t="str">
        <f t="shared" ca="1" si="16"/>
        <v>Y</v>
      </c>
      <c r="Q70" s="29" t="s">
        <v>177</v>
      </c>
      <c r="R70" s="54">
        <f t="shared" si="17"/>
        <v>0</v>
      </c>
      <c r="S70" s="33">
        <f t="shared" si="18"/>
        <v>111.1046</v>
      </c>
      <c r="T70" s="29">
        <v>111</v>
      </c>
      <c r="U70" s="27"/>
      <c r="V70" s="27"/>
      <c r="W70" s="27"/>
      <c r="X70" s="27"/>
      <c r="Y70" s="27"/>
      <c r="AE70" s="59"/>
      <c r="AF70" s="59"/>
      <c r="AH70" s="26"/>
      <c r="AI70" s="37"/>
      <c r="AJ70" s="37"/>
      <c r="AK70" s="37"/>
      <c r="AL70" s="30"/>
    </row>
    <row r="71" spans="1:38">
      <c r="A71" s="1">
        <v>14</v>
      </c>
      <c r="B71" s="1" t="s">
        <v>94</v>
      </c>
      <c r="C71" s="1" t="s">
        <v>426</v>
      </c>
      <c r="D71" s="29" t="s">
        <v>70</v>
      </c>
      <c r="E71" s="29">
        <v>109</v>
      </c>
      <c r="F71" s="27"/>
      <c r="G71" s="27"/>
      <c r="H71" s="27"/>
      <c r="I71" s="27"/>
      <c r="J71" s="27"/>
      <c r="K71" s="32">
        <f t="shared" si="13"/>
        <v>109</v>
      </c>
      <c r="L71" s="32" t="s">
        <v>778</v>
      </c>
      <c r="M71" s="32"/>
      <c r="N71" s="38">
        <f t="shared" si="14"/>
        <v>108.9935</v>
      </c>
      <c r="O71" s="32">
        <f t="shared" si="15"/>
        <v>1</v>
      </c>
      <c r="P71" s="32" t="str">
        <f t="shared" ca="1" si="16"/>
        <v>Y</v>
      </c>
      <c r="Q71" s="29" t="s">
        <v>177</v>
      </c>
      <c r="R71" s="54">
        <f t="shared" si="17"/>
        <v>0</v>
      </c>
      <c r="S71" s="33">
        <f t="shared" si="18"/>
        <v>109.10249999999999</v>
      </c>
      <c r="T71" s="29">
        <v>109</v>
      </c>
      <c r="U71" s="27"/>
      <c r="V71" s="27"/>
      <c r="W71" s="27"/>
      <c r="X71" s="27"/>
      <c r="Y71" s="27"/>
      <c r="AE71" s="59"/>
      <c r="AF71" s="59"/>
      <c r="AH71" s="26"/>
      <c r="AI71" s="37"/>
      <c r="AJ71" s="37"/>
      <c r="AK71" s="37"/>
      <c r="AL71" s="30"/>
    </row>
    <row r="72" spans="1:38">
      <c r="A72" s="1">
        <v>15</v>
      </c>
      <c r="B72" s="1">
        <v>13</v>
      </c>
      <c r="C72" s="1" t="s">
        <v>447</v>
      </c>
      <c r="D72" s="29" t="s">
        <v>88</v>
      </c>
      <c r="E72" s="29">
        <v>96</v>
      </c>
      <c r="F72" s="27"/>
      <c r="G72" s="27"/>
      <c r="H72" s="27"/>
      <c r="I72" s="27"/>
      <c r="J72" s="27"/>
      <c r="K72" s="32">
        <f t="shared" si="13"/>
        <v>96</v>
      </c>
      <c r="L72" s="32" t="s">
        <v>777</v>
      </c>
      <c r="M72" s="32"/>
      <c r="N72" s="38">
        <f t="shared" si="14"/>
        <v>95.993399999999994</v>
      </c>
      <c r="O72" s="32">
        <f t="shared" si="15"/>
        <v>1</v>
      </c>
      <c r="P72" s="32" t="str">
        <f t="shared" ca="1" si="16"/>
        <v>Y</v>
      </c>
      <c r="Q72" s="29" t="s">
        <v>177</v>
      </c>
      <c r="R72" s="54">
        <f t="shared" si="17"/>
        <v>0</v>
      </c>
      <c r="S72" s="33">
        <f t="shared" si="18"/>
        <v>96.089399999999998</v>
      </c>
      <c r="T72" s="29">
        <v>96</v>
      </c>
      <c r="U72" s="27"/>
      <c r="V72" s="27"/>
      <c r="W72" s="27"/>
      <c r="X72" s="27"/>
      <c r="Y72" s="27"/>
      <c r="AE72" s="59"/>
      <c r="AF72" s="59"/>
      <c r="AH72" s="26"/>
      <c r="AI72" s="37"/>
      <c r="AJ72" s="37"/>
      <c r="AK72" s="37"/>
      <c r="AL72" s="30"/>
    </row>
    <row r="73" spans="1:38">
      <c r="A73" s="1">
        <v>16</v>
      </c>
      <c r="B73" s="1">
        <v>14</v>
      </c>
      <c r="C73" s="1" t="s">
        <v>504</v>
      </c>
      <c r="D73" s="29" t="s">
        <v>74</v>
      </c>
      <c r="E73" s="29">
        <v>63</v>
      </c>
      <c r="F73" s="27"/>
      <c r="G73" s="27"/>
      <c r="H73" s="27"/>
      <c r="I73" s="27"/>
      <c r="J73" s="27"/>
      <c r="K73" s="32">
        <f t="shared" si="13"/>
        <v>63</v>
      </c>
      <c r="L73" s="32" t="s">
        <v>777</v>
      </c>
      <c r="M73" s="32"/>
      <c r="N73" s="38">
        <f t="shared" si="14"/>
        <v>62.993299999999998</v>
      </c>
      <c r="O73" s="32">
        <f t="shared" si="15"/>
        <v>1</v>
      </c>
      <c r="P73" s="32" t="str">
        <f t="shared" ca="1" si="16"/>
        <v>Y</v>
      </c>
      <c r="Q73" s="29" t="s">
        <v>177</v>
      </c>
      <c r="R73" s="54">
        <f t="shared" si="17"/>
        <v>0</v>
      </c>
      <c r="S73" s="33">
        <f t="shared" si="18"/>
        <v>63.0563</v>
      </c>
      <c r="T73" s="29">
        <v>63</v>
      </c>
      <c r="U73" s="27"/>
      <c r="V73" s="27"/>
      <c r="W73" s="27"/>
      <c r="X73" s="27"/>
      <c r="Y73" s="27"/>
      <c r="AE73" s="59"/>
      <c r="AF73" s="59"/>
      <c r="AH73" s="26"/>
      <c r="AI73" s="37"/>
      <c r="AJ73" s="37"/>
      <c r="AK73" s="37"/>
      <c r="AL73" s="30"/>
    </row>
    <row r="74" spans="1:38">
      <c r="A74" s="1">
        <v>17</v>
      </c>
      <c r="B74" s="1">
        <v>15</v>
      </c>
      <c r="C74" s="1" t="s">
        <v>506</v>
      </c>
      <c r="D74" s="29" t="s">
        <v>132</v>
      </c>
      <c r="E74" s="29">
        <v>61</v>
      </c>
      <c r="F74" s="27"/>
      <c r="G74" s="27"/>
      <c r="H74" s="27"/>
      <c r="I74" s="27"/>
      <c r="J74" s="27"/>
      <c r="K74" s="32">
        <f t="shared" si="13"/>
        <v>61</v>
      </c>
      <c r="L74" s="32" t="s">
        <v>777</v>
      </c>
      <c r="M74" s="32"/>
      <c r="N74" s="38">
        <f t="shared" si="14"/>
        <v>60.993200000000002</v>
      </c>
      <c r="O74" s="32">
        <f t="shared" si="15"/>
        <v>1</v>
      </c>
      <c r="P74" s="32" t="str">
        <f t="shared" ca="1" si="16"/>
        <v>Y</v>
      </c>
      <c r="Q74" s="29" t="s">
        <v>177</v>
      </c>
      <c r="R74" s="54">
        <f t="shared" si="17"/>
        <v>0</v>
      </c>
      <c r="S74" s="33">
        <f t="shared" si="18"/>
        <v>61.054200000000002</v>
      </c>
      <c r="T74" s="29">
        <v>61</v>
      </c>
      <c r="U74" s="27"/>
      <c r="V74" s="27"/>
      <c r="W74" s="27"/>
      <c r="X74" s="27"/>
      <c r="Y74" s="27"/>
      <c r="AE74" s="59"/>
      <c r="AF74" s="59"/>
      <c r="AH74" s="26"/>
      <c r="AI74" s="37"/>
      <c r="AJ74" s="37"/>
      <c r="AK74" s="37"/>
      <c r="AL74" s="30"/>
    </row>
    <row r="75" spans="1:38">
      <c r="A75" s="1">
        <v>18</v>
      </c>
      <c r="B75" s="1">
        <v>16</v>
      </c>
      <c r="C75" s="1" t="s">
        <v>514</v>
      </c>
      <c r="D75" s="29" t="s">
        <v>132</v>
      </c>
      <c r="E75" s="29">
        <v>55</v>
      </c>
      <c r="F75" s="27"/>
      <c r="G75" s="27"/>
      <c r="H75" s="27"/>
      <c r="I75" s="27"/>
      <c r="J75" s="27"/>
      <c r="K75" s="32">
        <f t="shared" si="13"/>
        <v>55</v>
      </c>
      <c r="L75" s="32" t="s">
        <v>777</v>
      </c>
      <c r="M75" s="32"/>
      <c r="N75" s="38">
        <f t="shared" si="14"/>
        <v>54.993099999999998</v>
      </c>
      <c r="O75" s="32">
        <f t="shared" si="15"/>
        <v>1</v>
      </c>
      <c r="P75" s="32" t="str">
        <f t="shared" ca="1" si="16"/>
        <v>Y</v>
      </c>
      <c r="Q75" s="29" t="s">
        <v>177</v>
      </c>
      <c r="R75" s="54">
        <f t="shared" si="17"/>
        <v>0</v>
      </c>
      <c r="S75" s="33">
        <f t="shared" si="18"/>
        <v>55.048099999999998</v>
      </c>
      <c r="T75" s="29">
        <v>55</v>
      </c>
      <c r="U75" s="27"/>
      <c r="V75" s="27"/>
      <c r="W75" s="27"/>
      <c r="X75" s="27"/>
      <c r="Y75" s="27"/>
      <c r="AE75" s="59"/>
      <c r="AF75" s="59"/>
      <c r="AH75" s="26"/>
      <c r="AI75" s="37"/>
      <c r="AJ75" s="37"/>
      <c r="AK75" s="37"/>
      <c r="AL75" s="30"/>
    </row>
    <row r="76" spans="1:38">
      <c r="A76" s="1">
        <v>19</v>
      </c>
      <c r="B76" s="1">
        <v>17</v>
      </c>
      <c r="C76" s="1" t="s">
        <v>521</v>
      </c>
      <c r="D76" s="29" t="s">
        <v>132</v>
      </c>
      <c r="E76" s="29">
        <v>50</v>
      </c>
      <c r="F76" s="27"/>
      <c r="G76" s="27"/>
      <c r="H76" s="27"/>
      <c r="I76" s="27"/>
      <c r="J76" s="27"/>
      <c r="K76" s="32">
        <f t="shared" si="13"/>
        <v>50</v>
      </c>
      <c r="L76" s="32" t="s">
        <v>777</v>
      </c>
      <c r="M76" s="32"/>
      <c r="N76" s="38">
        <f t="shared" si="14"/>
        <v>49.993000000000002</v>
      </c>
      <c r="O76" s="32">
        <f t="shared" si="15"/>
        <v>1</v>
      </c>
      <c r="P76" s="32" t="str">
        <f t="shared" ca="1" si="16"/>
        <v>Y</v>
      </c>
      <c r="Q76" s="29" t="s">
        <v>177</v>
      </c>
      <c r="R76" s="54">
        <f t="shared" si="17"/>
        <v>0</v>
      </c>
      <c r="S76" s="33">
        <f t="shared" si="18"/>
        <v>50.042999999999999</v>
      </c>
      <c r="T76" s="29">
        <v>50</v>
      </c>
      <c r="U76" s="27"/>
      <c r="V76" s="27"/>
      <c r="W76" s="27"/>
      <c r="X76" s="27"/>
      <c r="Y76" s="27"/>
      <c r="AE76" s="59"/>
      <c r="AF76" s="59"/>
      <c r="AH76" s="26"/>
      <c r="AI76" s="37"/>
      <c r="AJ76" s="37"/>
      <c r="AK76" s="37"/>
      <c r="AL76" s="30"/>
    </row>
    <row r="77" spans="1:38">
      <c r="A77" s="1">
        <v>20</v>
      </c>
      <c r="B77" s="1">
        <v>18</v>
      </c>
      <c r="C77" s="1" t="s">
        <v>535</v>
      </c>
      <c r="D77" s="29" t="s">
        <v>74</v>
      </c>
      <c r="E77" s="29">
        <v>41</v>
      </c>
      <c r="F77" s="27"/>
      <c r="G77" s="27"/>
      <c r="H77" s="27"/>
      <c r="I77" s="27"/>
      <c r="J77" s="27"/>
      <c r="K77" s="32">
        <f t="shared" si="13"/>
        <v>41</v>
      </c>
      <c r="L77" s="32" t="s">
        <v>777</v>
      </c>
      <c r="M77" s="32"/>
      <c r="N77" s="38">
        <f t="shared" si="14"/>
        <v>40.992899999999999</v>
      </c>
      <c r="O77" s="32">
        <f t="shared" si="15"/>
        <v>1</v>
      </c>
      <c r="P77" s="32" t="str">
        <f t="shared" ca="1" si="16"/>
        <v>Y</v>
      </c>
      <c r="Q77" s="29" t="s">
        <v>177</v>
      </c>
      <c r="R77" s="54">
        <f t="shared" si="17"/>
        <v>0</v>
      </c>
      <c r="S77" s="33">
        <f t="shared" si="18"/>
        <v>41.033899999999996</v>
      </c>
      <c r="T77" s="29">
        <v>41</v>
      </c>
      <c r="U77" s="27"/>
      <c r="V77" s="27"/>
      <c r="W77" s="27"/>
      <c r="X77" s="27"/>
      <c r="Y77" s="27"/>
      <c r="AE77" s="59"/>
      <c r="AF77" s="59"/>
      <c r="AH77" s="26"/>
      <c r="AI77" s="37"/>
      <c r="AJ77" s="37"/>
      <c r="AK77" s="37"/>
      <c r="AL77" s="30"/>
    </row>
    <row r="78" spans="1:38">
      <c r="A78" s="1">
        <v>21</v>
      </c>
      <c r="B78" s="1">
        <v>19</v>
      </c>
      <c r="C78" s="1" t="s">
        <v>540</v>
      </c>
      <c r="D78" s="29" t="s">
        <v>74</v>
      </c>
      <c r="E78" s="29">
        <v>36</v>
      </c>
      <c r="F78" s="27"/>
      <c r="G78" s="27"/>
      <c r="H78" s="27"/>
      <c r="I78" s="27"/>
      <c r="J78" s="27"/>
      <c r="K78" s="32">
        <f t="shared" si="13"/>
        <v>36</v>
      </c>
      <c r="L78" s="32" t="s">
        <v>777</v>
      </c>
      <c r="M78" s="32"/>
      <c r="N78" s="38">
        <f t="shared" si="14"/>
        <v>35.992800000000003</v>
      </c>
      <c r="O78" s="32">
        <f t="shared" si="15"/>
        <v>1</v>
      </c>
      <c r="P78" s="32" t="str">
        <f t="shared" ca="1" si="16"/>
        <v>Y</v>
      </c>
      <c r="Q78" s="29" t="s">
        <v>177</v>
      </c>
      <c r="R78" s="54">
        <f t="shared" si="17"/>
        <v>0</v>
      </c>
      <c r="S78" s="33">
        <f t="shared" si="18"/>
        <v>36.028800000000004</v>
      </c>
      <c r="T78" s="29">
        <v>36</v>
      </c>
      <c r="U78" s="27"/>
      <c r="V78" s="27"/>
      <c r="W78" s="27"/>
      <c r="X78" s="27"/>
      <c r="Y78" s="27"/>
      <c r="AE78" s="59"/>
      <c r="AF78" s="59"/>
      <c r="AH78" s="26"/>
      <c r="AI78" s="37"/>
      <c r="AJ78" s="37"/>
      <c r="AK78" s="37"/>
      <c r="AL78" s="30"/>
    </row>
    <row r="79" spans="1:38">
      <c r="A79" s="1">
        <v>22</v>
      </c>
      <c r="B79" s="1">
        <v>20</v>
      </c>
      <c r="C79" s="1" t="s">
        <v>541</v>
      </c>
      <c r="D79" s="29" t="s">
        <v>54</v>
      </c>
      <c r="E79" s="29">
        <v>35</v>
      </c>
      <c r="F79" s="27"/>
      <c r="G79" s="27"/>
      <c r="H79" s="27"/>
      <c r="I79" s="27"/>
      <c r="J79" s="27"/>
      <c r="K79" s="32">
        <f t="shared" si="13"/>
        <v>35</v>
      </c>
      <c r="L79" s="32" t="s">
        <v>777</v>
      </c>
      <c r="M79" s="32"/>
      <c r="N79" s="38">
        <f t="shared" si="14"/>
        <v>34.992699999999999</v>
      </c>
      <c r="O79" s="32">
        <f t="shared" si="15"/>
        <v>1</v>
      </c>
      <c r="P79" s="32" t="str">
        <f t="shared" ca="1" si="16"/>
        <v>Y</v>
      </c>
      <c r="Q79" s="29" t="s">
        <v>177</v>
      </c>
      <c r="R79" s="54">
        <f t="shared" si="17"/>
        <v>0</v>
      </c>
      <c r="S79" s="33">
        <f t="shared" si="18"/>
        <v>35.027699999999996</v>
      </c>
      <c r="T79" s="29">
        <v>35</v>
      </c>
      <c r="U79" s="27"/>
      <c r="V79" s="27"/>
      <c r="W79" s="27"/>
      <c r="X79" s="27"/>
      <c r="Y79" s="27"/>
      <c r="AE79" s="59"/>
      <c r="AF79" s="59"/>
      <c r="AH79" s="26"/>
      <c r="AI79" s="37"/>
      <c r="AJ79" s="37"/>
      <c r="AK79" s="37"/>
      <c r="AL79" s="30"/>
    </row>
    <row r="80" spans="1:38" ht="5.0999999999999996" customHeight="1">
      <c r="A80" s="27"/>
      <c r="B80" s="27"/>
      <c r="D80" s="49"/>
      <c r="E80" s="49"/>
      <c r="F80" s="49"/>
      <c r="G80" s="49"/>
      <c r="H80" s="49"/>
      <c r="I80" s="49"/>
      <c r="J80" s="49"/>
      <c r="K80" s="32"/>
      <c r="L80" s="27"/>
      <c r="M80" s="27"/>
      <c r="N80" s="38"/>
      <c r="O80" s="27"/>
      <c r="P80" s="27"/>
      <c r="R80" s="58"/>
      <c r="S80" s="33"/>
      <c r="T80" s="27"/>
      <c r="U80" s="27"/>
      <c r="V80" s="27"/>
      <c r="W80" s="27"/>
      <c r="X80" s="27"/>
      <c r="Y80" s="27"/>
      <c r="AE80" s="59"/>
      <c r="AF80" s="59"/>
      <c r="AH80" s="26"/>
      <c r="AI80" s="37"/>
      <c r="AJ80" s="37"/>
      <c r="AK80" s="37"/>
      <c r="AL80" s="30"/>
    </row>
    <row r="81" spans="1:38">
      <c r="D81" s="27"/>
      <c r="E81" s="27"/>
      <c r="F81" s="27"/>
      <c r="G81" s="27"/>
      <c r="H81" s="27"/>
      <c r="I81" s="27"/>
      <c r="J81" s="27"/>
      <c r="K81" s="32"/>
      <c r="L81" s="27"/>
      <c r="M81" s="27"/>
      <c r="N81" s="38"/>
      <c r="O81" s="27"/>
      <c r="P81" s="27"/>
      <c r="R81" s="55"/>
      <c r="S81" s="33"/>
      <c r="T81" s="49"/>
      <c r="U81" s="49"/>
      <c r="V81" s="49"/>
      <c r="W81" s="49"/>
      <c r="X81" s="49"/>
      <c r="Y81" s="49"/>
      <c r="AE81" s="59"/>
      <c r="AF81" s="59"/>
      <c r="AH81" s="26"/>
      <c r="AI81" s="37"/>
      <c r="AJ81" s="37"/>
      <c r="AK81" s="37"/>
      <c r="AL81" s="30"/>
    </row>
    <row r="82" spans="1:38">
      <c r="C82" s="26" t="s">
        <v>160</v>
      </c>
      <c r="D82" s="27"/>
      <c r="E82" s="27"/>
      <c r="F82" s="27"/>
      <c r="G82" s="27"/>
      <c r="H82" s="27"/>
      <c r="I82" s="27"/>
      <c r="J82" s="27"/>
      <c r="K82" s="32"/>
      <c r="L82" s="27"/>
      <c r="M82" s="27"/>
      <c r="N82" s="38"/>
      <c r="O82" s="27"/>
      <c r="P82" s="27"/>
      <c r="Q82" s="49" t="str">
        <f>C82</f>
        <v>F45</v>
      </c>
      <c r="R82" s="55"/>
      <c r="S82" s="33"/>
      <c r="T82" s="27"/>
      <c r="U82" s="49"/>
      <c r="V82" s="49"/>
      <c r="W82" s="49"/>
      <c r="X82" s="49"/>
      <c r="Y82" s="49"/>
      <c r="AE82" s="59"/>
      <c r="AF82" s="59"/>
      <c r="AH82" s="26"/>
      <c r="AI82" s="37">
        <v>796</v>
      </c>
      <c r="AJ82" s="37">
        <v>736</v>
      </c>
      <c r="AK82" s="37">
        <v>674</v>
      </c>
      <c r="AL82" s="30"/>
    </row>
    <row r="83" spans="1:38">
      <c r="A83" s="1">
        <v>1</v>
      </c>
      <c r="B83" s="1">
        <v>1</v>
      </c>
      <c r="C83" s="1" t="s">
        <v>157</v>
      </c>
      <c r="D83" s="29" t="s">
        <v>159</v>
      </c>
      <c r="E83" s="29">
        <v>197</v>
      </c>
      <c r="F83" s="27"/>
      <c r="G83" s="27"/>
      <c r="H83" s="27"/>
      <c r="I83" s="27"/>
      <c r="J83" s="27"/>
      <c r="K83" s="32">
        <f t="shared" ref="K83:K113" si="19">IFERROR(LARGE(E83:J83,1),0)+IF($D$5&gt;=2,IFERROR(LARGE(E83:J83,2),0),0)+IF($D$5&gt;=3,IFERROR(LARGE(E83:J83,3),0),0)+IF($D$5&gt;=4,IFERROR(LARGE(E83:J83,4),0),0)+IF($D$5&gt;=5,IFERROR(LARGE(E83:J83,5),0),0)+IF($D$5&gt;=6,IFERROR(LARGE(E83:J83,6),0),0)</f>
        <v>197</v>
      </c>
      <c r="L83" s="32" t="s">
        <v>777</v>
      </c>
      <c r="M83" s="32" t="s">
        <v>630</v>
      </c>
      <c r="N83" s="38">
        <f t="shared" ref="N83:N113" si="20">K83-(ROW(K83)-ROW(K$6))/10000</f>
        <v>196.9923</v>
      </c>
      <c r="O83" s="32">
        <f t="shared" ref="O83:O113" si="21">COUNT(E83:J83)</f>
        <v>1</v>
      </c>
      <c r="P83" s="32" t="str">
        <f t="shared" ref="P83:P113" ca="1" si="22">IF(AND(O83=1,OFFSET(D83,0,P$3)&gt;0),"Y",0)</f>
        <v>Y</v>
      </c>
      <c r="Q83" s="29" t="s">
        <v>160</v>
      </c>
      <c r="R83" s="54">
        <f t="shared" ref="R83:R113" si="23">1-(Q83=Q82)</f>
        <v>0</v>
      </c>
      <c r="S83" s="33">
        <f t="shared" ref="S83:S113" si="24">N83+T83/1000+U83/10000+V83/100000+W83/1000000+X83/10000000+Y83/100000000</f>
        <v>197.1893</v>
      </c>
      <c r="T83" s="29">
        <v>197</v>
      </c>
      <c r="U83" s="27"/>
      <c r="V83" s="27"/>
      <c r="W83" s="27"/>
      <c r="X83" s="27"/>
      <c r="Y83" s="27"/>
      <c r="AE83" s="59"/>
      <c r="AF83" s="59"/>
      <c r="AH83" s="26"/>
      <c r="AI83" s="37"/>
      <c r="AJ83" s="37"/>
      <c r="AK83" s="37"/>
      <c r="AL83" s="30"/>
    </row>
    <row r="84" spans="1:38">
      <c r="A84" s="1">
        <v>2</v>
      </c>
      <c r="B84" s="1">
        <v>2</v>
      </c>
      <c r="C84" s="1" t="s">
        <v>164</v>
      </c>
      <c r="D84" s="29" t="s">
        <v>30</v>
      </c>
      <c r="E84" s="29">
        <v>196</v>
      </c>
      <c r="F84" s="27"/>
      <c r="G84" s="27"/>
      <c r="H84" s="27"/>
      <c r="I84" s="27"/>
      <c r="J84" s="27"/>
      <c r="K84" s="32">
        <f t="shared" si="19"/>
        <v>196</v>
      </c>
      <c r="L84" s="32" t="s">
        <v>777</v>
      </c>
      <c r="M84" s="32" t="s">
        <v>631</v>
      </c>
      <c r="N84" s="38">
        <f t="shared" si="20"/>
        <v>195.9922</v>
      </c>
      <c r="O84" s="32">
        <f t="shared" si="21"/>
        <v>1</v>
      </c>
      <c r="P84" s="32" t="str">
        <f t="shared" ca="1" si="22"/>
        <v>Y</v>
      </c>
      <c r="Q84" s="29" t="s">
        <v>160</v>
      </c>
      <c r="R84" s="54">
        <f t="shared" si="23"/>
        <v>0</v>
      </c>
      <c r="S84" s="33">
        <f t="shared" si="24"/>
        <v>196.18819999999999</v>
      </c>
      <c r="T84" s="29">
        <v>196</v>
      </c>
      <c r="U84" s="27"/>
      <c r="V84" s="27"/>
      <c r="W84" s="27"/>
      <c r="X84" s="27"/>
      <c r="Y84" s="27"/>
      <c r="AE84" s="59"/>
      <c r="AF84" s="59"/>
      <c r="AH84" s="26"/>
      <c r="AI84" s="37"/>
      <c r="AJ84" s="37"/>
      <c r="AK84" s="37"/>
      <c r="AL84" s="30"/>
    </row>
    <row r="85" spans="1:38">
      <c r="A85" s="1">
        <v>3</v>
      </c>
      <c r="B85" s="1">
        <v>3</v>
      </c>
      <c r="C85" s="1" t="s">
        <v>188</v>
      </c>
      <c r="D85" s="29" t="s">
        <v>77</v>
      </c>
      <c r="E85" s="29">
        <v>189</v>
      </c>
      <c r="F85" s="27"/>
      <c r="G85" s="27"/>
      <c r="H85" s="27"/>
      <c r="I85" s="27"/>
      <c r="J85" s="27"/>
      <c r="K85" s="32">
        <f t="shared" si="19"/>
        <v>189</v>
      </c>
      <c r="L85" s="32" t="s">
        <v>777</v>
      </c>
      <c r="M85" s="32" t="s">
        <v>632</v>
      </c>
      <c r="N85" s="38">
        <f t="shared" si="20"/>
        <v>188.99209999999999</v>
      </c>
      <c r="O85" s="32">
        <f t="shared" si="21"/>
        <v>1</v>
      </c>
      <c r="P85" s="32" t="str">
        <f t="shared" ca="1" si="22"/>
        <v>Y</v>
      </c>
      <c r="Q85" s="29" t="s">
        <v>160</v>
      </c>
      <c r="R85" s="54">
        <f t="shared" si="23"/>
        <v>0</v>
      </c>
      <c r="S85" s="33">
        <f t="shared" si="24"/>
        <v>189.18109999999999</v>
      </c>
      <c r="T85" s="29">
        <v>189</v>
      </c>
      <c r="U85" s="27"/>
      <c r="V85" s="27"/>
      <c r="W85" s="27"/>
      <c r="X85" s="27"/>
      <c r="Y85" s="27"/>
      <c r="AE85" s="59"/>
      <c r="AF85" s="59"/>
      <c r="AH85" s="26"/>
      <c r="AI85" s="37"/>
      <c r="AJ85" s="37"/>
      <c r="AK85" s="37"/>
      <c r="AL85" s="30"/>
    </row>
    <row r="86" spans="1:38">
      <c r="A86" s="1">
        <v>4</v>
      </c>
      <c r="B86" s="1">
        <v>4</v>
      </c>
      <c r="C86" s="1" t="s">
        <v>203</v>
      </c>
      <c r="D86" s="29" t="s">
        <v>111</v>
      </c>
      <c r="E86" s="29">
        <v>185</v>
      </c>
      <c r="F86" s="27"/>
      <c r="G86" s="27"/>
      <c r="H86" s="27"/>
      <c r="I86" s="27"/>
      <c r="J86" s="27"/>
      <c r="K86" s="32">
        <f t="shared" si="19"/>
        <v>185</v>
      </c>
      <c r="L86" s="32" t="s">
        <v>777</v>
      </c>
      <c r="M86" s="32"/>
      <c r="N86" s="38">
        <f t="shared" si="20"/>
        <v>184.99199999999999</v>
      </c>
      <c r="O86" s="32">
        <f t="shared" si="21"/>
        <v>1</v>
      </c>
      <c r="P86" s="32" t="str">
        <f t="shared" ca="1" si="22"/>
        <v>Y</v>
      </c>
      <c r="Q86" s="29" t="s">
        <v>160</v>
      </c>
      <c r="R86" s="54">
        <f t="shared" si="23"/>
        <v>0</v>
      </c>
      <c r="S86" s="33">
        <f t="shared" si="24"/>
        <v>185.17699999999999</v>
      </c>
      <c r="T86" s="29">
        <v>185</v>
      </c>
      <c r="U86" s="27"/>
      <c r="V86" s="27"/>
      <c r="W86" s="27"/>
      <c r="X86" s="27"/>
      <c r="Y86" s="27"/>
      <c r="AE86" s="59"/>
      <c r="AF86" s="59"/>
      <c r="AH86" s="26"/>
      <c r="AI86" s="37"/>
      <c r="AJ86" s="37"/>
      <c r="AK86" s="37"/>
      <c r="AL86" s="30"/>
    </row>
    <row r="87" spans="1:38">
      <c r="A87" s="1">
        <v>5</v>
      </c>
      <c r="B87" s="1">
        <v>5</v>
      </c>
      <c r="C87" s="1" t="s">
        <v>260</v>
      </c>
      <c r="D87" s="29" t="s">
        <v>88</v>
      </c>
      <c r="E87" s="29">
        <v>173</v>
      </c>
      <c r="F87" s="27"/>
      <c r="G87" s="27"/>
      <c r="H87" s="27"/>
      <c r="I87" s="27"/>
      <c r="J87" s="27"/>
      <c r="K87" s="32">
        <f t="shared" si="19"/>
        <v>173</v>
      </c>
      <c r="L87" s="32" t="s">
        <v>777</v>
      </c>
      <c r="M87" s="32"/>
      <c r="N87" s="38">
        <f t="shared" si="20"/>
        <v>172.99189999999999</v>
      </c>
      <c r="O87" s="32">
        <f t="shared" si="21"/>
        <v>1</v>
      </c>
      <c r="P87" s="32" t="str">
        <f t="shared" ca="1" si="22"/>
        <v>Y</v>
      </c>
      <c r="Q87" s="29" t="s">
        <v>160</v>
      </c>
      <c r="R87" s="54">
        <f t="shared" si="23"/>
        <v>0</v>
      </c>
      <c r="S87" s="33">
        <f t="shared" si="24"/>
        <v>173.16489999999999</v>
      </c>
      <c r="T87" s="29">
        <v>173</v>
      </c>
      <c r="U87" s="27"/>
      <c r="V87" s="27"/>
      <c r="W87" s="27"/>
      <c r="X87" s="27"/>
      <c r="Y87" s="27"/>
      <c r="AE87" s="59"/>
      <c r="AF87" s="59"/>
      <c r="AH87" s="26"/>
      <c r="AI87" s="37"/>
      <c r="AJ87" s="37"/>
      <c r="AK87" s="37"/>
      <c r="AL87" s="30"/>
    </row>
    <row r="88" spans="1:38">
      <c r="A88" s="1">
        <v>6</v>
      </c>
      <c r="B88" s="1">
        <v>6</v>
      </c>
      <c r="C88" s="1" t="s">
        <v>262</v>
      </c>
      <c r="D88" s="29" t="s">
        <v>45</v>
      </c>
      <c r="E88" s="29">
        <v>171</v>
      </c>
      <c r="F88" s="27"/>
      <c r="G88" s="27"/>
      <c r="H88" s="27"/>
      <c r="I88" s="27"/>
      <c r="J88" s="27"/>
      <c r="K88" s="32">
        <f t="shared" si="19"/>
        <v>171</v>
      </c>
      <c r="L88" s="32" t="s">
        <v>777</v>
      </c>
      <c r="M88" s="32"/>
      <c r="N88" s="38">
        <f t="shared" si="20"/>
        <v>170.99180000000001</v>
      </c>
      <c r="O88" s="32">
        <f t="shared" si="21"/>
        <v>1</v>
      </c>
      <c r="P88" s="32" t="str">
        <f t="shared" ca="1" si="22"/>
        <v>Y</v>
      </c>
      <c r="Q88" s="29" t="s">
        <v>160</v>
      </c>
      <c r="R88" s="54">
        <f t="shared" si="23"/>
        <v>0</v>
      </c>
      <c r="S88" s="33">
        <f t="shared" si="24"/>
        <v>171.1628</v>
      </c>
      <c r="T88" s="29">
        <v>171</v>
      </c>
      <c r="U88" s="27"/>
      <c r="V88" s="27"/>
      <c r="W88" s="27"/>
      <c r="X88" s="27"/>
      <c r="Y88" s="27"/>
      <c r="AE88" s="59"/>
      <c r="AF88" s="59"/>
      <c r="AH88" s="26"/>
      <c r="AI88" s="37"/>
      <c r="AJ88" s="37"/>
      <c r="AK88" s="37"/>
      <c r="AL88" s="30"/>
    </row>
    <row r="89" spans="1:38">
      <c r="A89" s="1">
        <v>7</v>
      </c>
      <c r="B89" s="1">
        <v>7</v>
      </c>
      <c r="C89" s="1" t="s">
        <v>268</v>
      </c>
      <c r="D89" s="29" t="s">
        <v>122</v>
      </c>
      <c r="E89" s="29">
        <v>170</v>
      </c>
      <c r="F89" s="27"/>
      <c r="G89" s="27"/>
      <c r="H89" s="27"/>
      <c r="I89" s="27"/>
      <c r="J89" s="27"/>
      <c r="K89" s="32">
        <f t="shared" si="19"/>
        <v>170</v>
      </c>
      <c r="L89" s="32" t="s">
        <v>777</v>
      </c>
      <c r="M89" s="32"/>
      <c r="N89" s="38">
        <f t="shared" si="20"/>
        <v>169.99170000000001</v>
      </c>
      <c r="O89" s="32">
        <f t="shared" si="21"/>
        <v>1</v>
      </c>
      <c r="P89" s="32" t="str">
        <f t="shared" ca="1" si="22"/>
        <v>Y</v>
      </c>
      <c r="Q89" s="29" t="s">
        <v>160</v>
      </c>
      <c r="R89" s="54">
        <f t="shared" si="23"/>
        <v>0</v>
      </c>
      <c r="S89" s="33">
        <f t="shared" si="24"/>
        <v>170.1617</v>
      </c>
      <c r="T89" s="29">
        <v>170</v>
      </c>
      <c r="U89" s="27"/>
      <c r="V89" s="27"/>
      <c r="W89" s="27"/>
      <c r="X89" s="27"/>
      <c r="Y89" s="27"/>
      <c r="AE89" s="59"/>
      <c r="AF89" s="59"/>
      <c r="AH89" s="26"/>
      <c r="AI89" s="37"/>
      <c r="AJ89" s="37"/>
      <c r="AK89" s="37"/>
      <c r="AL89" s="30"/>
    </row>
    <row r="90" spans="1:38">
      <c r="A90" s="1">
        <v>8</v>
      </c>
      <c r="B90" s="1">
        <v>8</v>
      </c>
      <c r="C90" s="1" t="s">
        <v>280</v>
      </c>
      <c r="D90" s="29" t="s">
        <v>88</v>
      </c>
      <c r="E90" s="29">
        <v>168</v>
      </c>
      <c r="F90" s="27"/>
      <c r="G90" s="27"/>
      <c r="H90" s="27"/>
      <c r="I90" s="27"/>
      <c r="J90" s="27"/>
      <c r="K90" s="32">
        <f t="shared" si="19"/>
        <v>168</v>
      </c>
      <c r="L90" s="32" t="s">
        <v>777</v>
      </c>
      <c r="M90" s="32"/>
      <c r="N90" s="38">
        <f t="shared" si="20"/>
        <v>167.99160000000001</v>
      </c>
      <c r="O90" s="32">
        <f t="shared" si="21"/>
        <v>1</v>
      </c>
      <c r="P90" s="32" t="str">
        <f t="shared" ca="1" si="22"/>
        <v>Y</v>
      </c>
      <c r="Q90" s="29" t="s">
        <v>160</v>
      </c>
      <c r="R90" s="54">
        <f t="shared" si="23"/>
        <v>0</v>
      </c>
      <c r="S90" s="33">
        <f t="shared" si="24"/>
        <v>168.15960000000001</v>
      </c>
      <c r="T90" s="29">
        <v>168</v>
      </c>
      <c r="U90" s="27"/>
      <c r="V90" s="27"/>
      <c r="W90" s="27"/>
      <c r="X90" s="27"/>
      <c r="Y90" s="27"/>
      <c r="AE90" s="59"/>
      <c r="AF90" s="59"/>
      <c r="AH90" s="26"/>
      <c r="AI90" s="37"/>
      <c r="AJ90" s="37"/>
      <c r="AK90" s="37"/>
      <c r="AL90" s="30"/>
    </row>
    <row r="91" spans="1:38">
      <c r="A91" s="1">
        <v>9</v>
      </c>
      <c r="B91" s="1">
        <v>9</v>
      </c>
      <c r="C91" s="1" t="s">
        <v>289</v>
      </c>
      <c r="D91" s="29" t="s">
        <v>77</v>
      </c>
      <c r="E91" s="29">
        <v>166</v>
      </c>
      <c r="F91" s="27"/>
      <c r="G91" s="27"/>
      <c r="H91" s="27"/>
      <c r="I91" s="27"/>
      <c r="J91" s="27"/>
      <c r="K91" s="32">
        <f t="shared" si="19"/>
        <v>166</v>
      </c>
      <c r="L91" s="32" t="s">
        <v>777</v>
      </c>
      <c r="M91" s="32"/>
      <c r="N91" s="38">
        <f t="shared" si="20"/>
        <v>165.9915</v>
      </c>
      <c r="O91" s="32">
        <f t="shared" si="21"/>
        <v>1</v>
      </c>
      <c r="P91" s="32" t="str">
        <f t="shared" ca="1" si="22"/>
        <v>Y</v>
      </c>
      <c r="Q91" s="29" t="s">
        <v>160</v>
      </c>
      <c r="R91" s="54">
        <f t="shared" si="23"/>
        <v>0</v>
      </c>
      <c r="S91" s="33">
        <f t="shared" si="24"/>
        <v>166.1575</v>
      </c>
      <c r="T91" s="29">
        <v>166</v>
      </c>
      <c r="U91" s="27"/>
      <c r="V91" s="27"/>
      <c r="W91" s="27"/>
      <c r="X91" s="27"/>
      <c r="Y91" s="27"/>
      <c r="AE91" s="59"/>
      <c r="AF91" s="59"/>
      <c r="AH91" s="26"/>
      <c r="AI91" s="37"/>
      <c r="AJ91" s="37"/>
      <c r="AK91" s="37"/>
      <c r="AL91" s="30"/>
    </row>
    <row r="92" spans="1:38">
      <c r="A92" s="1">
        <v>10</v>
      </c>
      <c r="B92" s="1">
        <v>10</v>
      </c>
      <c r="C92" s="1" t="s">
        <v>309</v>
      </c>
      <c r="D92" s="29" t="s">
        <v>37</v>
      </c>
      <c r="E92" s="29">
        <v>161</v>
      </c>
      <c r="F92" s="27"/>
      <c r="G92" s="27"/>
      <c r="H92" s="27"/>
      <c r="I92" s="27"/>
      <c r="J92" s="27"/>
      <c r="K92" s="32">
        <f t="shared" si="19"/>
        <v>161</v>
      </c>
      <c r="L92" s="32" t="s">
        <v>777</v>
      </c>
      <c r="M92" s="32"/>
      <c r="N92" s="38">
        <f t="shared" si="20"/>
        <v>160.9914</v>
      </c>
      <c r="O92" s="32">
        <f t="shared" si="21"/>
        <v>1</v>
      </c>
      <c r="P92" s="32" t="str">
        <f t="shared" ca="1" si="22"/>
        <v>Y</v>
      </c>
      <c r="Q92" s="29" t="s">
        <v>160</v>
      </c>
      <c r="R92" s="54">
        <f t="shared" si="23"/>
        <v>0</v>
      </c>
      <c r="S92" s="33">
        <f t="shared" si="24"/>
        <v>161.1524</v>
      </c>
      <c r="T92" s="29">
        <v>161</v>
      </c>
      <c r="U92" s="27"/>
      <c r="V92" s="27"/>
      <c r="W92" s="27"/>
      <c r="X92" s="27"/>
      <c r="Y92" s="27"/>
      <c r="AE92" s="59"/>
      <c r="AF92" s="59"/>
      <c r="AH92" s="26"/>
      <c r="AI92" s="37"/>
      <c r="AJ92" s="37"/>
      <c r="AK92" s="37"/>
      <c r="AL92" s="30"/>
    </row>
    <row r="93" spans="1:38">
      <c r="A93" s="1">
        <v>11</v>
      </c>
      <c r="B93" s="1">
        <v>11</v>
      </c>
      <c r="C93" s="1" t="s">
        <v>320</v>
      </c>
      <c r="D93" s="29" t="s">
        <v>132</v>
      </c>
      <c r="E93" s="29">
        <v>153</v>
      </c>
      <c r="F93" s="27"/>
      <c r="G93" s="27"/>
      <c r="H93" s="27"/>
      <c r="I93" s="27"/>
      <c r="J93" s="27"/>
      <c r="K93" s="32">
        <f t="shared" si="19"/>
        <v>153</v>
      </c>
      <c r="L93" s="32" t="s">
        <v>777</v>
      </c>
      <c r="M93" s="32"/>
      <c r="N93" s="38">
        <f t="shared" si="20"/>
        <v>152.9913</v>
      </c>
      <c r="O93" s="32">
        <f t="shared" si="21"/>
        <v>1</v>
      </c>
      <c r="P93" s="32" t="str">
        <f t="shared" ca="1" si="22"/>
        <v>Y</v>
      </c>
      <c r="Q93" s="29" t="s">
        <v>160</v>
      </c>
      <c r="R93" s="54">
        <f t="shared" si="23"/>
        <v>0</v>
      </c>
      <c r="S93" s="33">
        <f t="shared" si="24"/>
        <v>153.14429999999999</v>
      </c>
      <c r="T93" s="29">
        <v>153</v>
      </c>
      <c r="U93" s="27"/>
      <c r="V93" s="27"/>
      <c r="W93" s="27"/>
      <c r="X93" s="27"/>
      <c r="Y93" s="27"/>
      <c r="AE93" s="59"/>
      <c r="AF93" s="59"/>
      <c r="AH93" s="26"/>
      <c r="AI93" s="37"/>
      <c r="AJ93" s="37"/>
      <c r="AK93" s="37"/>
      <c r="AL93" s="30"/>
    </row>
    <row r="94" spans="1:38">
      <c r="A94" s="1">
        <v>12</v>
      </c>
      <c r="B94" s="1">
        <v>12</v>
      </c>
      <c r="C94" s="1" t="s">
        <v>358</v>
      </c>
      <c r="D94" s="29" t="s">
        <v>45</v>
      </c>
      <c r="E94" s="29">
        <v>140</v>
      </c>
      <c r="F94" s="27"/>
      <c r="G94" s="27"/>
      <c r="H94" s="27"/>
      <c r="I94" s="27"/>
      <c r="J94" s="27"/>
      <c r="K94" s="32">
        <f t="shared" si="19"/>
        <v>140</v>
      </c>
      <c r="L94" s="32" t="s">
        <v>777</v>
      </c>
      <c r="M94" s="32"/>
      <c r="N94" s="38">
        <f t="shared" si="20"/>
        <v>139.99119999999999</v>
      </c>
      <c r="O94" s="32">
        <f t="shared" si="21"/>
        <v>1</v>
      </c>
      <c r="P94" s="32" t="str">
        <f t="shared" ca="1" si="22"/>
        <v>Y</v>
      </c>
      <c r="Q94" s="29" t="s">
        <v>160</v>
      </c>
      <c r="R94" s="54">
        <f t="shared" si="23"/>
        <v>0</v>
      </c>
      <c r="S94" s="33">
        <f t="shared" si="24"/>
        <v>140.13119999999998</v>
      </c>
      <c r="T94" s="29">
        <v>140</v>
      </c>
      <c r="U94" s="27"/>
      <c r="V94" s="27"/>
      <c r="W94" s="27"/>
      <c r="X94" s="27"/>
      <c r="Y94" s="27"/>
      <c r="AE94" s="59"/>
      <c r="AF94" s="59"/>
      <c r="AH94" s="26"/>
      <c r="AI94" s="37"/>
      <c r="AJ94" s="37"/>
      <c r="AK94" s="37"/>
      <c r="AL94" s="30"/>
    </row>
    <row r="95" spans="1:38">
      <c r="A95" s="1">
        <v>13</v>
      </c>
      <c r="B95" s="1">
        <v>13</v>
      </c>
      <c r="C95" s="1" t="s">
        <v>370</v>
      </c>
      <c r="D95" s="29" t="s">
        <v>132</v>
      </c>
      <c r="E95" s="29">
        <v>135</v>
      </c>
      <c r="F95" s="27"/>
      <c r="G95" s="27"/>
      <c r="H95" s="27"/>
      <c r="I95" s="27"/>
      <c r="J95" s="27"/>
      <c r="K95" s="32">
        <f t="shared" si="19"/>
        <v>135</v>
      </c>
      <c r="L95" s="32" t="s">
        <v>777</v>
      </c>
      <c r="M95" s="32"/>
      <c r="N95" s="38">
        <f t="shared" si="20"/>
        <v>134.99109999999999</v>
      </c>
      <c r="O95" s="32">
        <f t="shared" si="21"/>
        <v>1</v>
      </c>
      <c r="P95" s="32" t="str">
        <f t="shared" ca="1" si="22"/>
        <v>Y</v>
      </c>
      <c r="Q95" s="29" t="s">
        <v>160</v>
      </c>
      <c r="R95" s="54">
        <f t="shared" si="23"/>
        <v>0</v>
      </c>
      <c r="S95" s="33">
        <f t="shared" si="24"/>
        <v>135.12609999999998</v>
      </c>
      <c r="T95" s="29">
        <v>135</v>
      </c>
      <c r="U95" s="27"/>
      <c r="V95" s="27"/>
      <c r="W95" s="27"/>
      <c r="X95" s="27"/>
      <c r="Y95" s="27"/>
      <c r="AE95" s="59"/>
      <c r="AF95" s="59"/>
      <c r="AH95" s="26"/>
      <c r="AI95" s="37"/>
      <c r="AJ95" s="37"/>
      <c r="AK95" s="37"/>
      <c r="AL95" s="30"/>
    </row>
    <row r="96" spans="1:38">
      <c r="A96" s="1">
        <v>14</v>
      </c>
      <c r="B96" s="1">
        <v>14</v>
      </c>
      <c r="C96" s="1" t="s">
        <v>377</v>
      </c>
      <c r="D96" s="29" t="s">
        <v>122</v>
      </c>
      <c r="E96" s="29">
        <v>132</v>
      </c>
      <c r="F96" s="27"/>
      <c r="G96" s="27"/>
      <c r="H96" s="27"/>
      <c r="I96" s="27"/>
      <c r="J96" s="27"/>
      <c r="K96" s="32">
        <f t="shared" si="19"/>
        <v>132</v>
      </c>
      <c r="L96" s="32" t="s">
        <v>777</v>
      </c>
      <c r="M96" s="32"/>
      <c r="N96" s="38">
        <f t="shared" si="20"/>
        <v>131.99100000000001</v>
      </c>
      <c r="O96" s="32">
        <f t="shared" si="21"/>
        <v>1</v>
      </c>
      <c r="P96" s="32" t="str">
        <f t="shared" ca="1" si="22"/>
        <v>Y</v>
      </c>
      <c r="Q96" s="29" t="s">
        <v>160</v>
      </c>
      <c r="R96" s="54">
        <f t="shared" si="23"/>
        <v>0</v>
      </c>
      <c r="S96" s="33">
        <f t="shared" si="24"/>
        <v>132.12300000000002</v>
      </c>
      <c r="T96" s="29">
        <v>132</v>
      </c>
      <c r="U96" s="27"/>
      <c r="V96" s="27"/>
      <c r="W96" s="27"/>
      <c r="X96" s="27"/>
      <c r="Y96" s="27"/>
      <c r="AE96" s="59"/>
      <c r="AF96" s="59"/>
      <c r="AH96" s="26"/>
      <c r="AI96" s="37"/>
      <c r="AJ96" s="37"/>
      <c r="AK96" s="37"/>
      <c r="AL96" s="30"/>
    </row>
    <row r="97" spans="1:38">
      <c r="A97" s="1">
        <v>15</v>
      </c>
      <c r="B97" s="1">
        <v>15</v>
      </c>
      <c r="C97" s="1" t="s">
        <v>393</v>
      </c>
      <c r="D97" s="29" t="s">
        <v>41</v>
      </c>
      <c r="E97" s="29">
        <v>126</v>
      </c>
      <c r="F97" s="27"/>
      <c r="G97" s="27"/>
      <c r="H97" s="27"/>
      <c r="I97" s="27"/>
      <c r="J97" s="27"/>
      <c r="K97" s="32">
        <f t="shared" si="19"/>
        <v>126</v>
      </c>
      <c r="L97" s="32" t="s">
        <v>777</v>
      </c>
      <c r="M97" s="32"/>
      <c r="N97" s="38">
        <f t="shared" si="20"/>
        <v>125.9909</v>
      </c>
      <c r="O97" s="32">
        <f t="shared" si="21"/>
        <v>1</v>
      </c>
      <c r="P97" s="32" t="str">
        <f t="shared" ca="1" si="22"/>
        <v>Y</v>
      </c>
      <c r="Q97" s="29" t="s">
        <v>160</v>
      </c>
      <c r="R97" s="54">
        <f t="shared" si="23"/>
        <v>0</v>
      </c>
      <c r="S97" s="33">
        <f t="shared" si="24"/>
        <v>126.1169</v>
      </c>
      <c r="T97" s="29">
        <v>126</v>
      </c>
      <c r="U97" s="27"/>
      <c r="V97" s="27"/>
      <c r="W97" s="27"/>
      <c r="X97" s="27"/>
      <c r="Y97" s="27"/>
      <c r="AE97" s="59"/>
      <c r="AF97" s="59"/>
      <c r="AH97" s="26"/>
      <c r="AI97" s="37"/>
      <c r="AJ97" s="37"/>
      <c r="AK97" s="37"/>
      <c r="AL97" s="30"/>
    </row>
    <row r="98" spans="1:38">
      <c r="A98" s="1">
        <v>16</v>
      </c>
      <c r="B98" s="1" t="s">
        <v>94</v>
      </c>
      <c r="C98" s="1" t="s">
        <v>394</v>
      </c>
      <c r="D98" s="29" t="s">
        <v>70</v>
      </c>
      <c r="E98" s="29">
        <v>125</v>
      </c>
      <c r="F98" s="27"/>
      <c r="G98" s="27"/>
      <c r="H98" s="27"/>
      <c r="I98" s="27"/>
      <c r="J98" s="27"/>
      <c r="K98" s="32">
        <f t="shared" si="19"/>
        <v>125</v>
      </c>
      <c r="L98" s="32" t="s">
        <v>778</v>
      </c>
      <c r="M98" s="32"/>
      <c r="N98" s="38">
        <f t="shared" si="20"/>
        <v>124.99079999999999</v>
      </c>
      <c r="O98" s="32">
        <f t="shared" si="21"/>
        <v>1</v>
      </c>
      <c r="P98" s="32" t="str">
        <f t="shared" ca="1" si="22"/>
        <v>Y</v>
      </c>
      <c r="Q98" s="29" t="s">
        <v>160</v>
      </c>
      <c r="R98" s="54">
        <f t="shared" si="23"/>
        <v>0</v>
      </c>
      <c r="S98" s="33">
        <f t="shared" si="24"/>
        <v>125.11579999999999</v>
      </c>
      <c r="T98" s="29">
        <v>125</v>
      </c>
      <c r="U98" s="27"/>
      <c r="V98" s="27"/>
      <c r="W98" s="27"/>
      <c r="X98" s="27"/>
      <c r="Y98" s="27"/>
      <c r="AE98" s="59"/>
      <c r="AF98" s="59"/>
      <c r="AH98" s="26"/>
      <c r="AI98" s="37"/>
      <c r="AJ98" s="37"/>
      <c r="AK98" s="37"/>
      <c r="AL98" s="30"/>
    </row>
    <row r="99" spans="1:38">
      <c r="A99" s="1">
        <v>17</v>
      </c>
      <c r="B99" s="1">
        <v>16</v>
      </c>
      <c r="C99" s="1" t="s">
        <v>410</v>
      </c>
      <c r="D99" s="29" t="s">
        <v>45</v>
      </c>
      <c r="E99" s="29">
        <v>114</v>
      </c>
      <c r="F99" s="27"/>
      <c r="G99" s="27"/>
      <c r="H99" s="27"/>
      <c r="I99" s="27"/>
      <c r="J99" s="27"/>
      <c r="K99" s="32">
        <f t="shared" si="19"/>
        <v>114</v>
      </c>
      <c r="L99" s="32" t="s">
        <v>777</v>
      </c>
      <c r="M99" s="32"/>
      <c r="N99" s="38">
        <f t="shared" si="20"/>
        <v>113.9907</v>
      </c>
      <c r="O99" s="32">
        <f t="shared" si="21"/>
        <v>1</v>
      </c>
      <c r="P99" s="32" t="str">
        <f t="shared" ca="1" si="22"/>
        <v>Y</v>
      </c>
      <c r="Q99" s="29" t="s">
        <v>160</v>
      </c>
      <c r="R99" s="54">
        <f t="shared" si="23"/>
        <v>0</v>
      </c>
      <c r="S99" s="33">
        <f t="shared" si="24"/>
        <v>114.10470000000001</v>
      </c>
      <c r="T99" s="29">
        <v>114</v>
      </c>
      <c r="U99" s="27"/>
      <c r="V99" s="27"/>
      <c r="W99" s="27"/>
      <c r="X99" s="27"/>
      <c r="Y99" s="27"/>
      <c r="AE99" s="59"/>
      <c r="AF99" s="59"/>
      <c r="AH99" s="26"/>
      <c r="AI99" s="37"/>
      <c r="AJ99" s="37"/>
      <c r="AK99" s="37"/>
      <c r="AL99" s="30"/>
    </row>
    <row r="100" spans="1:38">
      <c r="A100" s="1">
        <v>18</v>
      </c>
      <c r="B100" s="1">
        <v>17</v>
      </c>
      <c r="C100" s="1" t="s">
        <v>414</v>
      </c>
      <c r="D100" s="29" t="s">
        <v>54</v>
      </c>
      <c r="E100" s="29">
        <v>112</v>
      </c>
      <c r="F100" s="27"/>
      <c r="G100" s="27"/>
      <c r="H100" s="27"/>
      <c r="I100" s="27"/>
      <c r="J100" s="27"/>
      <c r="K100" s="32">
        <f t="shared" si="19"/>
        <v>112</v>
      </c>
      <c r="L100" s="32" t="s">
        <v>777</v>
      </c>
      <c r="M100" s="32"/>
      <c r="N100" s="38">
        <f t="shared" si="20"/>
        <v>111.9906</v>
      </c>
      <c r="O100" s="32">
        <f t="shared" si="21"/>
        <v>1</v>
      </c>
      <c r="P100" s="32" t="str">
        <f t="shared" ca="1" si="22"/>
        <v>Y</v>
      </c>
      <c r="Q100" s="29" t="s">
        <v>160</v>
      </c>
      <c r="R100" s="54">
        <f t="shared" si="23"/>
        <v>0</v>
      </c>
      <c r="S100" s="33">
        <f t="shared" si="24"/>
        <v>112.1026</v>
      </c>
      <c r="T100" s="29">
        <v>112</v>
      </c>
      <c r="U100" s="27"/>
      <c r="V100" s="27"/>
      <c r="W100" s="27"/>
      <c r="X100" s="27"/>
      <c r="Y100" s="27"/>
      <c r="AE100" s="59"/>
      <c r="AF100" s="59"/>
      <c r="AH100" s="26"/>
      <c r="AI100" s="37"/>
      <c r="AJ100" s="37"/>
      <c r="AK100" s="37"/>
      <c r="AL100" s="30"/>
    </row>
    <row r="101" spans="1:38">
      <c r="A101" s="1">
        <v>19</v>
      </c>
      <c r="B101" s="1">
        <v>18</v>
      </c>
      <c r="C101" s="1" t="s">
        <v>429</v>
      </c>
      <c r="D101" s="29" t="s">
        <v>91</v>
      </c>
      <c r="E101" s="29">
        <v>106</v>
      </c>
      <c r="F101" s="27"/>
      <c r="G101" s="27"/>
      <c r="H101" s="27"/>
      <c r="I101" s="27"/>
      <c r="J101" s="27"/>
      <c r="K101" s="32">
        <f t="shared" si="19"/>
        <v>106</v>
      </c>
      <c r="L101" s="32" t="s">
        <v>777</v>
      </c>
      <c r="M101" s="32"/>
      <c r="N101" s="38">
        <f t="shared" si="20"/>
        <v>105.9905</v>
      </c>
      <c r="O101" s="32">
        <f t="shared" si="21"/>
        <v>1</v>
      </c>
      <c r="P101" s="32" t="str">
        <f t="shared" ca="1" si="22"/>
        <v>Y</v>
      </c>
      <c r="Q101" s="29" t="s">
        <v>160</v>
      </c>
      <c r="R101" s="54">
        <f t="shared" si="23"/>
        <v>0</v>
      </c>
      <c r="S101" s="33">
        <f t="shared" si="24"/>
        <v>106.09649999999999</v>
      </c>
      <c r="T101" s="29">
        <v>106</v>
      </c>
      <c r="U101" s="27"/>
      <c r="V101" s="27"/>
      <c r="W101" s="27"/>
      <c r="X101" s="27"/>
      <c r="Y101" s="27"/>
      <c r="AE101" s="59"/>
      <c r="AF101" s="59"/>
      <c r="AH101" s="26"/>
      <c r="AI101" s="37"/>
      <c r="AJ101" s="37"/>
      <c r="AK101" s="37"/>
      <c r="AL101" s="30"/>
    </row>
    <row r="102" spans="1:38">
      <c r="A102" s="1">
        <v>20</v>
      </c>
      <c r="B102" s="1">
        <v>19</v>
      </c>
      <c r="C102" s="1" t="s">
        <v>438</v>
      </c>
      <c r="D102" s="29" t="s">
        <v>54</v>
      </c>
      <c r="E102" s="29">
        <v>102</v>
      </c>
      <c r="F102" s="27"/>
      <c r="G102" s="27"/>
      <c r="H102" s="27"/>
      <c r="I102" s="27"/>
      <c r="J102" s="27"/>
      <c r="K102" s="32">
        <f t="shared" si="19"/>
        <v>102</v>
      </c>
      <c r="L102" s="32" t="s">
        <v>777</v>
      </c>
      <c r="M102" s="32"/>
      <c r="N102" s="38">
        <f t="shared" si="20"/>
        <v>101.99039999999999</v>
      </c>
      <c r="O102" s="32">
        <f t="shared" si="21"/>
        <v>1</v>
      </c>
      <c r="P102" s="32" t="str">
        <f t="shared" ca="1" si="22"/>
        <v>Y</v>
      </c>
      <c r="Q102" s="29" t="s">
        <v>160</v>
      </c>
      <c r="R102" s="54">
        <f t="shared" si="23"/>
        <v>0</v>
      </c>
      <c r="S102" s="33">
        <f t="shared" si="24"/>
        <v>102.0924</v>
      </c>
      <c r="T102" s="29">
        <v>102</v>
      </c>
      <c r="U102" s="27"/>
      <c r="V102" s="27"/>
      <c r="W102" s="27"/>
      <c r="X102" s="27"/>
      <c r="Y102" s="27"/>
      <c r="AE102" s="59"/>
      <c r="AF102" s="59"/>
      <c r="AH102" s="26"/>
      <c r="AI102" s="37"/>
      <c r="AJ102" s="37"/>
      <c r="AK102" s="37"/>
      <c r="AL102" s="30"/>
    </row>
    <row r="103" spans="1:38">
      <c r="A103" s="1">
        <v>21</v>
      </c>
      <c r="B103" s="1">
        <v>20</v>
      </c>
      <c r="C103" s="1" t="s">
        <v>450</v>
      </c>
      <c r="D103" s="29" t="s">
        <v>45</v>
      </c>
      <c r="E103" s="29">
        <v>94</v>
      </c>
      <c r="F103" s="27"/>
      <c r="G103" s="27"/>
      <c r="H103" s="27"/>
      <c r="I103" s="27"/>
      <c r="J103" s="27"/>
      <c r="K103" s="32">
        <f t="shared" si="19"/>
        <v>94</v>
      </c>
      <c r="L103" s="32" t="s">
        <v>777</v>
      </c>
      <c r="M103" s="32"/>
      <c r="N103" s="38">
        <f t="shared" si="20"/>
        <v>93.990300000000005</v>
      </c>
      <c r="O103" s="32">
        <f t="shared" si="21"/>
        <v>1</v>
      </c>
      <c r="P103" s="32" t="str">
        <f t="shared" ca="1" si="22"/>
        <v>Y</v>
      </c>
      <c r="Q103" s="29" t="s">
        <v>160</v>
      </c>
      <c r="R103" s="54">
        <f t="shared" si="23"/>
        <v>0</v>
      </c>
      <c r="S103" s="33">
        <f t="shared" si="24"/>
        <v>94.084299999999999</v>
      </c>
      <c r="T103" s="29">
        <v>94</v>
      </c>
      <c r="U103" s="27"/>
      <c r="V103" s="27"/>
      <c r="W103" s="27"/>
      <c r="X103" s="27"/>
      <c r="Y103" s="27"/>
      <c r="AE103" s="59"/>
      <c r="AF103" s="59"/>
      <c r="AH103" s="26"/>
      <c r="AI103" s="37"/>
      <c r="AJ103" s="37"/>
      <c r="AK103" s="37"/>
      <c r="AL103" s="30"/>
    </row>
    <row r="104" spans="1:38">
      <c r="A104" s="1">
        <v>22</v>
      </c>
      <c r="B104" s="1">
        <v>21</v>
      </c>
      <c r="C104" s="1" t="s">
        <v>454</v>
      </c>
      <c r="D104" s="29" t="s">
        <v>54</v>
      </c>
      <c r="E104" s="29">
        <v>93</v>
      </c>
      <c r="F104" s="27"/>
      <c r="G104" s="27"/>
      <c r="H104" s="27"/>
      <c r="I104" s="27"/>
      <c r="J104" s="27"/>
      <c r="K104" s="32">
        <f t="shared" si="19"/>
        <v>93</v>
      </c>
      <c r="L104" s="32" t="s">
        <v>777</v>
      </c>
      <c r="M104" s="32"/>
      <c r="N104" s="38">
        <f t="shared" si="20"/>
        <v>92.990200000000002</v>
      </c>
      <c r="O104" s="32">
        <f t="shared" si="21"/>
        <v>1</v>
      </c>
      <c r="P104" s="32" t="str">
        <f t="shared" ca="1" si="22"/>
        <v>Y</v>
      </c>
      <c r="Q104" s="29" t="s">
        <v>160</v>
      </c>
      <c r="R104" s="54">
        <f t="shared" si="23"/>
        <v>0</v>
      </c>
      <c r="S104" s="33">
        <f t="shared" si="24"/>
        <v>93.083200000000005</v>
      </c>
      <c r="T104" s="29">
        <v>93</v>
      </c>
      <c r="U104" s="27"/>
      <c r="V104" s="27"/>
      <c r="W104" s="27"/>
      <c r="X104" s="27"/>
      <c r="Y104" s="27"/>
      <c r="AE104" s="59"/>
      <c r="AF104" s="59"/>
      <c r="AH104" s="26"/>
      <c r="AI104" s="37"/>
      <c r="AJ104" s="37"/>
      <c r="AK104" s="37"/>
      <c r="AL104" s="30"/>
    </row>
    <row r="105" spans="1:38">
      <c r="A105" s="1">
        <v>23</v>
      </c>
      <c r="B105" s="1">
        <v>22</v>
      </c>
      <c r="C105" s="1" t="s">
        <v>458</v>
      </c>
      <c r="D105" s="29" t="s">
        <v>111</v>
      </c>
      <c r="E105" s="29">
        <v>90</v>
      </c>
      <c r="F105" s="27"/>
      <c r="G105" s="27"/>
      <c r="H105" s="27"/>
      <c r="I105" s="27"/>
      <c r="J105" s="27"/>
      <c r="K105" s="32">
        <f t="shared" si="19"/>
        <v>90</v>
      </c>
      <c r="L105" s="32" t="s">
        <v>777</v>
      </c>
      <c r="M105" s="32"/>
      <c r="N105" s="38">
        <f t="shared" si="20"/>
        <v>89.990099999999998</v>
      </c>
      <c r="O105" s="32">
        <f t="shared" si="21"/>
        <v>1</v>
      </c>
      <c r="P105" s="32" t="str">
        <f t="shared" ca="1" si="22"/>
        <v>Y</v>
      </c>
      <c r="Q105" s="29" t="s">
        <v>160</v>
      </c>
      <c r="R105" s="54">
        <f t="shared" si="23"/>
        <v>0</v>
      </c>
      <c r="S105" s="33">
        <f t="shared" si="24"/>
        <v>90.080100000000002</v>
      </c>
      <c r="T105" s="29">
        <v>90</v>
      </c>
      <c r="U105" s="27"/>
      <c r="V105" s="27"/>
      <c r="W105" s="27"/>
      <c r="X105" s="27"/>
      <c r="Y105" s="27"/>
      <c r="AE105" s="59"/>
      <c r="AF105" s="59"/>
      <c r="AH105" s="26"/>
      <c r="AI105" s="37"/>
      <c r="AJ105" s="37"/>
      <c r="AK105" s="37"/>
      <c r="AL105" s="30"/>
    </row>
    <row r="106" spans="1:38">
      <c r="A106" s="1">
        <v>24</v>
      </c>
      <c r="B106" s="1">
        <v>23</v>
      </c>
      <c r="C106" s="1" t="s">
        <v>467</v>
      </c>
      <c r="D106" s="29" t="s">
        <v>45</v>
      </c>
      <c r="E106" s="29">
        <v>86</v>
      </c>
      <c r="F106" s="27"/>
      <c r="G106" s="27"/>
      <c r="H106" s="27"/>
      <c r="I106" s="27"/>
      <c r="J106" s="27"/>
      <c r="K106" s="32">
        <f t="shared" si="19"/>
        <v>86</v>
      </c>
      <c r="L106" s="32" t="s">
        <v>777</v>
      </c>
      <c r="M106" s="32"/>
      <c r="N106" s="38">
        <f t="shared" si="20"/>
        <v>85.99</v>
      </c>
      <c r="O106" s="32">
        <f t="shared" si="21"/>
        <v>1</v>
      </c>
      <c r="P106" s="32" t="str">
        <f t="shared" ca="1" si="22"/>
        <v>Y</v>
      </c>
      <c r="Q106" s="29" t="s">
        <v>160</v>
      </c>
      <c r="R106" s="54">
        <f t="shared" si="23"/>
        <v>0</v>
      </c>
      <c r="S106" s="33">
        <f t="shared" si="24"/>
        <v>86.075999999999993</v>
      </c>
      <c r="T106" s="29">
        <v>86</v>
      </c>
      <c r="U106" s="27"/>
      <c r="V106" s="27"/>
      <c r="W106" s="27"/>
      <c r="X106" s="27"/>
      <c r="Y106" s="27"/>
      <c r="AE106" s="59"/>
      <c r="AF106" s="59"/>
      <c r="AH106" s="26"/>
      <c r="AI106" s="37"/>
      <c r="AJ106" s="37"/>
      <c r="AK106" s="37"/>
      <c r="AL106" s="30"/>
    </row>
    <row r="107" spans="1:38">
      <c r="A107" s="1">
        <v>25</v>
      </c>
      <c r="B107" s="1">
        <v>24</v>
      </c>
      <c r="C107" s="1" t="s">
        <v>477</v>
      </c>
      <c r="D107" s="29" t="s">
        <v>58</v>
      </c>
      <c r="E107" s="29">
        <v>82</v>
      </c>
      <c r="F107" s="27"/>
      <c r="G107" s="27"/>
      <c r="H107" s="27"/>
      <c r="I107" s="27"/>
      <c r="J107" s="27"/>
      <c r="K107" s="32">
        <f t="shared" si="19"/>
        <v>82</v>
      </c>
      <c r="L107" s="32" t="s">
        <v>777</v>
      </c>
      <c r="M107" s="32"/>
      <c r="N107" s="38">
        <f t="shared" si="20"/>
        <v>81.989900000000006</v>
      </c>
      <c r="O107" s="32">
        <f t="shared" si="21"/>
        <v>1</v>
      </c>
      <c r="P107" s="32" t="str">
        <f t="shared" ca="1" si="22"/>
        <v>Y</v>
      </c>
      <c r="Q107" s="29" t="s">
        <v>160</v>
      </c>
      <c r="R107" s="54">
        <f t="shared" si="23"/>
        <v>0</v>
      </c>
      <c r="S107" s="33">
        <f t="shared" si="24"/>
        <v>82.071899999999999</v>
      </c>
      <c r="T107" s="29">
        <v>82</v>
      </c>
      <c r="U107" s="27"/>
      <c r="V107" s="27"/>
      <c r="W107" s="27"/>
      <c r="X107" s="27"/>
      <c r="Y107" s="27"/>
      <c r="AE107" s="59"/>
      <c r="AF107" s="59"/>
      <c r="AH107" s="26"/>
      <c r="AI107" s="37"/>
      <c r="AJ107" s="37"/>
      <c r="AK107" s="37"/>
      <c r="AL107" s="30"/>
    </row>
    <row r="108" spans="1:38">
      <c r="A108" s="1">
        <v>26</v>
      </c>
      <c r="B108" s="1">
        <v>25</v>
      </c>
      <c r="C108" s="1" t="s">
        <v>505</v>
      </c>
      <c r="D108" s="29" t="s">
        <v>88</v>
      </c>
      <c r="E108" s="29">
        <v>62</v>
      </c>
      <c r="F108" s="27"/>
      <c r="G108" s="27"/>
      <c r="H108" s="27"/>
      <c r="I108" s="27"/>
      <c r="J108" s="27"/>
      <c r="K108" s="32">
        <f t="shared" si="19"/>
        <v>62</v>
      </c>
      <c r="L108" s="32" t="s">
        <v>777</v>
      </c>
      <c r="M108" s="32"/>
      <c r="N108" s="38">
        <f t="shared" si="20"/>
        <v>61.989800000000002</v>
      </c>
      <c r="O108" s="32">
        <f t="shared" si="21"/>
        <v>1</v>
      </c>
      <c r="P108" s="32" t="str">
        <f t="shared" ca="1" si="22"/>
        <v>Y</v>
      </c>
      <c r="Q108" s="29" t="s">
        <v>160</v>
      </c>
      <c r="R108" s="54">
        <f t="shared" si="23"/>
        <v>0</v>
      </c>
      <c r="S108" s="33">
        <f t="shared" si="24"/>
        <v>62.0518</v>
      </c>
      <c r="T108" s="29">
        <v>62</v>
      </c>
      <c r="U108" s="27"/>
      <c r="V108" s="27"/>
      <c r="W108" s="27"/>
      <c r="X108" s="27"/>
      <c r="Y108" s="27"/>
      <c r="AE108" s="59"/>
      <c r="AF108" s="59"/>
      <c r="AH108" s="26"/>
      <c r="AI108" s="37"/>
      <c r="AJ108" s="37"/>
      <c r="AK108" s="37"/>
      <c r="AL108" s="30"/>
    </row>
    <row r="109" spans="1:38">
      <c r="A109" s="1">
        <v>27</v>
      </c>
      <c r="B109" s="1">
        <v>26</v>
      </c>
      <c r="C109" s="1" t="s">
        <v>510</v>
      </c>
      <c r="D109" s="29" t="s">
        <v>111</v>
      </c>
      <c r="E109" s="29">
        <v>59</v>
      </c>
      <c r="F109" s="27"/>
      <c r="G109" s="27"/>
      <c r="H109" s="27"/>
      <c r="I109" s="27"/>
      <c r="J109" s="27"/>
      <c r="K109" s="32">
        <f t="shared" si="19"/>
        <v>59</v>
      </c>
      <c r="L109" s="32" t="s">
        <v>777</v>
      </c>
      <c r="M109" s="32"/>
      <c r="N109" s="38">
        <f t="shared" si="20"/>
        <v>58.989699999999999</v>
      </c>
      <c r="O109" s="32">
        <f t="shared" si="21"/>
        <v>1</v>
      </c>
      <c r="P109" s="32" t="str">
        <f t="shared" ca="1" si="22"/>
        <v>Y</v>
      </c>
      <c r="Q109" s="29" t="s">
        <v>160</v>
      </c>
      <c r="R109" s="54">
        <f t="shared" si="23"/>
        <v>0</v>
      </c>
      <c r="S109" s="33">
        <f t="shared" si="24"/>
        <v>59.048699999999997</v>
      </c>
      <c r="T109" s="29">
        <v>59</v>
      </c>
      <c r="U109" s="27"/>
      <c r="V109" s="27"/>
      <c r="W109" s="27"/>
      <c r="X109" s="27"/>
      <c r="Y109" s="27"/>
      <c r="AE109" s="59"/>
      <c r="AF109" s="59"/>
      <c r="AH109" s="26"/>
      <c r="AI109" s="37"/>
      <c r="AJ109" s="37"/>
      <c r="AK109" s="37"/>
      <c r="AL109" s="30"/>
    </row>
    <row r="110" spans="1:38">
      <c r="A110" s="1">
        <v>28</v>
      </c>
      <c r="B110" s="1" t="s">
        <v>94</v>
      </c>
      <c r="C110" s="1" t="s">
        <v>512</v>
      </c>
      <c r="D110" s="29" t="s">
        <v>70</v>
      </c>
      <c r="E110" s="29">
        <v>57</v>
      </c>
      <c r="F110" s="27"/>
      <c r="G110" s="27"/>
      <c r="H110" s="27"/>
      <c r="I110" s="27"/>
      <c r="J110" s="27"/>
      <c r="K110" s="32">
        <f t="shared" si="19"/>
        <v>57</v>
      </c>
      <c r="L110" s="32" t="s">
        <v>778</v>
      </c>
      <c r="M110" s="32"/>
      <c r="N110" s="38">
        <f t="shared" si="20"/>
        <v>56.989600000000003</v>
      </c>
      <c r="O110" s="32">
        <f t="shared" si="21"/>
        <v>1</v>
      </c>
      <c r="P110" s="32" t="str">
        <f t="shared" ca="1" si="22"/>
        <v>Y</v>
      </c>
      <c r="Q110" s="29" t="s">
        <v>160</v>
      </c>
      <c r="R110" s="54">
        <f t="shared" si="23"/>
        <v>0</v>
      </c>
      <c r="S110" s="33">
        <f t="shared" si="24"/>
        <v>57.046600000000005</v>
      </c>
      <c r="T110" s="29">
        <v>57</v>
      </c>
      <c r="U110" s="27"/>
      <c r="V110" s="27"/>
      <c r="W110" s="27"/>
      <c r="X110" s="27"/>
      <c r="Y110" s="27"/>
      <c r="AE110" s="59"/>
      <c r="AF110" s="59"/>
      <c r="AH110" s="26"/>
      <c r="AI110" s="37"/>
      <c r="AJ110" s="37"/>
      <c r="AK110" s="37"/>
      <c r="AL110" s="30"/>
    </row>
    <row r="111" spans="1:38">
      <c r="A111" s="1">
        <v>29</v>
      </c>
      <c r="B111" s="1">
        <v>27</v>
      </c>
      <c r="C111" s="1" t="s">
        <v>536</v>
      </c>
      <c r="D111" s="29" t="s">
        <v>41</v>
      </c>
      <c r="E111" s="29">
        <v>40</v>
      </c>
      <c r="F111" s="27"/>
      <c r="G111" s="27"/>
      <c r="H111" s="27"/>
      <c r="I111" s="27"/>
      <c r="J111" s="27"/>
      <c r="K111" s="32">
        <f t="shared" si="19"/>
        <v>40</v>
      </c>
      <c r="L111" s="32" t="s">
        <v>777</v>
      </c>
      <c r="M111" s="32"/>
      <c r="N111" s="38">
        <f t="shared" si="20"/>
        <v>39.9895</v>
      </c>
      <c r="O111" s="32">
        <f t="shared" si="21"/>
        <v>1</v>
      </c>
      <c r="P111" s="32" t="str">
        <f t="shared" ca="1" si="22"/>
        <v>Y</v>
      </c>
      <c r="Q111" s="29" t="s">
        <v>160</v>
      </c>
      <c r="R111" s="54">
        <f t="shared" si="23"/>
        <v>0</v>
      </c>
      <c r="S111" s="33">
        <f t="shared" si="24"/>
        <v>40.029499999999999</v>
      </c>
      <c r="T111" s="29">
        <v>40</v>
      </c>
      <c r="U111" s="27"/>
      <c r="V111" s="27"/>
      <c r="W111" s="27"/>
      <c r="X111" s="27"/>
      <c r="Y111" s="27"/>
      <c r="AE111" s="59"/>
      <c r="AF111" s="59"/>
      <c r="AH111" s="26"/>
      <c r="AI111" s="37"/>
      <c r="AJ111" s="37"/>
      <c r="AK111" s="37"/>
      <c r="AL111" s="30"/>
    </row>
    <row r="112" spans="1:38">
      <c r="A112" s="1">
        <v>30</v>
      </c>
      <c r="B112" s="1">
        <v>28</v>
      </c>
      <c r="C112" s="1" t="s">
        <v>544</v>
      </c>
      <c r="D112" s="29" t="s">
        <v>97</v>
      </c>
      <c r="E112" s="29">
        <v>32</v>
      </c>
      <c r="F112" s="27"/>
      <c r="G112" s="27"/>
      <c r="H112" s="27"/>
      <c r="I112" s="27"/>
      <c r="J112" s="27"/>
      <c r="K112" s="32">
        <f t="shared" si="19"/>
        <v>32</v>
      </c>
      <c r="L112" s="32" t="s">
        <v>777</v>
      </c>
      <c r="M112" s="32"/>
      <c r="N112" s="38">
        <f t="shared" si="20"/>
        <v>31.9894</v>
      </c>
      <c r="O112" s="32">
        <f t="shared" si="21"/>
        <v>1</v>
      </c>
      <c r="P112" s="32" t="str">
        <f t="shared" ca="1" si="22"/>
        <v>Y</v>
      </c>
      <c r="Q112" s="29" t="s">
        <v>160</v>
      </c>
      <c r="R112" s="54">
        <f t="shared" si="23"/>
        <v>0</v>
      </c>
      <c r="S112" s="33">
        <f t="shared" si="24"/>
        <v>32.0214</v>
      </c>
      <c r="T112" s="29">
        <v>32</v>
      </c>
      <c r="U112" s="27"/>
      <c r="V112" s="27"/>
      <c r="W112" s="27"/>
      <c r="X112" s="27"/>
      <c r="Y112" s="27"/>
      <c r="AE112" s="59"/>
      <c r="AF112" s="59"/>
      <c r="AH112" s="26"/>
      <c r="AI112" s="37"/>
      <c r="AJ112" s="37"/>
      <c r="AK112" s="37"/>
      <c r="AL112" s="30"/>
    </row>
    <row r="113" spans="1:38">
      <c r="A113" s="1">
        <v>31</v>
      </c>
      <c r="B113" s="1">
        <v>29</v>
      </c>
      <c r="C113" s="1" t="s">
        <v>545</v>
      </c>
      <c r="D113" s="29" t="s">
        <v>45</v>
      </c>
      <c r="E113" s="29">
        <v>31</v>
      </c>
      <c r="F113" s="27"/>
      <c r="G113" s="27"/>
      <c r="H113" s="27"/>
      <c r="I113" s="27"/>
      <c r="J113" s="27"/>
      <c r="K113" s="32">
        <f t="shared" si="19"/>
        <v>31</v>
      </c>
      <c r="L113" s="32" t="s">
        <v>777</v>
      </c>
      <c r="M113" s="32"/>
      <c r="N113" s="38">
        <f t="shared" si="20"/>
        <v>30.9893</v>
      </c>
      <c r="O113" s="32">
        <f t="shared" si="21"/>
        <v>1</v>
      </c>
      <c r="P113" s="32" t="str">
        <f t="shared" ca="1" si="22"/>
        <v>Y</v>
      </c>
      <c r="Q113" s="29" t="s">
        <v>160</v>
      </c>
      <c r="R113" s="54">
        <f t="shared" si="23"/>
        <v>0</v>
      </c>
      <c r="S113" s="33">
        <f t="shared" si="24"/>
        <v>31.020299999999999</v>
      </c>
      <c r="T113" s="29">
        <v>31</v>
      </c>
      <c r="U113" s="27"/>
      <c r="V113" s="27"/>
      <c r="W113" s="27"/>
      <c r="X113" s="27"/>
      <c r="Y113" s="27"/>
      <c r="AE113" s="59"/>
      <c r="AF113" s="59"/>
      <c r="AH113" s="26"/>
      <c r="AI113" s="37"/>
      <c r="AJ113" s="37"/>
      <c r="AK113" s="37"/>
      <c r="AL113" s="30"/>
    </row>
    <row r="114" spans="1:38" ht="3" customHeight="1">
      <c r="D114" s="49"/>
      <c r="E114" s="49"/>
      <c r="F114" s="49"/>
      <c r="G114" s="49"/>
      <c r="H114" s="49"/>
      <c r="I114" s="49"/>
      <c r="J114" s="49"/>
      <c r="K114" s="32"/>
      <c r="L114" s="27"/>
      <c r="M114" s="27"/>
      <c r="N114" s="38"/>
      <c r="O114" s="27"/>
      <c r="P114" s="27"/>
      <c r="R114" s="55"/>
      <c r="S114" s="33"/>
      <c r="T114" s="49"/>
      <c r="U114" s="49"/>
      <c r="V114" s="49"/>
      <c r="W114" s="49"/>
      <c r="X114" s="49"/>
      <c r="Y114" s="49"/>
      <c r="AE114" s="59"/>
      <c r="AF114" s="59"/>
      <c r="AH114" s="26"/>
      <c r="AI114" s="37"/>
      <c r="AJ114" s="37"/>
      <c r="AK114" s="37"/>
      <c r="AL114" s="30"/>
    </row>
    <row r="115" spans="1:38">
      <c r="D115" s="27"/>
      <c r="E115" s="27"/>
      <c r="F115" s="27"/>
      <c r="G115" s="27"/>
      <c r="H115" s="27"/>
      <c r="I115" s="27"/>
      <c r="J115" s="27"/>
      <c r="K115" s="32"/>
      <c r="L115" s="27"/>
      <c r="M115" s="27"/>
      <c r="N115" s="38"/>
      <c r="O115" s="27"/>
      <c r="P115" s="27"/>
      <c r="R115" s="58"/>
      <c r="S115" s="33"/>
      <c r="T115" s="27"/>
      <c r="U115" s="27"/>
      <c r="V115" s="27"/>
      <c r="W115" s="27"/>
      <c r="X115" s="27"/>
      <c r="Y115" s="27"/>
      <c r="AE115" s="59"/>
      <c r="AF115" s="59"/>
      <c r="AH115" s="26"/>
      <c r="AI115" s="37"/>
      <c r="AJ115" s="37"/>
      <c r="AK115" s="37"/>
      <c r="AL115" s="30"/>
    </row>
    <row r="116" spans="1:38" ht="15">
      <c r="A116" s="56"/>
      <c r="B116" s="56"/>
      <c r="C116" s="26" t="s">
        <v>139</v>
      </c>
      <c r="D116" s="27"/>
      <c r="E116" s="27"/>
      <c r="F116" s="27"/>
      <c r="G116" s="27"/>
      <c r="H116" s="27"/>
      <c r="I116" s="27"/>
      <c r="J116" s="27"/>
      <c r="K116" s="32"/>
      <c r="L116" s="27"/>
      <c r="M116" s="27"/>
      <c r="N116" s="38"/>
      <c r="O116" s="27"/>
      <c r="P116" s="27"/>
      <c r="Q116" s="49" t="str">
        <f>C116</f>
        <v>F50</v>
      </c>
      <c r="R116" s="55"/>
      <c r="S116" s="33"/>
      <c r="T116" s="27"/>
      <c r="U116" s="49"/>
      <c r="V116" s="49"/>
      <c r="W116" s="49"/>
      <c r="X116" s="49"/>
      <c r="Y116" s="49"/>
      <c r="AE116" s="59"/>
      <c r="AF116" s="59"/>
      <c r="AH116" s="26"/>
      <c r="AI116" s="37">
        <v>724</v>
      </c>
      <c r="AJ116" s="37">
        <v>677</v>
      </c>
      <c r="AK116" s="37">
        <v>648</v>
      </c>
      <c r="AL116" s="30"/>
    </row>
    <row r="117" spans="1:38" ht="15">
      <c r="A117" s="57">
        <v>1</v>
      </c>
      <c r="B117" s="57">
        <v>1</v>
      </c>
      <c r="C117" s="1" t="s">
        <v>138</v>
      </c>
      <c r="D117" s="29" t="s">
        <v>58</v>
      </c>
      <c r="E117" s="29">
        <v>199</v>
      </c>
      <c r="F117" s="27"/>
      <c r="G117" s="27"/>
      <c r="H117" s="27"/>
      <c r="I117" s="27"/>
      <c r="J117" s="27"/>
      <c r="K117" s="32">
        <f t="shared" ref="K117:K138" si="25"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199</v>
      </c>
      <c r="L117" s="32" t="s">
        <v>777</v>
      </c>
      <c r="M117" s="32" t="s">
        <v>140</v>
      </c>
      <c r="N117" s="38">
        <f t="shared" ref="N117:N138" si="26">K117-(ROW(K117)-ROW(K$6))/10000</f>
        <v>198.9889</v>
      </c>
      <c r="O117" s="32">
        <f t="shared" ref="O117:O138" si="27">COUNT(E117:J117)</f>
        <v>1</v>
      </c>
      <c r="P117" s="32" t="str">
        <f t="shared" ref="P117:P138" ca="1" si="28">IF(AND(O117=1,OFFSET(D117,0,P$3)&gt;0),"Y",0)</f>
        <v>Y</v>
      </c>
      <c r="Q117" s="29" t="s">
        <v>139</v>
      </c>
      <c r="R117" s="54">
        <f t="shared" ref="R117:R138" si="29">1-(Q117=Q116)</f>
        <v>0</v>
      </c>
      <c r="S117" s="33">
        <f t="shared" ref="S117:S138" si="30">N117+T117/1000+U117/10000+V117/100000+W117/1000000+X117/10000000+Y117/100000000</f>
        <v>199.18790000000001</v>
      </c>
      <c r="T117" s="29">
        <v>199</v>
      </c>
      <c r="U117" s="27"/>
      <c r="V117" s="27"/>
      <c r="W117" s="27"/>
      <c r="X117" s="27"/>
      <c r="Y117" s="27"/>
      <c r="AE117" s="59"/>
      <c r="AF117" s="59"/>
      <c r="AH117" s="26"/>
      <c r="AI117" s="37"/>
      <c r="AJ117" s="37"/>
      <c r="AK117" s="37"/>
      <c r="AL117" s="30"/>
    </row>
    <row r="118" spans="1:38" ht="15">
      <c r="A118" s="57">
        <v>2</v>
      </c>
      <c r="B118" s="57">
        <v>2</v>
      </c>
      <c r="C118" s="1" t="s">
        <v>199</v>
      </c>
      <c r="D118" s="29" t="s">
        <v>58</v>
      </c>
      <c r="E118" s="29">
        <v>186</v>
      </c>
      <c r="F118" s="27"/>
      <c r="G118" s="27"/>
      <c r="H118" s="27"/>
      <c r="I118" s="27"/>
      <c r="J118" s="27"/>
      <c r="K118" s="32">
        <f t="shared" si="25"/>
        <v>186</v>
      </c>
      <c r="L118" s="32" t="s">
        <v>777</v>
      </c>
      <c r="M118" s="32" t="s">
        <v>174</v>
      </c>
      <c r="N118" s="38">
        <f t="shared" si="26"/>
        <v>185.9888</v>
      </c>
      <c r="O118" s="32">
        <f t="shared" si="27"/>
        <v>1</v>
      </c>
      <c r="P118" s="32" t="str">
        <f t="shared" ca="1" si="28"/>
        <v>Y</v>
      </c>
      <c r="Q118" s="29" t="s">
        <v>139</v>
      </c>
      <c r="R118" s="54">
        <f t="shared" si="29"/>
        <v>0</v>
      </c>
      <c r="S118" s="33">
        <f t="shared" si="30"/>
        <v>186.1748</v>
      </c>
      <c r="T118" s="29">
        <v>186</v>
      </c>
      <c r="U118" s="27"/>
      <c r="V118" s="27"/>
      <c r="W118" s="27"/>
      <c r="X118" s="27"/>
      <c r="Y118" s="27"/>
      <c r="AE118" s="59"/>
      <c r="AF118" s="59"/>
      <c r="AH118" s="26"/>
      <c r="AI118" s="37"/>
      <c r="AJ118" s="37"/>
      <c r="AK118" s="37"/>
      <c r="AL118" s="30"/>
    </row>
    <row r="119" spans="1:38" ht="15">
      <c r="A119" s="57">
        <v>3</v>
      </c>
      <c r="B119" s="57">
        <v>3</v>
      </c>
      <c r="C119" s="1" t="s">
        <v>301</v>
      </c>
      <c r="D119" s="29" t="s">
        <v>132</v>
      </c>
      <c r="E119" s="29">
        <v>164</v>
      </c>
      <c r="F119" s="27"/>
      <c r="G119" s="27"/>
      <c r="H119" s="27"/>
      <c r="I119" s="27"/>
      <c r="J119" s="27"/>
      <c r="K119" s="32">
        <f t="shared" si="25"/>
        <v>164</v>
      </c>
      <c r="L119" s="32" t="s">
        <v>777</v>
      </c>
      <c r="M119" s="32" t="s">
        <v>633</v>
      </c>
      <c r="N119" s="38">
        <f t="shared" si="26"/>
        <v>163.98869999999999</v>
      </c>
      <c r="O119" s="32">
        <f t="shared" si="27"/>
        <v>1</v>
      </c>
      <c r="P119" s="32" t="str">
        <f t="shared" ca="1" si="28"/>
        <v>Y</v>
      </c>
      <c r="Q119" s="29" t="s">
        <v>139</v>
      </c>
      <c r="R119" s="54">
        <f t="shared" si="29"/>
        <v>0</v>
      </c>
      <c r="S119" s="33">
        <f t="shared" si="30"/>
        <v>164.15269999999998</v>
      </c>
      <c r="T119" s="29">
        <v>164</v>
      </c>
      <c r="U119" s="27"/>
      <c r="V119" s="27"/>
      <c r="W119" s="27"/>
      <c r="X119" s="27"/>
      <c r="Y119" s="27"/>
      <c r="AE119" s="59"/>
      <c r="AF119" s="59"/>
      <c r="AH119" s="26"/>
      <c r="AI119" s="37"/>
      <c r="AJ119" s="37"/>
      <c r="AK119" s="37"/>
      <c r="AL119" s="30"/>
    </row>
    <row r="120" spans="1:38" ht="15">
      <c r="A120" s="57">
        <v>4</v>
      </c>
      <c r="B120" s="57" t="s">
        <v>94</v>
      </c>
      <c r="C120" s="1" t="s">
        <v>356</v>
      </c>
      <c r="D120" s="29" t="s">
        <v>70</v>
      </c>
      <c r="E120" s="29">
        <v>142</v>
      </c>
      <c r="F120" s="27"/>
      <c r="G120" s="27"/>
      <c r="H120" s="27"/>
      <c r="I120" s="27"/>
      <c r="J120" s="27"/>
      <c r="K120" s="32">
        <f t="shared" si="25"/>
        <v>142</v>
      </c>
      <c r="L120" s="32" t="s">
        <v>778</v>
      </c>
      <c r="M120" s="32"/>
      <c r="N120" s="38">
        <f t="shared" si="26"/>
        <v>141.98859999999999</v>
      </c>
      <c r="O120" s="32">
        <f t="shared" si="27"/>
        <v>1</v>
      </c>
      <c r="P120" s="32" t="str">
        <f t="shared" ca="1" si="28"/>
        <v>Y</v>
      </c>
      <c r="Q120" s="29" t="s">
        <v>139</v>
      </c>
      <c r="R120" s="54">
        <f t="shared" si="29"/>
        <v>0</v>
      </c>
      <c r="S120" s="33">
        <f t="shared" si="30"/>
        <v>142.13059999999999</v>
      </c>
      <c r="T120" s="29">
        <v>142</v>
      </c>
      <c r="U120" s="27"/>
      <c r="V120" s="27"/>
      <c r="W120" s="27"/>
      <c r="X120" s="27"/>
      <c r="Y120" s="27"/>
      <c r="AE120" s="59"/>
      <c r="AF120" s="59"/>
      <c r="AH120" s="26"/>
      <c r="AI120" s="37"/>
      <c r="AJ120" s="37"/>
      <c r="AK120" s="37"/>
      <c r="AL120" s="30"/>
    </row>
    <row r="121" spans="1:38" ht="15">
      <c r="A121" s="57">
        <v>5</v>
      </c>
      <c r="B121" s="57">
        <v>4</v>
      </c>
      <c r="C121" s="1" t="s">
        <v>361</v>
      </c>
      <c r="D121" s="29" t="s">
        <v>30</v>
      </c>
      <c r="E121" s="29">
        <v>137</v>
      </c>
      <c r="F121" s="27"/>
      <c r="G121" s="27"/>
      <c r="H121" s="27"/>
      <c r="I121" s="27"/>
      <c r="J121" s="27"/>
      <c r="K121" s="32">
        <f t="shared" si="25"/>
        <v>137</v>
      </c>
      <c r="L121" s="32" t="s">
        <v>777</v>
      </c>
      <c r="M121" s="32"/>
      <c r="N121" s="38">
        <f t="shared" si="26"/>
        <v>136.98849999999999</v>
      </c>
      <c r="O121" s="32">
        <f t="shared" si="27"/>
        <v>1</v>
      </c>
      <c r="P121" s="32" t="str">
        <f t="shared" ca="1" si="28"/>
        <v>Y</v>
      </c>
      <c r="Q121" s="29" t="s">
        <v>139</v>
      </c>
      <c r="R121" s="54">
        <f t="shared" si="29"/>
        <v>0</v>
      </c>
      <c r="S121" s="33">
        <f t="shared" si="30"/>
        <v>137.12549999999999</v>
      </c>
      <c r="T121" s="29">
        <v>137</v>
      </c>
      <c r="U121" s="27"/>
      <c r="V121" s="27"/>
      <c r="W121" s="27"/>
      <c r="X121" s="27"/>
      <c r="Y121" s="27"/>
      <c r="AE121" s="59"/>
      <c r="AF121" s="59"/>
      <c r="AH121" s="26"/>
      <c r="AI121" s="37"/>
      <c r="AJ121" s="37"/>
      <c r="AK121" s="37"/>
      <c r="AL121" s="30"/>
    </row>
    <row r="122" spans="1:38" ht="15">
      <c r="A122" s="57">
        <v>6</v>
      </c>
      <c r="B122" s="57">
        <v>5</v>
      </c>
      <c r="C122" s="1" t="s">
        <v>385</v>
      </c>
      <c r="D122" s="29" t="s">
        <v>66</v>
      </c>
      <c r="E122" s="29">
        <v>130</v>
      </c>
      <c r="F122" s="27"/>
      <c r="G122" s="27"/>
      <c r="H122" s="27"/>
      <c r="I122" s="27"/>
      <c r="J122" s="27"/>
      <c r="K122" s="32">
        <f t="shared" si="25"/>
        <v>130</v>
      </c>
      <c r="L122" s="32" t="s">
        <v>777</v>
      </c>
      <c r="M122" s="32"/>
      <c r="N122" s="38">
        <f t="shared" si="26"/>
        <v>129.98840000000001</v>
      </c>
      <c r="O122" s="32">
        <f t="shared" si="27"/>
        <v>1</v>
      </c>
      <c r="P122" s="32" t="str">
        <f t="shared" ca="1" si="28"/>
        <v>Y</v>
      </c>
      <c r="Q122" s="29" t="s">
        <v>139</v>
      </c>
      <c r="R122" s="54">
        <f t="shared" si="29"/>
        <v>0</v>
      </c>
      <c r="S122" s="33">
        <f t="shared" si="30"/>
        <v>130.11840000000001</v>
      </c>
      <c r="T122" s="29">
        <v>130</v>
      </c>
      <c r="U122" s="27"/>
      <c r="V122" s="27"/>
      <c r="W122" s="27"/>
      <c r="X122" s="27"/>
      <c r="Y122" s="27"/>
      <c r="AE122" s="59"/>
      <c r="AF122" s="59"/>
      <c r="AH122" s="26"/>
      <c r="AI122" s="37"/>
      <c r="AJ122" s="37"/>
      <c r="AK122" s="37"/>
      <c r="AL122" s="30"/>
    </row>
    <row r="123" spans="1:38" ht="15">
      <c r="A123" s="57">
        <v>7</v>
      </c>
      <c r="B123" s="57">
        <v>6</v>
      </c>
      <c r="C123" s="1" t="s">
        <v>402</v>
      </c>
      <c r="D123" s="29" t="s">
        <v>19</v>
      </c>
      <c r="E123" s="29">
        <v>120</v>
      </c>
      <c r="F123" s="27"/>
      <c r="G123" s="27"/>
      <c r="H123" s="27"/>
      <c r="I123" s="27"/>
      <c r="J123" s="27"/>
      <c r="K123" s="32">
        <f t="shared" si="25"/>
        <v>120</v>
      </c>
      <c r="L123" s="32" t="s">
        <v>777</v>
      </c>
      <c r="M123" s="32"/>
      <c r="N123" s="38">
        <f t="shared" si="26"/>
        <v>119.9883</v>
      </c>
      <c r="O123" s="32">
        <f t="shared" si="27"/>
        <v>1</v>
      </c>
      <c r="P123" s="32" t="str">
        <f t="shared" ca="1" si="28"/>
        <v>Y</v>
      </c>
      <c r="Q123" s="29" t="s">
        <v>139</v>
      </c>
      <c r="R123" s="54">
        <f t="shared" si="29"/>
        <v>0</v>
      </c>
      <c r="S123" s="33">
        <f t="shared" si="30"/>
        <v>120.1083</v>
      </c>
      <c r="T123" s="29">
        <v>120</v>
      </c>
      <c r="U123" s="27"/>
      <c r="V123" s="27"/>
      <c r="W123" s="27"/>
      <c r="X123" s="27"/>
      <c r="Y123" s="27"/>
      <c r="AE123" s="59"/>
      <c r="AF123" s="59"/>
      <c r="AH123" s="26"/>
      <c r="AI123" s="37"/>
      <c r="AJ123" s="37"/>
      <c r="AK123" s="37"/>
      <c r="AL123" s="30"/>
    </row>
    <row r="124" spans="1:38" ht="15">
      <c r="A124" s="57">
        <v>8</v>
      </c>
      <c r="B124" s="57">
        <v>7</v>
      </c>
      <c r="C124" s="1" t="s">
        <v>407</v>
      </c>
      <c r="D124" s="29" t="s">
        <v>45</v>
      </c>
      <c r="E124" s="29">
        <v>116</v>
      </c>
      <c r="F124" s="27"/>
      <c r="G124" s="27"/>
      <c r="H124" s="27"/>
      <c r="I124" s="27"/>
      <c r="J124" s="27"/>
      <c r="K124" s="32">
        <f t="shared" si="25"/>
        <v>116</v>
      </c>
      <c r="L124" s="32" t="s">
        <v>777</v>
      </c>
      <c r="M124" s="32"/>
      <c r="N124" s="38">
        <f t="shared" si="26"/>
        <v>115.98820000000001</v>
      </c>
      <c r="O124" s="32">
        <f t="shared" si="27"/>
        <v>1</v>
      </c>
      <c r="P124" s="32" t="str">
        <f t="shared" ca="1" si="28"/>
        <v>Y</v>
      </c>
      <c r="Q124" s="29" t="s">
        <v>139</v>
      </c>
      <c r="R124" s="54">
        <f t="shared" si="29"/>
        <v>0</v>
      </c>
      <c r="S124" s="33">
        <f t="shared" si="30"/>
        <v>116.10420000000001</v>
      </c>
      <c r="T124" s="29">
        <v>116</v>
      </c>
      <c r="U124" s="27"/>
      <c r="V124" s="27"/>
      <c r="W124" s="27"/>
      <c r="X124" s="27"/>
      <c r="Y124" s="27"/>
      <c r="AE124" s="59"/>
      <c r="AF124" s="59"/>
      <c r="AH124" s="26"/>
      <c r="AI124" s="37"/>
      <c r="AJ124" s="37"/>
      <c r="AK124" s="37"/>
      <c r="AL124" s="30"/>
    </row>
    <row r="125" spans="1:38" ht="15">
      <c r="A125" s="57">
        <v>9</v>
      </c>
      <c r="B125" s="57">
        <v>8</v>
      </c>
      <c r="C125" s="1" t="s">
        <v>427</v>
      </c>
      <c r="D125" s="29" t="s">
        <v>146</v>
      </c>
      <c r="E125" s="29">
        <v>108</v>
      </c>
      <c r="F125" s="27"/>
      <c r="G125" s="27"/>
      <c r="H125" s="27"/>
      <c r="I125" s="27"/>
      <c r="J125" s="27"/>
      <c r="K125" s="32">
        <f t="shared" si="25"/>
        <v>108</v>
      </c>
      <c r="L125" s="32" t="s">
        <v>777</v>
      </c>
      <c r="M125" s="32"/>
      <c r="N125" s="38">
        <f t="shared" si="26"/>
        <v>107.9881</v>
      </c>
      <c r="O125" s="32">
        <f t="shared" si="27"/>
        <v>1</v>
      </c>
      <c r="P125" s="32" t="str">
        <f t="shared" ca="1" si="28"/>
        <v>Y</v>
      </c>
      <c r="Q125" s="29" t="s">
        <v>139</v>
      </c>
      <c r="R125" s="54">
        <f t="shared" si="29"/>
        <v>0</v>
      </c>
      <c r="S125" s="33">
        <f t="shared" si="30"/>
        <v>108.09610000000001</v>
      </c>
      <c r="T125" s="29">
        <v>108</v>
      </c>
      <c r="U125" s="27"/>
      <c r="V125" s="27"/>
      <c r="W125" s="27"/>
      <c r="X125" s="27"/>
      <c r="Y125" s="27"/>
      <c r="AE125" s="59"/>
      <c r="AF125" s="59"/>
      <c r="AH125" s="26"/>
      <c r="AI125" s="37"/>
      <c r="AJ125" s="37"/>
      <c r="AK125" s="37"/>
      <c r="AL125" s="30"/>
    </row>
    <row r="126" spans="1:38" ht="15">
      <c r="A126" s="57">
        <v>10</v>
      </c>
      <c r="B126" s="57">
        <v>9</v>
      </c>
      <c r="C126" s="1" t="s">
        <v>441</v>
      </c>
      <c r="D126" s="29" t="s">
        <v>88</v>
      </c>
      <c r="E126" s="29">
        <v>99</v>
      </c>
      <c r="F126" s="27"/>
      <c r="G126" s="27"/>
      <c r="H126" s="27"/>
      <c r="I126" s="27"/>
      <c r="J126" s="27"/>
      <c r="K126" s="32">
        <f t="shared" si="25"/>
        <v>99</v>
      </c>
      <c r="L126" s="32" t="s">
        <v>777</v>
      </c>
      <c r="M126" s="32"/>
      <c r="N126" s="38">
        <f t="shared" si="26"/>
        <v>98.988</v>
      </c>
      <c r="O126" s="32">
        <f t="shared" si="27"/>
        <v>1</v>
      </c>
      <c r="P126" s="32" t="str">
        <f t="shared" ca="1" si="28"/>
        <v>Y</v>
      </c>
      <c r="Q126" s="29" t="s">
        <v>139</v>
      </c>
      <c r="R126" s="54">
        <f t="shared" si="29"/>
        <v>0</v>
      </c>
      <c r="S126" s="33">
        <f t="shared" si="30"/>
        <v>99.087000000000003</v>
      </c>
      <c r="T126" s="29">
        <v>99</v>
      </c>
      <c r="U126" s="27"/>
      <c r="V126" s="27"/>
      <c r="W126" s="27"/>
      <c r="X126" s="27"/>
      <c r="Y126" s="27"/>
      <c r="AE126" s="59"/>
      <c r="AF126" s="59"/>
      <c r="AH126" s="26"/>
      <c r="AI126" s="37"/>
      <c r="AJ126" s="37"/>
      <c r="AK126" s="37"/>
      <c r="AL126" s="30"/>
    </row>
    <row r="127" spans="1:38" ht="15">
      <c r="A127" s="57">
        <v>11</v>
      </c>
      <c r="B127" s="57">
        <v>10</v>
      </c>
      <c r="C127" s="1" t="s">
        <v>446</v>
      </c>
      <c r="D127" s="29" t="s">
        <v>132</v>
      </c>
      <c r="E127" s="29">
        <v>97</v>
      </c>
      <c r="F127" s="27"/>
      <c r="G127" s="27"/>
      <c r="H127" s="27"/>
      <c r="I127" s="27"/>
      <c r="J127" s="27"/>
      <c r="K127" s="32">
        <f t="shared" si="25"/>
        <v>97</v>
      </c>
      <c r="L127" s="32" t="s">
        <v>777</v>
      </c>
      <c r="M127" s="32"/>
      <c r="N127" s="38">
        <f t="shared" si="26"/>
        <v>96.987899999999996</v>
      </c>
      <c r="O127" s="32">
        <f t="shared" si="27"/>
        <v>1</v>
      </c>
      <c r="P127" s="32" t="str">
        <f t="shared" ca="1" si="28"/>
        <v>Y</v>
      </c>
      <c r="Q127" s="29" t="s">
        <v>139</v>
      </c>
      <c r="R127" s="54">
        <f t="shared" si="29"/>
        <v>0</v>
      </c>
      <c r="S127" s="33">
        <f t="shared" si="30"/>
        <v>97.08489999999999</v>
      </c>
      <c r="T127" s="29">
        <v>97</v>
      </c>
      <c r="U127" s="27"/>
      <c r="V127" s="27"/>
      <c r="W127" s="27"/>
      <c r="X127" s="27"/>
      <c r="Y127" s="27"/>
      <c r="AE127" s="59"/>
      <c r="AF127" s="59"/>
      <c r="AH127" s="26"/>
      <c r="AI127" s="37"/>
      <c r="AJ127" s="37"/>
      <c r="AK127" s="37"/>
      <c r="AL127" s="30"/>
    </row>
    <row r="128" spans="1:38" ht="15">
      <c r="A128" s="57">
        <v>12</v>
      </c>
      <c r="B128" s="57">
        <v>11</v>
      </c>
      <c r="C128" s="1" t="s">
        <v>462</v>
      </c>
      <c r="D128" s="29" t="s">
        <v>30</v>
      </c>
      <c r="E128" s="29">
        <v>89</v>
      </c>
      <c r="F128" s="27"/>
      <c r="G128" s="27"/>
      <c r="H128" s="27"/>
      <c r="I128" s="27"/>
      <c r="J128" s="27"/>
      <c r="K128" s="32">
        <f t="shared" si="25"/>
        <v>89</v>
      </c>
      <c r="L128" s="32" t="s">
        <v>777</v>
      </c>
      <c r="M128" s="32"/>
      <c r="N128" s="38">
        <f t="shared" si="26"/>
        <v>88.987799999999993</v>
      </c>
      <c r="O128" s="32">
        <f t="shared" si="27"/>
        <v>1</v>
      </c>
      <c r="P128" s="32" t="str">
        <f t="shared" ca="1" si="28"/>
        <v>Y</v>
      </c>
      <c r="Q128" s="29" t="s">
        <v>139</v>
      </c>
      <c r="R128" s="54">
        <f t="shared" si="29"/>
        <v>0</v>
      </c>
      <c r="S128" s="33">
        <f t="shared" si="30"/>
        <v>89.076799999999992</v>
      </c>
      <c r="T128" s="29">
        <v>89</v>
      </c>
      <c r="U128" s="27"/>
      <c r="V128" s="27"/>
      <c r="W128" s="27"/>
      <c r="X128" s="27"/>
      <c r="Y128" s="27"/>
      <c r="AE128" s="59"/>
      <c r="AF128" s="59"/>
      <c r="AH128" s="26"/>
      <c r="AI128" s="37"/>
      <c r="AJ128" s="37"/>
      <c r="AK128" s="37"/>
      <c r="AL128" s="30"/>
    </row>
    <row r="129" spans="1:38" ht="15">
      <c r="A129" s="57">
        <v>13</v>
      </c>
      <c r="B129" s="57">
        <v>12</v>
      </c>
      <c r="C129" s="1" t="s">
        <v>464</v>
      </c>
      <c r="D129" s="29" t="s">
        <v>66</v>
      </c>
      <c r="E129" s="29">
        <v>87</v>
      </c>
      <c r="F129" s="27"/>
      <c r="G129" s="27"/>
      <c r="H129" s="27"/>
      <c r="I129" s="27"/>
      <c r="J129" s="27"/>
      <c r="K129" s="32">
        <f t="shared" si="25"/>
        <v>87</v>
      </c>
      <c r="L129" s="32" t="s">
        <v>777</v>
      </c>
      <c r="M129" s="32"/>
      <c r="N129" s="38">
        <f t="shared" si="26"/>
        <v>86.987700000000004</v>
      </c>
      <c r="O129" s="32">
        <f t="shared" si="27"/>
        <v>1</v>
      </c>
      <c r="P129" s="32" t="str">
        <f t="shared" ca="1" si="28"/>
        <v>Y</v>
      </c>
      <c r="Q129" s="29" t="s">
        <v>139</v>
      </c>
      <c r="R129" s="54">
        <f t="shared" si="29"/>
        <v>0</v>
      </c>
      <c r="S129" s="33">
        <f t="shared" si="30"/>
        <v>87.074700000000007</v>
      </c>
      <c r="T129" s="29">
        <v>87</v>
      </c>
      <c r="U129" s="27"/>
      <c r="V129" s="27"/>
      <c r="W129" s="27"/>
      <c r="X129" s="27"/>
      <c r="Y129" s="27"/>
      <c r="AE129" s="59"/>
      <c r="AF129" s="59"/>
      <c r="AH129" s="26"/>
      <c r="AI129" s="37"/>
      <c r="AJ129" s="37"/>
      <c r="AK129" s="37"/>
      <c r="AL129" s="30"/>
    </row>
    <row r="130" spans="1:38" ht="15">
      <c r="A130" s="57">
        <v>14</v>
      </c>
      <c r="B130" s="57">
        <v>13</v>
      </c>
      <c r="C130" s="1" t="s">
        <v>469</v>
      </c>
      <c r="D130" s="29" t="s">
        <v>54</v>
      </c>
      <c r="E130" s="29">
        <v>85</v>
      </c>
      <c r="F130" s="27"/>
      <c r="G130" s="27"/>
      <c r="H130" s="27"/>
      <c r="I130" s="27"/>
      <c r="J130" s="27"/>
      <c r="K130" s="32">
        <f t="shared" si="25"/>
        <v>85</v>
      </c>
      <c r="L130" s="32" t="s">
        <v>777</v>
      </c>
      <c r="M130" s="32"/>
      <c r="N130" s="38">
        <f t="shared" si="26"/>
        <v>84.9876</v>
      </c>
      <c r="O130" s="32">
        <f t="shared" si="27"/>
        <v>1</v>
      </c>
      <c r="P130" s="32" t="str">
        <f t="shared" ca="1" si="28"/>
        <v>Y</v>
      </c>
      <c r="Q130" s="29" t="s">
        <v>139</v>
      </c>
      <c r="R130" s="54">
        <f t="shared" si="29"/>
        <v>0</v>
      </c>
      <c r="S130" s="33">
        <f t="shared" si="30"/>
        <v>85.072599999999994</v>
      </c>
      <c r="T130" s="29">
        <v>85</v>
      </c>
      <c r="U130" s="27"/>
      <c r="V130" s="27"/>
      <c r="W130" s="27"/>
      <c r="X130" s="27"/>
      <c r="Y130" s="27"/>
      <c r="AE130" s="59"/>
      <c r="AF130" s="59"/>
      <c r="AH130" s="26"/>
      <c r="AI130" s="37"/>
      <c r="AJ130" s="37"/>
      <c r="AK130" s="37"/>
      <c r="AL130" s="30"/>
    </row>
    <row r="131" spans="1:38" ht="15">
      <c r="A131" s="57">
        <v>15</v>
      </c>
      <c r="B131" s="57">
        <v>14</v>
      </c>
      <c r="C131" s="1" t="s">
        <v>494</v>
      </c>
      <c r="D131" s="29" t="s">
        <v>54</v>
      </c>
      <c r="E131" s="29">
        <v>70</v>
      </c>
      <c r="F131" s="27"/>
      <c r="G131" s="27"/>
      <c r="H131" s="27"/>
      <c r="I131" s="27"/>
      <c r="J131" s="27"/>
      <c r="K131" s="32">
        <f t="shared" si="25"/>
        <v>70</v>
      </c>
      <c r="L131" s="32" t="s">
        <v>777</v>
      </c>
      <c r="M131" s="32"/>
      <c r="N131" s="38">
        <f t="shared" si="26"/>
        <v>69.987499999999997</v>
      </c>
      <c r="O131" s="32">
        <f t="shared" si="27"/>
        <v>1</v>
      </c>
      <c r="P131" s="32" t="str">
        <f t="shared" ca="1" si="28"/>
        <v>Y</v>
      </c>
      <c r="Q131" s="29" t="s">
        <v>139</v>
      </c>
      <c r="R131" s="54">
        <f t="shared" si="29"/>
        <v>0</v>
      </c>
      <c r="S131" s="33">
        <f t="shared" si="30"/>
        <v>70.05749999999999</v>
      </c>
      <c r="T131" s="29">
        <v>70</v>
      </c>
      <c r="U131" s="27"/>
      <c r="V131" s="27"/>
      <c r="W131" s="27"/>
      <c r="X131" s="27"/>
      <c r="Y131" s="27"/>
      <c r="AE131" s="59"/>
      <c r="AF131" s="59"/>
      <c r="AH131" s="26"/>
      <c r="AI131" s="37"/>
      <c r="AJ131" s="37"/>
      <c r="AK131" s="37"/>
      <c r="AL131" s="30"/>
    </row>
    <row r="132" spans="1:38" ht="15">
      <c r="A132" s="57">
        <v>16</v>
      </c>
      <c r="B132" s="57">
        <v>15</v>
      </c>
      <c r="C132" s="1" t="s">
        <v>517</v>
      </c>
      <c r="D132" s="29" t="s">
        <v>97</v>
      </c>
      <c r="E132" s="29">
        <v>53</v>
      </c>
      <c r="F132" s="27"/>
      <c r="G132" s="27"/>
      <c r="H132" s="27"/>
      <c r="I132" s="27"/>
      <c r="J132" s="27"/>
      <c r="K132" s="32">
        <f t="shared" si="25"/>
        <v>53</v>
      </c>
      <c r="L132" s="32" t="s">
        <v>777</v>
      </c>
      <c r="M132" s="32"/>
      <c r="N132" s="38">
        <f t="shared" si="26"/>
        <v>52.987400000000001</v>
      </c>
      <c r="O132" s="32">
        <f t="shared" si="27"/>
        <v>1</v>
      </c>
      <c r="P132" s="32" t="str">
        <f t="shared" ca="1" si="28"/>
        <v>Y</v>
      </c>
      <c r="Q132" s="29" t="s">
        <v>139</v>
      </c>
      <c r="R132" s="54">
        <f t="shared" si="29"/>
        <v>0</v>
      </c>
      <c r="S132" s="33">
        <f t="shared" si="30"/>
        <v>53.040399999999998</v>
      </c>
      <c r="T132" s="29">
        <v>53</v>
      </c>
      <c r="U132" s="27"/>
      <c r="V132" s="27"/>
      <c r="W132" s="27"/>
      <c r="X132" s="27"/>
      <c r="Y132" s="27"/>
      <c r="AE132" s="59"/>
      <c r="AF132" s="59"/>
      <c r="AH132" s="26"/>
      <c r="AI132" s="37"/>
      <c r="AJ132" s="37"/>
      <c r="AK132" s="37"/>
      <c r="AL132" s="30"/>
    </row>
    <row r="133" spans="1:38" ht="15">
      <c r="A133" s="57">
        <v>17</v>
      </c>
      <c r="B133" s="57">
        <v>16</v>
      </c>
      <c r="C133" s="1" t="s">
        <v>524</v>
      </c>
      <c r="D133" s="29" t="s">
        <v>88</v>
      </c>
      <c r="E133" s="29">
        <v>49</v>
      </c>
      <c r="F133" s="27"/>
      <c r="G133" s="27"/>
      <c r="H133" s="27"/>
      <c r="I133" s="27"/>
      <c r="J133" s="27"/>
      <c r="K133" s="32">
        <f t="shared" si="25"/>
        <v>49</v>
      </c>
      <c r="L133" s="32" t="s">
        <v>777</v>
      </c>
      <c r="M133" s="32"/>
      <c r="N133" s="38">
        <f t="shared" si="26"/>
        <v>48.987299999999998</v>
      </c>
      <c r="O133" s="32">
        <f t="shared" si="27"/>
        <v>1</v>
      </c>
      <c r="P133" s="32" t="str">
        <f t="shared" ca="1" si="28"/>
        <v>Y</v>
      </c>
      <c r="Q133" s="29" t="s">
        <v>139</v>
      </c>
      <c r="R133" s="54">
        <f t="shared" si="29"/>
        <v>0</v>
      </c>
      <c r="S133" s="33">
        <f t="shared" si="30"/>
        <v>49.036299999999997</v>
      </c>
      <c r="T133" s="29">
        <v>49</v>
      </c>
      <c r="U133" s="27"/>
      <c r="V133" s="27"/>
      <c r="W133" s="27"/>
      <c r="X133" s="27"/>
      <c r="Y133" s="27"/>
      <c r="AE133" s="59"/>
      <c r="AF133" s="59"/>
      <c r="AH133" s="26"/>
      <c r="AI133" s="37"/>
      <c r="AJ133" s="37"/>
      <c r="AK133" s="37"/>
      <c r="AL133" s="30"/>
    </row>
    <row r="134" spans="1:38" ht="15">
      <c r="A134" s="57">
        <v>18</v>
      </c>
      <c r="B134" s="57">
        <v>17</v>
      </c>
      <c r="C134" s="1" t="s">
        <v>527</v>
      </c>
      <c r="D134" s="29" t="s">
        <v>51</v>
      </c>
      <c r="E134" s="29">
        <v>47</v>
      </c>
      <c r="F134" s="27"/>
      <c r="G134" s="27"/>
      <c r="H134" s="27"/>
      <c r="I134" s="27"/>
      <c r="J134" s="27"/>
      <c r="K134" s="32">
        <f t="shared" si="25"/>
        <v>47</v>
      </c>
      <c r="L134" s="32" t="s">
        <v>777</v>
      </c>
      <c r="M134" s="32"/>
      <c r="N134" s="38">
        <f t="shared" si="26"/>
        <v>46.987200000000001</v>
      </c>
      <c r="O134" s="32">
        <f t="shared" si="27"/>
        <v>1</v>
      </c>
      <c r="P134" s="32" t="str">
        <f t="shared" ca="1" si="28"/>
        <v>Y</v>
      </c>
      <c r="Q134" s="29" t="s">
        <v>139</v>
      </c>
      <c r="R134" s="54">
        <f t="shared" si="29"/>
        <v>0</v>
      </c>
      <c r="S134" s="33">
        <f t="shared" si="30"/>
        <v>47.034199999999998</v>
      </c>
      <c r="T134" s="29">
        <v>47</v>
      </c>
      <c r="U134" s="27"/>
      <c r="V134" s="27"/>
      <c r="W134" s="27"/>
      <c r="X134" s="27"/>
      <c r="Y134" s="27"/>
      <c r="AE134" s="59"/>
      <c r="AF134" s="59"/>
      <c r="AH134" s="26"/>
      <c r="AI134" s="37"/>
      <c r="AJ134" s="37"/>
      <c r="AK134" s="37"/>
      <c r="AL134" s="30"/>
    </row>
    <row r="135" spans="1:38" ht="15">
      <c r="A135" s="57">
        <v>19</v>
      </c>
      <c r="B135" s="57">
        <v>18</v>
      </c>
      <c r="C135" s="1" t="s">
        <v>530</v>
      </c>
      <c r="D135" s="29" t="s">
        <v>111</v>
      </c>
      <c r="E135" s="29">
        <v>44</v>
      </c>
      <c r="F135" s="27"/>
      <c r="G135" s="27"/>
      <c r="H135" s="27"/>
      <c r="I135" s="27"/>
      <c r="J135" s="27"/>
      <c r="K135" s="32">
        <f t="shared" si="25"/>
        <v>44</v>
      </c>
      <c r="L135" s="32" t="s">
        <v>777</v>
      </c>
      <c r="M135" s="32"/>
      <c r="N135" s="38">
        <f t="shared" si="26"/>
        <v>43.987099999999998</v>
      </c>
      <c r="O135" s="32">
        <f t="shared" si="27"/>
        <v>1</v>
      </c>
      <c r="P135" s="32" t="str">
        <f t="shared" ca="1" si="28"/>
        <v>Y</v>
      </c>
      <c r="Q135" s="29" t="s">
        <v>139</v>
      </c>
      <c r="R135" s="54">
        <f t="shared" si="29"/>
        <v>0</v>
      </c>
      <c r="S135" s="33">
        <f t="shared" si="30"/>
        <v>44.031099999999995</v>
      </c>
      <c r="T135" s="29">
        <v>44</v>
      </c>
      <c r="U135" s="27"/>
      <c r="V135" s="27"/>
      <c r="W135" s="27"/>
      <c r="X135" s="27"/>
      <c r="Y135" s="27"/>
      <c r="AE135" s="59"/>
      <c r="AF135" s="59"/>
      <c r="AH135" s="26"/>
      <c r="AI135" s="37"/>
      <c r="AJ135" s="37"/>
      <c r="AK135" s="37"/>
      <c r="AL135" s="30"/>
    </row>
    <row r="136" spans="1:38" ht="15">
      <c r="A136" s="57">
        <v>20</v>
      </c>
      <c r="B136" s="57">
        <v>19</v>
      </c>
      <c r="C136" s="1" t="s">
        <v>531</v>
      </c>
      <c r="D136" s="29" t="s">
        <v>111</v>
      </c>
      <c r="E136" s="29">
        <v>43</v>
      </c>
      <c r="F136" s="27"/>
      <c r="G136" s="27"/>
      <c r="H136" s="27"/>
      <c r="I136" s="27"/>
      <c r="J136" s="27"/>
      <c r="K136" s="32">
        <f t="shared" si="25"/>
        <v>43</v>
      </c>
      <c r="L136" s="32" t="s">
        <v>777</v>
      </c>
      <c r="M136" s="32"/>
      <c r="N136" s="38">
        <f t="shared" si="26"/>
        <v>42.987000000000002</v>
      </c>
      <c r="O136" s="32">
        <f t="shared" si="27"/>
        <v>1</v>
      </c>
      <c r="P136" s="32" t="str">
        <f t="shared" ca="1" si="28"/>
        <v>Y</v>
      </c>
      <c r="Q136" s="29" t="s">
        <v>139</v>
      </c>
      <c r="R136" s="54">
        <f t="shared" si="29"/>
        <v>0</v>
      </c>
      <c r="S136" s="33">
        <f t="shared" si="30"/>
        <v>43.03</v>
      </c>
      <c r="T136" s="29">
        <v>43</v>
      </c>
      <c r="U136" s="27"/>
      <c r="V136" s="27"/>
      <c r="W136" s="27"/>
      <c r="X136" s="27"/>
      <c r="Y136" s="27"/>
      <c r="AE136" s="59"/>
      <c r="AF136" s="59"/>
      <c r="AH136" s="26"/>
      <c r="AI136" s="37"/>
      <c r="AJ136" s="37"/>
      <c r="AK136" s="37"/>
      <c r="AL136" s="30"/>
    </row>
    <row r="137" spans="1:38" ht="15">
      <c r="A137" s="57">
        <v>21</v>
      </c>
      <c r="B137" s="57">
        <v>20</v>
      </c>
      <c r="C137" s="1" t="s">
        <v>537</v>
      </c>
      <c r="D137" s="29" t="s">
        <v>58</v>
      </c>
      <c r="E137" s="29">
        <v>39</v>
      </c>
      <c r="F137" s="27"/>
      <c r="G137" s="27"/>
      <c r="H137" s="27"/>
      <c r="I137" s="27"/>
      <c r="J137" s="27"/>
      <c r="K137" s="32">
        <f t="shared" si="25"/>
        <v>39</v>
      </c>
      <c r="L137" s="32" t="s">
        <v>777</v>
      </c>
      <c r="M137" s="32"/>
      <c r="N137" s="38">
        <f t="shared" si="26"/>
        <v>38.986899999999999</v>
      </c>
      <c r="O137" s="32">
        <f t="shared" si="27"/>
        <v>1</v>
      </c>
      <c r="P137" s="32" t="str">
        <f t="shared" ca="1" si="28"/>
        <v>Y</v>
      </c>
      <c r="Q137" s="29" t="s">
        <v>139</v>
      </c>
      <c r="R137" s="54">
        <f t="shared" si="29"/>
        <v>0</v>
      </c>
      <c r="S137" s="33">
        <f t="shared" si="30"/>
        <v>39.0259</v>
      </c>
      <c r="T137" s="29">
        <v>39</v>
      </c>
      <c r="U137" s="27"/>
      <c r="V137" s="27"/>
      <c r="W137" s="27"/>
      <c r="X137" s="27"/>
      <c r="Y137" s="27"/>
      <c r="AE137" s="59"/>
      <c r="AF137" s="59"/>
      <c r="AH137" s="26"/>
      <c r="AI137" s="37"/>
      <c r="AJ137" s="37"/>
      <c r="AK137" s="37"/>
      <c r="AL137" s="30"/>
    </row>
    <row r="138" spans="1:38" ht="15">
      <c r="A138" s="57">
        <v>22</v>
      </c>
      <c r="B138" s="57">
        <v>21</v>
      </c>
      <c r="C138" s="1" t="s">
        <v>538</v>
      </c>
      <c r="D138" s="29" t="s">
        <v>58</v>
      </c>
      <c r="E138" s="29">
        <v>38</v>
      </c>
      <c r="F138" s="27"/>
      <c r="G138" s="27"/>
      <c r="H138" s="27"/>
      <c r="I138" s="27"/>
      <c r="J138" s="27"/>
      <c r="K138" s="32">
        <f t="shared" si="25"/>
        <v>38</v>
      </c>
      <c r="L138" s="32" t="s">
        <v>777</v>
      </c>
      <c r="M138" s="32"/>
      <c r="N138" s="38">
        <f t="shared" si="26"/>
        <v>37.986800000000002</v>
      </c>
      <c r="O138" s="32">
        <f t="shared" si="27"/>
        <v>1</v>
      </c>
      <c r="P138" s="32" t="str">
        <f t="shared" ca="1" si="28"/>
        <v>Y</v>
      </c>
      <c r="Q138" s="29" t="s">
        <v>139</v>
      </c>
      <c r="R138" s="54">
        <f t="shared" si="29"/>
        <v>0</v>
      </c>
      <c r="S138" s="33">
        <f t="shared" si="30"/>
        <v>38.024799999999999</v>
      </c>
      <c r="T138" s="29">
        <v>38</v>
      </c>
      <c r="U138" s="27"/>
      <c r="V138" s="27"/>
      <c r="W138" s="27"/>
      <c r="X138" s="27"/>
      <c r="Y138" s="27"/>
      <c r="AE138" s="59"/>
      <c r="AF138" s="59"/>
      <c r="AH138" s="26"/>
      <c r="AI138" s="37"/>
      <c r="AJ138" s="37"/>
      <c r="AK138" s="37"/>
      <c r="AL138" s="30"/>
    </row>
    <row r="139" spans="1:38" ht="5.0999999999999996" customHeight="1">
      <c r="A139" s="27"/>
      <c r="B139" s="27"/>
      <c r="D139" s="49"/>
      <c r="E139" s="49"/>
      <c r="F139" s="49"/>
      <c r="G139" s="49"/>
      <c r="H139" s="49"/>
      <c r="I139" s="49"/>
      <c r="J139" s="49"/>
      <c r="K139" s="32"/>
      <c r="L139" s="27"/>
      <c r="M139" s="27"/>
      <c r="N139" s="38"/>
      <c r="O139" s="27"/>
      <c r="P139" s="27"/>
      <c r="R139" s="55"/>
      <c r="S139" s="33"/>
      <c r="T139" s="49"/>
      <c r="U139" s="49"/>
      <c r="V139" s="49"/>
      <c r="W139" s="49"/>
      <c r="X139" s="49"/>
      <c r="Y139" s="49"/>
      <c r="AE139" s="59"/>
      <c r="AF139" s="59"/>
      <c r="AH139" s="26"/>
      <c r="AI139" s="37"/>
      <c r="AJ139" s="37"/>
      <c r="AK139" s="37"/>
      <c r="AL139" s="30"/>
    </row>
    <row r="140" spans="1:38">
      <c r="D140" s="27"/>
      <c r="E140" s="27"/>
      <c r="F140" s="27"/>
      <c r="G140" s="27"/>
      <c r="H140" s="27"/>
      <c r="I140" s="27"/>
      <c r="J140" s="27"/>
      <c r="K140" s="32"/>
      <c r="L140" s="27"/>
      <c r="M140" s="27"/>
      <c r="N140" s="38"/>
      <c r="O140" s="27"/>
      <c r="P140" s="27"/>
      <c r="R140" s="58"/>
      <c r="S140" s="33"/>
      <c r="T140" s="27"/>
      <c r="U140" s="27"/>
      <c r="V140" s="27"/>
      <c r="W140" s="27"/>
      <c r="X140" s="27"/>
      <c r="Y140" s="27"/>
      <c r="AE140" s="59"/>
      <c r="AF140" s="59"/>
      <c r="AH140" s="26"/>
      <c r="AI140" s="37"/>
      <c r="AJ140" s="37"/>
      <c r="AK140" s="37"/>
      <c r="AL140" s="30"/>
    </row>
    <row r="141" spans="1:38" ht="15">
      <c r="A141" s="56"/>
      <c r="B141" s="56"/>
      <c r="C141" s="26" t="s">
        <v>169</v>
      </c>
      <c r="D141" s="27"/>
      <c r="E141" s="27"/>
      <c r="F141" s="27"/>
      <c r="G141" s="27"/>
      <c r="H141" s="27"/>
      <c r="I141" s="27"/>
      <c r="J141" s="27"/>
      <c r="K141" s="32"/>
      <c r="L141" s="27"/>
      <c r="M141" s="27"/>
      <c r="N141" s="38"/>
      <c r="O141" s="27"/>
      <c r="P141" s="27"/>
      <c r="Q141" s="49" t="str">
        <f>C141</f>
        <v>F55</v>
      </c>
      <c r="R141" s="55"/>
      <c r="S141" s="33"/>
      <c r="T141" s="27"/>
      <c r="U141" s="49"/>
      <c r="V141" s="49"/>
      <c r="W141" s="49"/>
      <c r="X141" s="49"/>
      <c r="Y141" s="49"/>
      <c r="AE141" s="59"/>
      <c r="AF141" s="59"/>
      <c r="AH141" s="26"/>
      <c r="AI141" s="37">
        <v>735</v>
      </c>
      <c r="AJ141" s="37">
        <v>662</v>
      </c>
      <c r="AK141" s="37">
        <v>627</v>
      </c>
      <c r="AL141" s="30"/>
    </row>
    <row r="142" spans="1:38" ht="15">
      <c r="A142" s="57">
        <v>1</v>
      </c>
      <c r="B142" s="57">
        <v>1</v>
      </c>
      <c r="C142" s="1" t="s">
        <v>168</v>
      </c>
      <c r="D142" s="29" t="s">
        <v>66</v>
      </c>
      <c r="E142" s="29">
        <v>194</v>
      </c>
      <c r="F142" s="27"/>
      <c r="G142" s="27"/>
      <c r="H142" s="27"/>
      <c r="I142" s="27"/>
      <c r="J142" s="27"/>
      <c r="K142" s="32">
        <f t="shared" ref="K142:K168" si="31"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194</v>
      </c>
      <c r="L142" s="32" t="s">
        <v>777</v>
      </c>
      <c r="M142" s="32" t="s">
        <v>634</v>
      </c>
      <c r="N142" s="38">
        <f t="shared" ref="N142:N168" si="32">K142-(ROW(K142)-ROW(K$6))/10000</f>
        <v>193.9864</v>
      </c>
      <c r="O142" s="32">
        <f t="shared" ref="O142:O168" si="33">COUNT(E142:J142)</f>
        <v>1</v>
      </c>
      <c r="P142" s="32" t="str">
        <f t="shared" ref="P142:P168" ca="1" si="34">IF(AND(O142=1,OFFSET(D142,0,P$3)&gt;0),"Y",0)</f>
        <v>Y</v>
      </c>
      <c r="Q142" s="29" t="s">
        <v>169</v>
      </c>
      <c r="R142" s="54">
        <f t="shared" ref="R142:R168" si="35">1-(Q142=Q141)</f>
        <v>0</v>
      </c>
      <c r="S142" s="33">
        <f t="shared" ref="S142:S168" si="36">N142+T142/1000+U142/10000+V142/100000+W142/1000000+X142/10000000+Y142/100000000</f>
        <v>194.18039999999999</v>
      </c>
      <c r="T142" s="29">
        <v>194</v>
      </c>
      <c r="U142" s="27"/>
      <c r="V142" s="27"/>
      <c r="W142" s="27"/>
      <c r="X142" s="27"/>
      <c r="Y142" s="27"/>
      <c r="AE142" s="59"/>
      <c r="AF142" s="59"/>
      <c r="AH142" s="26"/>
      <c r="AI142" s="37"/>
      <c r="AJ142" s="37"/>
      <c r="AK142" s="37"/>
      <c r="AL142" s="30"/>
    </row>
    <row r="143" spans="1:38" ht="15">
      <c r="A143" s="57">
        <v>2</v>
      </c>
      <c r="B143" s="57">
        <v>2</v>
      </c>
      <c r="C143" s="1" t="s">
        <v>173</v>
      </c>
      <c r="D143" s="29" t="s">
        <v>58</v>
      </c>
      <c r="E143" s="29">
        <v>193</v>
      </c>
      <c r="F143" s="27"/>
      <c r="G143" s="27"/>
      <c r="H143" s="27"/>
      <c r="I143" s="27"/>
      <c r="J143" s="27"/>
      <c r="K143" s="32">
        <f t="shared" si="31"/>
        <v>193</v>
      </c>
      <c r="L143" s="32" t="s">
        <v>777</v>
      </c>
      <c r="M143" s="32" t="s">
        <v>635</v>
      </c>
      <c r="N143" s="38">
        <f t="shared" si="32"/>
        <v>192.9863</v>
      </c>
      <c r="O143" s="32">
        <f t="shared" si="33"/>
        <v>1</v>
      </c>
      <c r="P143" s="32" t="str">
        <f t="shared" ca="1" si="34"/>
        <v>Y</v>
      </c>
      <c r="Q143" s="29" t="s">
        <v>169</v>
      </c>
      <c r="R143" s="54">
        <f t="shared" si="35"/>
        <v>0</v>
      </c>
      <c r="S143" s="33">
        <f t="shared" si="36"/>
        <v>193.17930000000001</v>
      </c>
      <c r="T143" s="29">
        <v>193</v>
      </c>
      <c r="U143" s="27"/>
      <c r="V143" s="27"/>
      <c r="W143" s="27"/>
      <c r="X143" s="27"/>
      <c r="Y143" s="27"/>
      <c r="AE143" s="59"/>
      <c r="AF143" s="59"/>
      <c r="AH143" s="26"/>
      <c r="AI143" s="37"/>
      <c r="AJ143" s="37"/>
      <c r="AK143" s="37"/>
      <c r="AL143" s="30"/>
    </row>
    <row r="144" spans="1:38" ht="15">
      <c r="A144" s="57">
        <v>3</v>
      </c>
      <c r="B144" s="57">
        <v>3</v>
      </c>
      <c r="C144" s="1" t="s">
        <v>225</v>
      </c>
      <c r="D144" s="29" t="s">
        <v>19</v>
      </c>
      <c r="E144" s="29">
        <v>181</v>
      </c>
      <c r="F144" s="27"/>
      <c r="G144" s="27"/>
      <c r="H144" s="27"/>
      <c r="I144" s="27"/>
      <c r="J144" s="27"/>
      <c r="K144" s="32">
        <f t="shared" si="31"/>
        <v>181</v>
      </c>
      <c r="L144" s="32" t="s">
        <v>777</v>
      </c>
      <c r="M144" s="32" t="s">
        <v>636</v>
      </c>
      <c r="N144" s="38">
        <f t="shared" si="32"/>
        <v>180.9862</v>
      </c>
      <c r="O144" s="32">
        <f t="shared" si="33"/>
        <v>1</v>
      </c>
      <c r="P144" s="32" t="str">
        <f t="shared" ca="1" si="34"/>
        <v>Y</v>
      </c>
      <c r="Q144" s="29" t="s">
        <v>169</v>
      </c>
      <c r="R144" s="54">
        <f t="shared" si="35"/>
        <v>0</v>
      </c>
      <c r="S144" s="33">
        <f t="shared" si="36"/>
        <v>181.16720000000001</v>
      </c>
      <c r="T144" s="29">
        <v>181</v>
      </c>
      <c r="U144" s="27"/>
      <c r="V144" s="27"/>
      <c r="W144" s="27"/>
      <c r="X144" s="27"/>
      <c r="Y144" s="27"/>
      <c r="AE144" s="59"/>
      <c r="AF144" s="59"/>
      <c r="AH144" s="26"/>
      <c r="AI144" s="37"/>
      <c r="AJ144" s="37"/>
      <c r="AK144" s="37"/>
      <c r="AL144" s="30"/>
    </row>
    <row r="145" spans="1:38" ht="15">
      <c r="A145" s="57">
        <v>4</v>
      </c>
      <c r="B145" s="57" t="s">
        <v>94</v>
      </c>
      <c r="C145" s="1" t="s">
        <v>228</v>
      </c>
      <c r="D145" s="29" t="s">
        <v>70</v>
      </c>
      <c r="E145" s="29">
        <v>180</v>
      </c>
      <c r="F145" s="27"/>
      <c r="G145" s="27"/>
      <c r="H145" s="27"/>
      <c r="I145" s="27"/>
      <c r="J145" s="27"/>
      <c r="K145" s="32">
        <f t="shared" si="31"/>
        <v>180</v>
      </c>
      <c r="L145" s="32" t="s">
        <v>778</v>
      </c>
      <c r="M145" s="32"/>
      <c r="N145" s="38">
        <f t="shared" si="32"/>
        <v>179.98609999999999</v>
      </c>
      <c r="O145" s="32">
        <f t="shared" si="33"/>
        <v>1</v>
      </c>
      <c r="P145" s="32" t="str">
        <f t="shared" ca="1" si="34"/>
        <v>Y</v>
      </c>
      <c r="Q145" s="29" t="s">
        <v>169</v>
      </c>
      <c r="R145" s="54">
        <f t="shared" si="35"/>
        <v>0</v>
      </c>
      <c r="S145" s="33">
        <f t="shared" si="36"/>
        <v>180.1661</v>
      </c>
      <c r="T145" s="29">
        <v>180</v>
      </c>
      <c r="U145" s="27"/>
      <c r="V145" s="27"/>
      <c r="W145" s="27"/>
      <c r="X145" s="27"/>
      <c r="Y145" s="27"/>
      <c r="AE145" s="59"/>
      <c r="AF145" s="59"/>
      <c r="AH145" s="26"/>
      <c r="AI145" s="37"/>
      <c r="AJ145" s="37"/>
      <c r="AK145" s="37"/>
      <c r="AL145" s="30"/>
    </row>
    <row r="146" spans="1:38" ht="15">
      <c r="A146" s="57">
        <v>5</v>
      </c>
      <c r="B146" s="57">
        <v>4</v>
      </c>
      <c r="C146" s="1" t="s">
        <v>311</v>
      </c>
      <c r="D146" s="29" t="s">
        <v>111</v>
      </c>
      <c r="E146" s="29">
        <v>159</v>
      </c>
      <c r="F146" s="27"/>
      <c r="G146" s="27"/>
      <c r="H146" s="27"/>
      <c r="I146" s="27"/>
      <c r="J146" s="27"/>
      <c r="K146" s="32">
        <f t="shared" si="31"/>
        <v>159</v>
      </c>
      <c r="L146" s="32" t="s">
        <v>777</v>
      </c>
      <c r="M146" s="32"/>
      <c r="N146" s="38">
        <f t="shared" si="32"/>
        <v>158.98599999999999</v>
      </c>
      <c r="O146" s="32">
        <f t="shared" si="33"/>
        <v>1</v>
      </c>
      <c r="P146" s="32" t="str">
        <f t="shared" ca="1" si="34"/>
        <v>Y</v>
      </c>
      <c r="Q146" s="29" t="s">
        <v>169</v>
      </c>
      <c r="R146" s="54">
        <f t="shared" si="35"/>
        <v>0</v>
      </c>
      <c r="S146" s="33">
        <f t="shared" si="36"/>
        <v>159.14499999999998</v>
      </c>
      <c r="T146" s="29">
        <v>159</v>
      </c>
      <c r="U146" s="27"/>
      <c r="V146" s="27"/>
      <c r="W146" s="27"/>
      <c r="X146" s="27"/>
      <c r="Y146" s="27"/>
      <c r="AE146" s="59"/>
      <c r="AF146" s="59"/>
      <c r="AH146" s="26"/>
      <c r="AI146" s="37"/>
      <c r="AJ146" s="37"/>
      <c r="AK146" s="37"/>
      <c r="AL146" s="30"/>
    </row>
    <row r="147" spans="1:38" ht="15">
      <c r="A147" s="57">
        <v>6</v>
      </c>
      <c r="B147" s="57">
        <v>5</v>
      </c>
      <c r="C147" s="1" t="s">
        <v>324</v>
      </c>
      <c r="D147" s="29" t="s">
        <v>19</v>
      </c>
      <c r="E147" s="29">
        <v>152</v>
      </c>
      <c r="F147" s="27"/>
      <c r="G147" s="27"/>
      <c r="H147" s="27"/>
      <c r="I147" s="27"/>
      <c r="J147" s="27"/>
      <c r="K147" s="32">
        <f t="shared" si="31"/>
        <v>152</v>
      </c>
      <c r="L147" s="32" t="s">
        <v>777</v>
      </c>
      <c r="M147" s="32"/>
      <c r="N147" s="38">
        <f t="shared" si="32"/>
        <v>151.98589999999999</v>
      </c>
      <c r="O147" s="32">
        <f t="shared" si="33"/>
        <v>1</v>
      </c>
      <c r="P147" s="32" t="str">
        <f t="shared" ca="1" si="34"/>
        <v>Y</v>
      </c>
      <c r="Q147" s="29" t="s">
        <v>169</v>
      </c>
      <c r="R147" s="54">
        <f t="shared" si="35"/>
        <v>0</v>
      </c>
      <c r="S147" s="33">
        <f t="shared" si="36"/>
        <v>152.13789999999997</v>
      </c>
      <c r="T147" s="29">
        <v>152</v>
      </c>
      <c r="U147" s="27"/>
      <c r="V147" s="27"/>
      <c r="W147" s="27"/>
      <c r="X147" s="27"/>
      <c r="Y147" s="27"/>
      <c r="AE147" s="59"/>
      <c r="AF147" s="59"/>
      <c r="AH147" s="26"/>
      <c r="AI147" s="37"/>
      <c r="AJ147" s="37"/>
      <c r="AK147" s="37"/>
      <c r="AL147" s="30"/>
    </row>
    <row r="148" spans="1:38" ht="15">
      <c r="A148" s="57">
        <v>7</v>
      </c>
      <c r="B148" s="57">
        <v>6</v>
      </c>
      <c r="C148" s="1" t="s">
        <v>350</v>
      </c>
      <c r="D148" s="29" t="s">
        <v>41</v>
      </c>
      <c r="E148" s="29">
        <v>146</v>
      </c>
      <c r="F148" s="27"/>
      <c r="G148" s="27"/>
      <c r="H148" s="27"/>
      <c r="I148" s="27"/>
      <c r="J148" s="27"/>
      <c r="K148" s="32">
        <f t="shared" si="31"/>
        <v>146</v>
      </c>
      <c r="L148" s="32" t="s">
        <v>777</v>
      </c>
      <c r="M148" s="32"/>
      <c r="N148" s="38">
        <f t="shared" si="32"/>
        <v>145.98580000000001</v>
      </c>
      <c r="O148" s="32">
        <f t="shared" si="33"/>
        <v>1</v>
      </c>
      <c r="P148" s="32" t="str">
        <f t="shared" ca="1" si="34"/>
        <v>Y</v>
      </c>
      <c r="Q148" s="29" t="s">
        <v>169</v>
      </c>
      <c r="R148" s="54">
        <f t="shared" si="35"/>
        <v>0</v>
      </c>
      <c r="S148" s="33">
        <f t="shared" si="36"/>
        <v>146.1318</v>
      </c>
      <c r="T148" s="29">
        <v>146</v>
      </c>
      <c r="U148" s="27"/>
      <c r="V148" s="27"/>
      <c r="W148" s="27"/>
      <c r="X148" s="27"/>
      <c r="Y148" s="27"/>
      <c r="AE148" s="59"/>
      <c r="AF148" s="59"/>
      <c r="AH148" s="26"/>
      <c r="AI148" s="37"/>
      <c r="AJ148" s="37"/>
      <c r="AK148" s="37"/>
      <c r="AL148" s="30"/>
    </row>
    <row r="149" spans="1:38" ht="15">
      <c r="A149" s="57">
        <v>8</v>
      </c>
      <c r="B149" s="57">
        <v>7</v>
      </c>
      <c r="C149" s="1" t="s">
        <v>354</v>
      </c>
      <c r="D149" s="29" t="s">
        <v>30</v>
      </c>
      <c r="E149" s="29">
        <v>144</v>
      </c>
      <c r="F149" s="27"/>
      <c r="G149" s="27"/>
      <c r="H149" s="27"/>
      <c r="I149" s="27"/>
      <c r="J149" s="27"/>
      <c r="K149" s="32">
        <f t="shared" si="31"/>
        <v>144</v>
      </c>
      <c r="L149" s="32" t="s">
        <v>777</v>
      </c>
      <c r="M149" s="32"/>
      <c r="N149" s="38">
        <f t="shared" si="32"/>
        <v>143.98570000000001</v>
      </c>
      <c r="O149" s="32">
        <f t="shared" si="33"/>
        <v>1</v>
      </c>
      <c r="P149" s="32" t="str">
        <f t="shared" ca="1" si="34"/>
        <v>Y</v>
      </c>
      <c r="Q149" s="29" t="s">
        <v>169</v>
      </c>
      <c r="R149" s="54">
        <f t="shared" si="35"/>
        <v>0</v>
      </c>
      <c r="S149" s="33">
        <f t="shared" si="36"/>
        <v>144.12970000000001</v>
      </c>
      <c r="T149" s="29">
        <v>144</v>
      </c>
      <c r="U149" s="27"/>
      <c r="V149" s="27"/>
      <c r="W149" s="27"/>
      <c r="X149" s="27"/>
      <c r="Y149" s="27"/>
      <c r="AE149" s="59"/>
      <c r="AF149" s="59"/>
      <c r="AH149" s="26"/>
      <c r="AI149" s="37"/>
      <c r="AJ149" s="37"/>
      <c r="AK149" s="37"/>
      <c r="AL149" s="30"/>
    </row>
    <row r="150" spans="1:38" ht="15">
      <c r="A150" s="57">
        <v>9</v>
      </c>
      <c r="B150" s="57">
        <v>8</v>
      </c>
      <c r="C150" s="1" t="s">
        <v>375</v>
      </c>
      <c r="D150" s="29" t="s">
        <v>132</v>
      </c>
      <c r="E150" s="29">
        <v>133</v>
      </c>
      <c r="F150" s="27"/>
      <c r="G150" s="27"/>
      <c r="H150" s="27"/>
      <c r="I150" s="27"/>
      <c r="J150" s="27"/>
      <c r="K150" s="32">
        <f t="shared" si="31"/>
        <v>133</v>
      </c>
      <c r="L150" s="32" t="s">
        <v>777</v>
      </c>
      <c r="M150" s="32"/>
      <c r="N150" s="38">
        <f t="shared" si="32"/>
        <v>132.98560000000001</v>
      </c>
      <c r="O150" s="32">
        <f t="shared" si="33"/>
        <v>1</v>
      </c>
      <c r="P150" s="32" t="str">
        <f t="shared" ca="1" si="34"/>
        <v>Y</v>
      </c>
      <c r="Q150" s="29" t="s">
        <v>169</v>
      </c>
      <c r="R150" s="54">
        <f t="shared" si="35"/>
        <v>0</v>
      </c>
      <c r="S150" s="33">
        <f t="shared" si="36"/>
        <v>133.11860000000001</v>
      </c>
      <c r="T150" s="29">
        <v>133</v>
      </c>
      <c r="U150" s="27"/>
      <c r="V150" s="27"/>
      <c r="W150" s="27"/>
      <c r="X150" s="27"/>
      <c r="Y150" s="27"/>
      <c r="AE150" s="59"/>
      <c r="AF150" s="59"/>
      <c r="AH150" s="26"/>
      <c r="AI150" s="37"/>
      <c r="AJ150" s="37"/>
      <c r="AK150" s="37"/>
      <c r="AL150" s="30"/>
    </row>
    <row r="151" spans="1:38" ht="15">
      <c r="A151" s="57">
        <v>10</v>
      </c>
      <c r="B151" s="57">
        <v>9</v>
      </c>
      <c r="C151" s="1" t="s">
        <v>389</v>
      </c>
      <c r="D151" s="29" t="s">
        <v>54</v>
      </c>
      <c r="E151" s="29">
        <v>128</v>
      </c>
      <c r="F151" s="27"/>
      <c r="G151" s="27"/>
      <c r="H151" s="27"/>
      <c r="I151" s="27"/>
      <c r="J151" s="27"/>
      <c r="K151" s="32">
        <f t="shared" si="31"/>
        <v>128</v>
      </c>
      <c r="L151" s="32" t="s">
        <v>777</v>
      </c>
      <c r="M151" s="32"/>
      <c r="N151" s="38">
        <f t="shared" si="32"/>
        <v>127.9855</v>
      </c>
      <c r="O151" s="32">
        <f t="shared" si="33"/>
        <v>1</v>
      </c>
      <c r="P151" s="32" t="str">
        <f t="shared" ca="1" si="34"/>
        <v>Y</v>
      </c>
      <c r="Q151" s="29" t="s">
        <v>169</v>
      </c>
      <c r="R151" s="54">
        <f t="shared" si="35"/>
        <v>0</v>
      </c>
      <c r="S151" s="33">
        <f t="shared" si="36"/>
        <v>128.11349999999999</v>
      </c>
      <c r="T151" s="29">
        <v>128</v>
      </c>
      <c r="U151" s="27"/>
      <c r="V151" s="27"/>
      <c r="W151" s="27"/>
      <c r="X151" s="27"/>
      <c r="Y151" s="27"/>
      <c r="AE151" s="59"/>
      <c r="AF151" s="59"/>
      <c r="AH151" s="26"/>
      <c r="AI151" s="37"/>
      <c r="AJ151" s="37"/>
      <c r="AK151" s="37"/>
      <c r="AL151" s="30"/>
    </row>
    <row r="152" spans="1:38" ht="15">
      <c r="A152" s="57">
        <v>11</v>
      </c>
      <c r="B152" s="57">
        <v>10</v>
      </c>
      <c r="C152" s="1" t="s">
        <v>391</v>
      </c>
      <c r="D152" s="29" t="s">
        <v>97</v>
      </c>
      <c r="E152" s="29">
        <v>127</v>
      </c>
      <c r="F152" s="27"/>
      <c r="G152" s="27"/>
      <c r="H152" s="27"/>
      <c r="I152" s="27"/>
      <c r="J152" s="27"/>
      <c r="K152" s="32">
        <f t="shared" si="31"/>
        <v>127</v>
      </c>
      <c r="L152" s="32" t="s">
        <v>777</v>
      </c>
      <c r="M152" s="32"/>
      <c r="N152" s="38">
        <f t="shared" si="32"/>
        <v>126.9854</v>
      </c>
      <c r="O152" s="32">
        <f t="shared" si="33"/>
        <v>1</v>
      </c>
      <c r="P152" s="32" t="str">
        <f t="shared" ca="1" si="34"/>
        <v>Y</v>
      </c>
      <c r="Q152" s="29" t="s">
        <v>169</v>
      </c>
      <c r="R152" s="54">
        <f t="shared" si="35"/>
        <v>0</v>
      </c>
      <c r="S152" s="33">
        <f t="shared" si="36"/>
        <v>127.11239999999999</v>
      </c>
      <c r="T152" s="29">
        <v>127</v>
      </c>
      <c r="U152" s="27"/>
      <c r="V152" s="27"/>
      <c r="W152" s="27"/>
      <c r="X152" s="27"/>
      <c r="Y152" s="27"/>
      <c r="AE152" s="59"/>
      <c r="AF152" s="59"/>
      <c r="AH152" s="26"/>
      <c r="AI152" s="37"/>
      <c r="AJ152" s="37"/>
      <c r="AK152" s="37"/>
      <c r="AL152" s="30"/>
    </row>
    <row r="153" spans="1:38" ht="15">
      <c r="A153" s="57">
        <v>12</v>
      </c>
      <c r="B153" s="57">
        <v>11</v>
      </c>
      <c r="C153" s="1" t="s">
        <v>398</v>
      </c>
      <c r="D153" s="29" t="s">
        <v>132</v>
      </c>
      <c r="E153" s="29">
        <v>123</v>
      </c>
      <c r="F153" s="27"/>
      <c r="G153" s="27"/>
      <c r="H153" s="27"/>
      <c r="I153" s="27"/>
      <c r="J153" s="27"/>
      <c r="K153" s="32">
        <f t="shared" si="31"/>
        <v>123</v>
      </c>
      <c r="L153" s="32" t="s">
        <v>777</v>
      </c>
      <c r="M153" s="32"/>
      <c r="N153" s="38">
        <f t="shared" si="32"/>
        <v>122.9853</v>
      </c>
      <c r="O153" s="32">
        <f t="shared" si="33"/>
        <v>1</v>
      </c>
      <c r="P153" s="32" t="str">
        <f t="shared" ca="1" si="34"/>
        <v>Y</v>
      </c>
      <c r="Q153" s="29" t="s">
        <v>169</v>
      </c>
      <c r="R153" s="54">
        <f t="shared" si="35"/>
        <v>0</v>
      </c>
      <c r="S153" s="33">
        <f t="shared" si="36"/>
        <v>123.1083</v>
      </c>
      <c r="T153" s="29">
        <v>123</v>
      </c>
      <c r="U153" s="27"/>
      <c r="V153" s="27"/>
      <c r="W153" s="27"/>
      <c r="X153" s="27"/>
      <c r="Y153" s="27"/>
      <c r="AE153" s="59"/>
      <c r="AF153" s="59"/>
      <c r="AH153" s="26"/>
      <c r="AI153" s="37"/>
      <c r="AJ153" s="37"/>
      <c r="AK153" s="37"/>
      <c r="AL153" s="30"/>
    </row>
    <row r="154" spans="1:38" ht="15">
      <c r="A154" s="57">
        <v>13</v>
      </c>
      <c r="B154" s="57">
        <v>12</v>
      </c>
      <c r="C154" s="1" t="s">
        <v>440</v>
      </c>
      <c r="D154" s="29" t="s">
        <v>132</v>
      </c>
      <c r="E154" s="29">
        <v>100</v>
      </c>
      <c r="F154" s="27"/>
      <c r="G154" s="27"/>
      <c r="H154" s="27"/>
      <c r="I154" s="27"/>
      <c r="J154" s="27"/>
      <c r="K154" s="32">
        <f t="shared" si="31"/>
        <v>100</v>
      </c>
      <c r="L154" s="32" t="s">
        <v>777</v>
      </c>
      <c r="M154" s="32"/>
      <c r="N154" s="38">
        <f t="shared" si="32"/>
        <v>99.985200000000006</v>
      </c>
      <c r="O154" s="32">
        <f t="shared" si="33"/>
        <v>1</v>
      </c>
      <c r="P154" s="32" t="str">
        <f t="shared" ca="1" si="34"/>
        <v>Y</v>
      </c>
      <c r="Q154" s="29" t="s">
        <v>169</v>
      </c>
      <c r="R154" s="54">
        <f t="shared" si="35"/>
        <v>0</v>
      </c>
      <c r="S154" s="33">
        <f t="shared" si="36"/>
        <v>100.0852</v>
      </c>
      <c r="T154" s="29">
        <v>100</v>
      </c>
      <c r="U154" s="27"/>
      <c r="V154" s="27"/>
      <c r="W154" s="27"/>
      <c r="X154" s="27"/>
      <c r="Y154" s="27"/>
      <c r="AE154" s="59"/>
      <c r="AF154" s="59"/>
      <c r="AH154" s="26"/>
      <c r="AI154" s="37"/>
      <c r="AJ154" s="37"/>
      <c r="AK154" s="37"/>
      <c r="AL154" s="30"/>
    </row>
    <row r="155" spans="1:38" ht="15">
      <c r="A155" s="57">
        <v>14</v>
      </c>
      <c r="B155" s="57">
        <v>13</v>
      </c>
      <c r="C155" s="1" t="s">
        <v>448</v>
      </c>
      <c r="D155" s="29" t="s">
        <v>45</v>
      </c>
      <c r="E155" s="29">
        <v>95</v>
      </c>
      <c r="F155" s="27"/>
      <c r="G155" s="27"/>
      <c r="H155" s="27"/>
      <c r="I155" s="27"/>
      <c r="J155" s="27"/>
      <c r="K155" s="32">
        <f t="shared" si="31"/>
        <v>95</v>
      </c>
      <c r="L155" s="32" t="s">
        <v>777</v>
      </c>
      <c r="M155" s="32"/>
      <c r="N155" s="38">
        <f t="shared" si="32"/>
        <v>94.985100000000003</v>
      </c>
      <c r="O155" s="32">
        <f t="shared" si="33"/>
        <v>1</v>
      </c>
      <c r="P155" s="32" t="str">
        <f t="shared" ca="1" si="34"/>
        <v>Y</v>
      </c>
      <c r="Q155" s="29" t="s">
        <v>169</v>
      </c>
      <c r="R155" s="54">
        <f t="shared" si="35"/>
        <v>0</v>
      </c>
      <c r="S155" s="33">
        <f t="shared" si="36"/>
        <v>95.080100000000002</v>
      </c>
      <c r="T155" s="29">
        <v>95</v>
      </c>
      <c r="U155" s="27"/>
      <c r="V155" s="27"/>
      <c r="W155" s="27"/>
      <c r="X155" s="27"/>
      <c r="Y155" s="27"/>
      <c r="AE155" s="59"/>
      <c r="AF155" s="59"/>
      <c r="AH155" s="26"/>
      <c r="AI155" s="37"/>
      <c r="AJ155" s="37"/>
      <c r="AK155" s="37"/>
      <c r="AL155" s="30"/>
    </row>
    <row r="156" spans="1:38" ht="15">
      <c r="A156" s="57">
        <v>15</v>
      </c>
      <c r="B156" s="57">
        <v>14</v>
      </c>
      <c r="C156" s="1" t="s">
        <v>478</v>
      </c>
      <c r="D156" s="29" t="s">
        <v>132</v>
      </c>
      <c r="E156" s="29">
        <v>81</v>
      </c>
      <c r="F156" s="27"/>
      <c r="G156" s="27"/>
      <c r="H156" s="27"/>
      <c r="I156" s="27"/>
      <c r="J156" s="27"/>
      <c r="K156" s="32">
        <f t="shared" si="31"/>
        <v>81</v>
      </c>
      <c r="L156" s="32" t="s">
        <v>777</v>
      </c>
      <c r="M156" s="32"/>
      <c r="N156" s="38">
        <f t="shared" si="32"/>
        <v>80.984999999999999</v>
      </c>
      <c r="O156" s="32">
        <f t="shared" si="33"/>
        <v>1</v>
      </c>
      <c r="P156" s="32" t="str">
        <f t="shared" ca="1" si="34"/>
        <v>Y</v>
      </c>
      <c r="Q156" s="29" t="s">
        <v>169</v>
      </c>
      <c r="R156" s="54">
        <f t="shared" si="35"/>
        <v>0</v>
      </c>
      <c r="S156" s="33">
        <f t="shared" si="36"/>
        <v>81.066000000000003</v>
      </c>
      <c r="T156" s="29">
        <v>81</v>
      </c>
      <c r="U156" s="27"/>
      <c r="V156" s="27"/>
      <c r="W156" s="27"/>
      <c r="X156" s="27"/>
      <c r="Y156" s="27"/>
      <c r="AE156" s="59"/>
      <c r="AF156" s="59"/>
      <c r="AH156" s="26"/>
      <c r="AI156" s="37"/>
      <c r="AJ156" s="37"/>
      <c r="AK156" s="37"/>
      <c r="AL156" s="30"/>
    </row>
    <row r="157" spans="1:38" ht="15">
      <c r="A157" s="57">
        <v>16</v>
      </c>
      <c r="B157" s="57">
        <v>15</v>
      </c>
      <c r="C157" s="1" t="s">
        <v>483</v>
      </c>
      <c r="D157" s="29" t="s">
        <v>51</v>
      </c>
      <c r="E157" s="29">
        <v>77</v>
      </c>
      <c r="F157" s="27"/>
      <c r="G157" s="27"/>
      <c r="H157" s="27"/>
      <c r="I157" s="27"/>
      <c r="J157" s="27"/>
      <c r="K157" s="32">
        <f t="shared" si="31"/>
        <v>77</v>
      </c>
      <c r="L157" s="32" t="s">
        <v>777</v>
      </c>
      <c r="M157" s="32"/>
      <c r="N157" s="38">
        <f t="shared" si="32"/>
        <v>76.984899999999996</v>
      </c>
      <c r="O157" s="32">
        <f t="shared" si="33"/>
        <v>1</v>
      </c>
      <c r="P157" s="32" t="str">
        <f t="shared" ca="1" si="34"/>
        <v>Y</v>
      </c>
      <c r="Q157" s="29" t="s">
        <v>169</v>
      </c>
      <c r="R157" s="54">
        <f t="shared" si="35"/>
        <v>0</v>
      </c>
      <c r="S157" s="33">
        <f t="shared" si="36"/>
        <v>77.061899999999994</v>
      </c>
      <c r="T157" s="29">
        <v>77</v>
      </c>
      <c r="U157" s="27"/>
      <c r="V157" s="27"/>
      <c r="W157" s="27"/>
      <c r="X157" s="27"/>
      <c r="Y157" s="27"/>
      <c r="AE157" s="59"/>
      <c r="AF157" s="59"/>
      <c r="AH157" s="26"/>
      <c r="AI157" s="37"/>
      <c r="AJ157" s="37"/>
      <c r="AK157" s="37"/>
      <c r="AL157" s="30"/>
    </row>
    <row r="158" spans="1:38" ht="15">
      <c r="A158" s="57">
        <v>17</v>
      </c>
      <c r="B158" s="57">
        <v>16</v>
      </c>
      <c r="C158" s="1" t="s">
        <v>498</v>
      </c>
      <c r="D158" s="29" t="s">
        <v>132</v>
      </c>
      <c r="E158" s="29">
        <v>66</v>
      </c>
      <c r="F158" s="27"/>
      <c r="G158" s="27"/>
      <c r="H158" s="27"/>
      <c r="I158" s="27"/>
      <c r="J158" s="27"/>
      <c r="K158" s="32">
        <f t="shared" si="31"/>
        <v>66</v>
      </c>
      <c r="L158" s="32" t="s">
        <v>777</v>
      </c>
      <c r="M158" s="32"/>
      <c r="N158" s="38">
        <f t="shared" si="32"/>
        <v>65.984800000000007</v>
      </c>
      <c r="O158" s="32">
        <f t="shared" si="33"/>
        <v>1</v>
      </c>
      <c r="P158" s="32" t="str">
        <f t="shared" ca="1" si="34"/>
        <v>Y</v>
      </c>
      <c r="Q158" s="29" t="s">
        <v>169</v>
      </c>
      <c r="R158" s="54">
        <f t="shared" si="35"/>
        <v>0</v>
      </c>
      <c r="S158" s="33">
        <f t="shared" si="36"/>
        <v>66.05080000000001</v>
      </c>
      <c r="T158" s="29">
        <v>66</v>
      </c>
      <c r="U158" s="27"/>
      <c r="V158" s="27"/>
      <c r="W158" s="27"/>
      <c r="X158" s="27"/>
      <c r="Y158" s="27"/>
      <c r="AE158" s="59"/>
      <c r="AF158" s="59"/>
      <c r="AH158" s="26"/>
      <c r="AI158" s="37"/>
      <c r="AJ158" s="37"/>
      <c r="AK158" s="37"/>
      <c r="AL158" s="30"/>
    </row>
    <row r="159" spans="1:38" ht="15">
      <c r="A159" s="57">
        <v>18</v>
      </c>
      <c r="B159" s="57">
        <v>17</v>
      </c>
      <c r="C159" s="1" t="s">
        <v>503</v>
      </c>
      <c r="D159" s="29" t="s">
        <v>41</v>
      </c>
      <c r="E159" s="29">
        <v>64</v>
      </c>
      <c r="F159" s="27"/>
      <c r="G159" s="27"/>
      <c r="H159" s="27"/>
      <c r="I159" s="27"/>
      <c r="J159" s="27"/>
      <c r="K159" s="32">
        <f t="shared" si="31"/>
        <v>64</v>
      </c>
      <c r="L159" s="32" t="s">
        <v>777</v>
      </c>
      <c r="M159" s="32"/>
      <c r="N159" s="38">
        <f t="shared" si="32"/>
        <v>63.984699999999997</v>
      </c>
      <c r="O159" s="32">
        <f t="shared" si="33"/>
        <v>1</v>
      </c>
      <c r="P159" s="32" t="str">
        <f t="shared" ca="1" si="34"/>
        <v>Y</v>
      </c>
      <c r="Q159" s="29" t="s">
        <v>169</v>
      </c>
      <c r="R159" s="54">
        <f t="shared" si="35"/>
        <v>0</v>
      </c>
      <c r="S159" s="33">
        <f t="shared" si="36"/>
        <v>64.048699999999997</v>
      </c>
      <c r="T159" s="29">
        <v>64</v>
      </c>
      <c r="U159" s="27"/>
      <c r="V159" s="27"/>
      <c r="W159" s="27"/>
      <c r="X159" s="27"/>
      <c r="Y159" s="27"/>
      <c r="AE159" s="59"/>
      <c r="AF159" s="59"/>
      <c r="AH159" s="26"/>
      <c r="AI159" s="37"/>
      <c r="AJ159" s="37"/>
      <c r="AK159" s="37"/>
      <c r="AL159" s="30"/>
    </row>
    <row r="160" spans="1:38" ht="15">
      <c r="A160" s="57">
        <v>19</v>
      </c>
      <c r="B160" s="57" t="s">
        <v>94</v>
      </c>
      <c r="C160" s="1" t="s">
        <v>511</v>
      </c>
      <c r="D160" s="29" t="s">
        <v>70</v>
      </c>
      <c r="E160" s="29">
        <v>58</v>
      </c>
      <c r="F160" s="27"/>
      <c r="G160" s="27"/>
      <c r="H160" s="27"/>
      <c r="I160" s="27"/>
      <c r="J160" s="27"/>
      <c r="K160" s="32">
        <f t="shared" si="31"/>
        <v>58</v>
      </c>
      <c r="L160" s="32" t="s">
        <v>778</v>
      </c>
      <c r="M160" s="32"/>
      <c r="N160" s="38">
        <f t="shared" si="32"/>
        <v>57.9846</v>
      </c>
      <c r="O160" s="32">
        <f t="shared" si="33"/>
        <v>1</v>
      </c>
      <c r="P160" s="32" t="str">
        <f t="shared" ca="1" si="34"/>
        <v>Y</v>
      </c>
      <c r="Q160" s="29" t="s">
        <v>169</v>
      </c>
      <c r="R160" s="54">
        <f t="shared" si="35"/>
        <v>0</v>
      </c>
      <c r="S160" s="33">
        <f t="shared" si="36"/>
        <v>58.0426</v>
      </c>
      <c r="T160" s="29">
        <v>58</v>
      </c>
      <c r="U160" s="27"/>
      <c r="V160" s="27"/>
      <c r="W160" s="27"/>
      <c r="X160" s="27"/>
      <c r="Y160" s="27"/>
      <c r="AE160" s="59"/>
      <c r="AF160" s="59"/>
      <c r="AH160" s="26"/>
      <c r="AI160" s="37"/>
      <c r="AJ160" s="37"/>
      <c r="AK160" s="37"/>
      <c r="AL160" s="30"/>
    </row>
    <row r="161" spans="1:38" ht="15">
      <c r="A161" s="57">
        <v>20</v>
      </c>
      <c r="B161" s="57">
        <v>18</v>
      </c>
      <c r="C161" s="1" t="s">
        <v>513</v>
      </c>
      <c r="D161" s="29" t="s">
        <v>24</v>
      </c>
      <c r="E161" s="29">
        <v>56</v>
      </c>
      <c r="F161" s="27"/>
      <c r="G161" s="27"/>
      <c r="H161" s="27"/>
      <c r="I161" s="27"/>
      <c r="J161" s="27"/>
      <c r="K161" s="32">
        <f t="shared" si="31"/>
        <v>56</v>
      </c>
      <c r="L161" s="32" t="s">
        <v>777</v>
      </c>
      <c r="M161" s="32"/>
      <c r="N161" s="38">
        <f t="shared" si="32"/>
        <v>55.984499999999997</v>
      </c>
      <c r="O161" s="32">
        <f t="shared" si="33"/>
        <v>1</v>
      </c>
      <c r="P161" s="32" t="str">
        <f t="shared" ca="1" si="34"/>
        <v>Y</v>
      </c>
      <c r="Q161" s="29" t="s">
        <v>169</v>
      </c>
      <c r="R161" s="54">
        <f t="shared" si="35"/>
        <v>0</v>
      </c>
      <c r="S161" s="33">
        <f t="shared" si="36"/>
        <v>56.040499999999994</v>
      </c>
      <c r="T161" s="29">
        <v>56</v>
      </c>
      <c r="U161" s="27"/>
      <c r="V161" s="27"/>
      <c r="W161" s="27"/>
      <c r="X161" s="27"/>
      <c r="Y161" s="27"/>
      <c r="AE161" s="59"/>
      <c r="AF161" s="59"/>
      <c r="AH161" s="26"/>
      <c r="AI161" s="37"/>
      <c r="AJ161" s="37"/>
      <c r="AK161" s="37"/>
      <c r="AL161" s="30"/>
    </row>
    <row r="162" spans="1:38" ht="15">
      <c r="A162" s="57">
        <v>21</v>
      </c>
      <c r="B162" s="57">
        <v>19</v>
      </c>
      <c r="C162" s="1" t="s">
        <v>526</v>
      </c>
      <c r="D162" s="29" t="s">
        <v>58</v>
      </c>
      <c r="E162" s="29">
        <v>48</v>
      </c>
      <c r="F162" s="27"/>
      <c r="G162" s="27"/>
      <c r="H162" s="27"/>
      <c r="I162" s="27"/>
      <c r="J162" s="27"/>
      <c r="K162" s="32">
        <f t="shared" si="31"/>
        <v>48</v>
      </c>
      <c r="L162" s="32" t="s">
        <v>777</v>
      </c>
      <c r="M162" s="32"/>
      <c r="N162" s="38">
        <f t="shared" si="32"/>
        <v>47.984400000000001</v>
      </c>
      <c r="O162" s="32">
        <f t="shared" si="33"/>
        <v>1</v>
      </c>
      <c r="P162" s="32" t="str">
        <f t="shared" ca="1" si="34"/>
        <v>Y</v>
      </c>
      <c r="Q162" s="29" t="s">
        <v>169</v>
      </c>
      <c r="R162" s="54">
        <f t="shared" si="35"/>
        <v>0</v>
      </c>
      <c r="S162" s="33">
        <f t="shared" si="36"/>
        <v>48.032400000000003</v>
      </c>
      <c r="T162" s="29">
        <v>48</v>
      </c>
      <c r="U162" s="27"/>
      <c r="V162" s="27"/>
      <c r="W162" s="27"/>
      <c r="X162" s="27"/>
      <c r="Y162" s="27"/>
      <c r="AE162" s="59"/>
      <c r="AF162" s="59"/>
      <c r="AH162" s="26"/>
      <c r="AI162" s="37"/>
      <c r="AJ162" s="37"/>
      <c r="AK162" s="37"/>
      <c r="AL162" s="30"/>
    </row>
    <row r="163" spans="1:38" ht="15">
      <c r="A163" s="57">
        <v>22</v>
      </c>
      <c r="B163" s="57">
        <v>20</v>
      </c>
      <c r="C163" s="1" t="s">
        <v>528</v>
      </c>
      <c r="D163" s="29" t="s">
        <v>54</v>
      </c>
      <c r="E163" s="29">
        <v>46</v>
      </c>
      <c r="F163" s="27"/>
      <c r="G163" s="27"/>
      <c r="H163" s="27"/>
      <c r="I163" s="27"/>
      <c r="J163" s="27"/>
      <c r="K163" s="32">
        <f t="shared" si="31"/>
        <v>46</v>
      </c>
      <c r="L163" s="32" t="s">
        <v>777</v>
      </c>
      <c r="M163" s="32"/>
      <c r="N163" s="38">
        <f t="shared" si="32"/>
        <v>45.984299999999998</v>
      </c>
      <c r="O163" s="32">
        <f t="shared" si="33"/>
        <v>1</v>
      </c>
      <c r="P163" s="32" t="str">
        <f t="shared" ca="1" si="34"/>
        <v>Y</v>
      </c>
      <c r="Q163" s="29" t="s">
        <v>169</v>
      </c>
      <c r="R163" s="54">
        <f t="shared" si="35"/>
        <v>0</v>
      </c>
      <c r="S163" s="33">
        <f t="shared" si="36"/>
        <v>46.030299999999997</v>
      </c>
      <c r="T163" s="29">
        <v>46</v>
      </c>
      <c r="U163" s="27"/>
      <c r="V163" s="27"/>
      <c r="W163" s="27"/>
      <c r="X163" s="27"/>
      <c r="Y163" s="27"/>
      <c r="AE163" s="59"/>
      <c r="AF163" s="59"/>
      <c r="AH163" s="26"/>
      <c r="AI163" s="37"/>
      <c r="AJ163" s="37"/>
      <c r="AK163" s="37"/>
      <c r="AL163" s="30"/>
    </row>
    <row r="164" spans="1:38" ht="15">
      <c r="A164" s="57">
        <v>23</v>
      </c>
      <c r="B164" s="57">
        <v>21</v>
      </c>
      <c r="C164" s="1" t="s">
        <v>533</v>
      </c>
      <c r="D164" s="29" t="s">
        <v>382</v>
      </c>
      <c r="E164" s="29">
        <v>42</v>
      </c>
      <c r="F164" s="27"/>
      <c r="G164" s="27"/>
      <c r="H164" s="27"/>
      <c r="I164" s="27"/>
      <c r="J164" s="27"/>
      <c r="K164" s="32">
        <f t="shared" si="31"/>
        <v>42</v>
      </c>
      <c r="L164" s="32" t="s">
        <v>777</v>
      </c>
      <c r="M164" s="32"/>
      <c r="N164" s="38">
        <f t="shared" si="32"/>
        <v>41.984200000000001</v>
      </c>
      <c r="O164" s="32">
        <f t="shared" si="33"/>
        <v>1</v>
      </c>
      <c r="P164" s="32" t="str">
        <f t="shared" ca="1" si="34"/>
        <v>Y</v>
      </c>
      <c r="Q164" s="29" t="s">
        <v>169</v>
      </c>
      <c r="R164" s="54">
        <f t="shared" si="35"/>
        <v>0</v>
      </c>
      <c r="S164" s="33">
        <f t="shared" si="36"/>
        <v>42.026200000000003</v>
      </c>
      <c r="T164" s="29">
        <v>42</v>
      </c>
      <c r="U164" s="27"/>
      <c r="V164" s="27"/>
      <c r="W164" s="27"/>
      <c r="X164" s="27"/>
      <c r="Y164" s="27"/>
      <c r="AE164" s="59"/>
      <c r="AF164" s="59"/>
      <c r="AH164" s="26"/>
      <c r="AI164" s="37"/>
      <c r="AJ164" s="37"/>
      <c r="AK164" s="37"/>
      <c r="AL164" s="30"/>
    </row>
    <row r="165" spans="1:38" ht="15">
      <c r="A165" s="57">
        <v>24</v>
      </c>
      <c r="B165" s="57">
        <v>22</v>
      </c>
      <c r="C165" s="1" t="s">
        <v>539</v>
      </c>
      <c r="D165" s="29" t="s">
        <v>58</v>
      </c>
      <c r="E165" s="29">
        <v>37</v>
      </c>
      <c r="F165" s="27"/>
      <c r="G165" s="27"/>
      <c r="H165" s="27"/>
      <c r="I165" s="27"/>
      <c r="J165" s="27"/>
      <c r="K165" s="32">
        <f t="shared" si="31"/>
        <v>37</v>
      </c>
      <c r="L165" s="32" t="s">
        <v>777</v>
      </c>
      <c r="M165" s="32"/>
      <c r="N165" s="38">
        <f t="shared" si="32"/>
        <v>36.984099999999998</v>
      </c>
      <c r="O165" s="32">
        <f t="shared" si="33"/>
        <v>1</v>
      </c>
      <c r="P165" s="32" t="str">
        <f t="shared" ca="1" si="34"/>
        <v>Y</v>
      </c>
      <c r="Q165" s="29" t="s">
        <v>169</v>
      </c>
      <c r="R165" s="54">
        <f t="shared" si="35"/>
        <v>0</v>
      </c>
      <c r="S165" s="33">
        <f t="shared" si="36"/>
        <v>37.021099999999997</v>
      </c>
      <c r="T165" s="29">
        <v>37</v>
      </c>
      <c r="U165" s="27"/>
      <c r="V165" s="27"/>
      <c r="W165" s="27"/>
      <c r="X165" s="27"/>
      <c r="Y165" s="27"/>
      <c r="AE165" s="59"/>
      <c r="AF165" s="59"/>
      <c r="AH165" s="26"/>
      <c r="AI165" s="37"/>
      <c r="AJ165" s="37"/>
      <c r="AK165" s="37"/>
      <c r="AL165" s="30"/>
    </row>
    <row r="166" spans="1:38" ht="15">
      <c r="A166" s="57">
        <v>25</v>
      </c>
      <c r="B166" s="57">
        <v>23</v>
      </c>
      <c r="C166" s="1" t="s">
        <v>543</v>
      </c>
      <c r="D166" s="29" t="s">
        <v>146</v>
      </c>
      <c r="E166" s="29">
        <v>33</v>
      </c>
      <c r="F166" s="27"/>
      <c r="G166" s="27"/>
      <c r="H166" s="27"/>
      <c r="I166" s="27"/>
      <c r="J166" s="27"/>
      <c r="K166" s="32">
        <f t="shared" si="31"/>
        <v>33</v>
      </c>
      <c r="L166" s="32" t="s">
        <v>777</v>
      </c>
      <c r="M166" s="32"/>
      <c r="N166" s="38">
        <f t="shared" si="32"/>
        <v>32.984000000000002</v>
      </c>
      <c r="O166" s="32">
        <f t="shared" si="33"/>
        <v>1</v>
      </c>
      <c r="P166" s="32" t="str">
        <f t="shared" ca="1" si="34"/>
        <v>Y</v>
      </c>
      <c r="Q166" s="29" t="s">
        <v>169</v>
      </c>
      <c r="R166" s="54">
        <f t="shared" si="35"/>
        <v>0</v>
      </c>
      <c r="S166" s="33">
        <f t="shared" si="36"/>
        <v>33.017000000000003</v>
      </c>
      <c r="T166" s="29">
        <v>33</v>
      </c>
      <c r="U166" s="27"/>
      <c r="V166" s="27"/>
      <c r="W166" s="27"/>
      <c r="X166" s="27"/>
      <c r="Y166" s="27"/>
      <c r="AE166" s="59"/>
      <c r="AF166" s="59"/>
      <c r="AH166" s="26"/>
      <c r="AI166" s="37"/>
      <c r="AJ166" s="37"/>
      <c r="AK166" s="37"/>
      <c r="AL166" s="30"/>
    </row>
    <row r="167" spans="1:38" ht="15">
      <c r="A167" s="57">
        <v>26</v>
      </c>
      <c r="B167" s="57">
        <v>24</v>
      </c>
      <c r="C167" s="1" t="s">
        <v>551</v>
      </c>
      <c r="D167" s="29" t="s">
        <v>58</v>
      </c>
      <c r="E167" s="29">
        <v>27</v>
      </c>
      <c r="F167" s="27"/>
      <c r="G167" s="27"/>
      <c r="H167" s="27"/>
      <c r="I167" s="27"/>
      <c r="J167" s="27"/>
      <c r="K167" s="32">
        <f t="shared" si="31"/>
        <v>27</v>
      </c>
      <c r="L167" s="32" t="s">
        <v>777</v>
      </c>
      <c r="M167" s="32"/>
      <c r="N167" s="38">
        <f t="shared" si="32"/>
        <v>26.983899999999998</v>
      </c>
      <c r="O167" s="32">
        <f t="shared" si="33"/>
        <v>1</v>
      </c>
      <c r="P167" s="32" t="str">
        <f t="shared" ca="1" si="34"/>
        <v>Y</v>
      </c>
      <c r="Q167" s="29" t="s">
        <v>169</v>
      </c>
      <c r="R167" s="54">
        <f t="shared" si="35"/>
        <v>0</v>
      </c>
      <c r="S167" s="33">
        <f t="shared" si="36"/>
        <v>27.010899999999999</v>
      </c>
      <c r="T167" s="29">
        <v>27</v>
      </c>
      <c r="U167" s="27"/>
      <c r="V167" s="27"/>
      <c r="W167" s="27"/>
      <c r="X167" s="27"/>
      <c r="Y167" s="27"/>
      <c r="AE167" s="59"/>
      <c r="AF167" s="59"/>
      <c r="AH167" s="26"/>
      <c r="AI167" s="37"/>
      <c r="AJ167" s="37"/>
      <c r="AK167" s="37"/>
      <c r="AL167" s="30"/>
    </row>
    <row r="168" spans="1:38" ht="15">
      <c r="A168" s="57">
        <v>27</v>
      </c>
      <c r="B168" s="57">
        <v>25</v>
      </c>
      <c r="C168" s="1" t="s">
        <v>553</v>
      </c>
      <c r="D168" s="29" t="s">
        <v>58</v>
      </c>
      <c r="E168" s="29">
        <v>25</v>
      </c>
      <c r="F168" s="27"/>
      <c r="G168" s="27"/>
      <c r="H168" s="27"/>
      <c r="I168" s="27"/>
      <c r="J168" s="27"/>
      <c r="K168" s="32">
        <f t="shared" si="31"/>
        <v>25</v>
      </c>
      <c r="L168" s="32" t="s">
        <v>777</v>
      </c>
      <c r="M168" s="32"/>
      <c r="N168" s="38">
        <f t="shared" si="32"/>
        <v>24.983799999999999</v>
      </c>
      <c r="O168" s="32">
        <f t="shared" si="33"/>
        <v>1</v>
      </c>
      <c r="P168" s="32" t="str">
        <f t="shared" ca="1" si="34"/>
        <v>Y</v>
      </c>
      <c r="Q168" s="29" t="s">
        <v>169</v>
      </c>
      <c r="R168" s="54">
        <f t="shared" si="35"/>
        <v>0</v>
      </c>
      <c r="S168" s="33">
        <f t="shared" si="36"/>
        <v>25.008799999999997</v>
      </c>
      <c r="T168" s="29">
        <v>25</v>
      </c>
      <c r="U168" s="27"/>
      <c r="V168" s="27"/>
      <c r="W168" s="27"/>
      <c r="X168" s="27"/>
      <c r="Y168" s="27"/>
      <c r="AE168" s="59"/>
      <c r="AF168" s="59"/>
      <c r="AH168" s="26"/>
      <c r="AI168" s="37"/>
      <c r="AJ168" s="37"/>
      <c r="AK168" s="37"/>
      <c r="AL168" s="30"/>
    </row>
    <row r="169" spans="1:38" ht="3" customHeight="1">
      <c r="D169" s="49"/>
      <c r="E169" s="49"/>
      <c r="F169" s="49"/>
      <c r="G169" s="49"/>
      <c r="H169" s="49"/>
      <c r="I169" s="49"/>
      <c r="J169" s="49"/>
      <c r="K169" s="32"/>
      <c r="L169" s="27"/>
      <c r="M169" s="27"/>
      <c r="N169" s="38"/>
      <c r="O169" s="27"/>
      <c r="P169" s="27"/>
      <c r="R169" s="55"/>
      <c r="S169" s="33"/>
      <c r="T169" s="49"/>
      <c r="U169" s="49"/>
      <c r="V169" s="49"/>
      <c r="W169" s="49"/>
      <c r="X169" s="49"/>
      <c r="Y169" s="49"/>
      <c r="AE169" s="59"/>
      <c r="AF169" s="59"/>
      <c r="AH169" s="26"/>
      <c r="AI169" s="37"/>
      <c r="AJ169" s="37"/>
      <c r="AK169" s="37"/>
      <c r="AL169" s="30"/>
    </row>
    <row r="170" spans="1:38">
      <c r="D170" s="27"/>
      <c r="E170" s="27"/>
      <c r="F170" s="27"/>
      <c r="G170" s="27"/>
      <c r="H170" s="27"/>
      <c r="I170" s="27"/>
      <c r="J170" s="27"/>
      <c r="K170" s="32"/>
      <c r="L170" s="27"/>
      <c r="M170" s="27"/>
      <c r="N170" s="38"/>
      <c r="O170" s="27"/>
      <c r="P170" s="27"/>
      <c r="R170" s="58"/>
      <c r="S170" s="33"/>
      <c r="T170" s="27"/>
      <c r="U170" s="27"/>
      <c r="V170" s="27"/>
      <c r="W170" s="27"/>
      <c r="X170" s="27"/>
      <c r="Y170" s="27"/>
      <c r="AE170" s="59"/>
      <c r="AF170" s="59"/>
      <c r="AH170" s="26"/>
      <c r="AI170" s="37"/>
      <c r="AJ170" s="37"/>
      <c r="AK170" s="37"/>
      <c r="AL170" s="30"/>
    </row>
    <row r="171" spans="1:38" ht="15">
      <c r="A171" s="56"/>
      <c r="B171" s="56"/>
      <c r="C171" s="26" t="s">
        <v>184</v>
      </c>
      <c r="D171" s="27"/>
      <c r="E171" s="27"/>
      <c r="F171" s="27"/>
      <c r="G171" s="27"/>
      <c r="H171" s="27"/>
      <c r="I171" s="27"/>
      <c r="J171" s="27"/>
      <c r="K171" s="32"/>
      <c r="L171" s="27"/>
      <c r="M171" s="27"/>
      <c r="N171" s="38"/>
      <c r="O171" s="27"/>
      <c r="P171" s="27"/>
      <c r="Q171" s="49" t="str">
        <f>C171</f>
        <v>F60</v>
      </c>
      <c r="R171" s="55"/>
      <c r="S171" s="33"/>
      <c r="T171" s="27"/>
      <c r="U171" s="49"/>
      <c r="V171" s="49"/>
      <c r="W171" s="49"/>
      <c r="X171" s="49"/>
      <c r="Y171" s="49"/>
      <c r="AE171" s="59"/>
      <c r="AF171" s="59"/>
      <c r="AH171" s="26"/>
      <c r="AI171" s="37">
        <v>767</v>
      </c>
      <c r="AJ171" s="37">
        <v>698</v>
      </c>
      <c r="AK171" s="37">
        <v>648</v>
      </c>
      <c r="AL171" s="30"/>
    </row>
    <row r="172" spans="1:38" ht="15">
      <c r="A172" s="57">
        <v>1</v>
      </c>
      <c r="B172" s="57">
        <v>1</v>
      </c>
      <c r="C172" s="1" t="s">
        <v>183</v>
      </c>
      <c r="D172" s="29" t="s">
        <v>45</v>
      </c>
      <c r="E172" s="29">
        <v>190</v>
      </c>
      <c r="F172" s="27"/>
      <c r="G172" s="27"/>
      <c r="H172" s="27"/>
      <c r="I172" s="27"/>
      <c r="J172" s="27"/>
      <c r="K172" s="32">
        <f t="shared" ref="K172:K191" si="37"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190</v>
      </c>
      <c r="L172" s="32" t="s">
        <v>777</v>
      </c>
      <c r="M172" s="32" t="s">
        <v>185</v>
      </c>
      <c r="N172" s="38">
        <f t="shared" ref="N172:N191" si="38">K172-(ROW(K172)-ROW(K$6))/10000</f>
        <v>189.98339999999999</v>
      </c>
      <c r="O172" s="32">
        <f t="shared" ref="O172:O191" si="39">COUNT(E172:J172)</f>
        <v>1</v>
      </c>
      <c r="P172" s="32" t="str">
        <f t="shared" ref="P172:P191" ca="1" si="40">IF(AND(O172=1,OFFSET(D172,0,P$3)&gt;0),"Y",0)</f>
        <v>Y</v>
      </c>
      <c r="Q172" s="29" t="s">
        <v>184</v>
      </c>
      <c r="R172" s="54">
        <f t="shared" ref="R172:R191" si="41">1-(Q172=Q171)</f>
        <v>0</v>
      </c>
      <c r="S172" s="33">
        <f t="shared" ref="S172:S191" si="42">N172+T172/1000+U172/10000+V172/100000+W172/1000000+X172/10000000+Y172/100000000</f>
        <v>190.17339999999999</v>
      </c>
      <c r="T172" s="29">
        <v>190</v>
      </c>
      <c r="U172" s="27"/>
      <c r="V172" s="27"/>
      <c r="W172" s="27"/>
      <c r="X172" s="27"/>
      <c r="Y172" s="27"/>
      <c r="AE172" s="59"/>
      <c r="AF172" s="59"/>
      <c r="AH172" s="26"/>
      <c r="AI172" s="37"/>
      <c r="AJ172" s="37"/>
      <c r="AK172" s="37"/>
      <c r="AL172" s="30"/>
    </row>
    <row r="173" spans="1:38" ht="15">
      <c r="A173" s="57">
        <v>2</v>
      </c>
      <c r="B173" s="57">
        <v>2</v>
      </c>
      <c r="C173" s="1" t="s">
        <v>274</v>
      </c>
      <c r="D173" s="29" t="s">
        <v>37</v>
      </c>
      <c r="E173" s="29">
        <v>169</v>
      </c>
      <c r="F173" s="27"/>
      <c r="G173" s="27"/>
      <c r="H173" s="27"/>
      <c r="I173" s="27"/>
      <c r="J173" s="27"/>
      <c r="K173" s="32">
        <f t="shared" si="37"/>
        <v>169</v>
      </c>
      <c r="L173" s="32" t="s">
        <v>777</v>
      </c>
      <c r="M173" s="32" t="s">
        <v>353</v>
      </c>
      <c r="N173" s="38">
        <f t="shared" si="38"/>
        <v>168.98330000000001</v>
      </c>
      <c r="O173" s="32">
        <f t="shared" si="39"/>
        <v>1</v>
      </c>
      <c r="P173" s="32" t="str">
        <f t="shared" ca="1" si="40"/>
        <v>Y</v>
      </c>
      <c r="Q173" s="29" t="s">
        <v>184</v>
      </c>
      <c r="R173" s="54">
        <f t="shared" si="41"/>
        <v>0</v>
      </c>
      <c r="S173" s="33">
        <f t="shared" si="42"/>
        <v>169.15230000000003</v>
      </c>
      <c r="T173" s="29">
        <v>169</v>
      </c>
      <c r="U173" s="27"/>
      <c r="V173" s="27"/>
      <c r="W173" s="27"/>
      <c r="X173" s="27"/>
      <c r="Y173" s="27"/>
      <c r="AE173" s="59"/>
      <c r="AF173" s="59"/>
      <c r="AH173" s="26"/>
      <c r="AI173" s="37"/>
      <c r="AJ173" s="37"/>
      <c r="AK173" s="37"/>
      <c r="AL173" s="30"/>
    </row>
    <row r="174" spans="1:38" ht="15">
      <c r="A174" s="57">
        <v>3</v>
      </c>
      <c r="B174" s="57">
        <v>3</v>
      </c>
      <c r="C174" s="1" t="s">
        <v>329</v>
      </c>
      <c r="D174" s="29" t="s">
        <v>77</v>
      </c>
      <c r="E174" s="29">
        <v>150</v>
      </c>
      <c r="F174" s="27"/>
      <c r="G174" s="27"/>
      <c r="H174" s="27"/>
      <c r="I174" s="27"/>
      <c r="J174" s="27"/>
      <c r="K174" s="32">
        <f t="shared" si="37"/>
        <v>150</v>
      </c>
      <c r="L174" s="32" t="s">
        <v>777</v>
      </c>
      <c r="M174" s="32" t="s">
        <v>637</v>
      </c>
      <c r="N174" s="38">
        <f t="shared" si="38"/>
        <v>149.98320000000001</v>
      </c>
      <c r="O174" s="32">
        <f t="shared" si="39"/>
        <v>1</v>
      </c>
      <c r="P174" s="32" t="str">
        <f t="shared" ca="1" si="40"/>
        <v>Y</v>
      </c>
      <c r="Q174" s="29" t="s">
        <v>184</v>
      </c>
      <c r="R174" s="54">
        <f t="shared" si="41"/>
        <v>0</v>
      </c>
      <c r="S174" s="33">
        <f t="shared" si="42"/>
        <v>150.13320000000002</v>
      </c>
      <c r="T174" s="29">
        <v>150</v>
      </c>
      <c r="U174" s="27"/>
      <c r="V174" s="27"/>
      <c r="W174" s="27"/>
      <c r="X174" s="27"/>
      <c r="Y174" s="27"/>
      <c r="AE174" s="59"/>
      <c r="AF174" s="59"/>
      <c r="AH174" s="26"/>
      <c r="AI174" s="37"/>
      <c r="AJ174" s="37"/>
      <c r="AK174" s="37"/>
      <c r="AL174" s="30"/>
    </row>
    <row r="175" spans="1:38" ht="15">
      <c r="A175" s="57">
        <v>4</v>
      </c>
      <c r="B175" s="57">
        <v>4</v>
      </c>
      <c r="C175" s="1" t="s">
        <v>341</v>
      </c>
      <c r="D175" s="29" t="s">
        <v>19</v>
      </c>
      <c r="E175" s="29">
        <v>148</v>
      </c>
      <c r="F175" s="27"/>
      <c r="G175" s="27"/>
      <c r="H175" s="27"/>
      <c r="I175" s="27"/>
      <c r="J175" s="27"/>
      <c r="K175" s="32">
        <f t="shared" si="37"/>
        <v>148</v>
      </c>
      <c r="L175" s="32" t="s">
        <v>777</v>
      </c>
      <c r="M175" s="32"/>
      <c r="N175" s="38">
        <f t="shared" si="38"/>
        <v>147.98310000000001</v>
      </c>
      <c r="O175" s="32">
        <f t="shared" si="39"/>
        <v>1</v>
      </c>
      <c r="P175" s="32" t="str">
        <f t="shared" ca="1" si="40"/>
        <v>Y</v>
      </c>
      <c r="Q175" s="29" t="s">
        <v>184</v>
      </c>
      <c r="R175" s="54">
        <f t="shared" si="41"/>
        <v>0</v>
      </c>
      <c r="S175" s="33">
        <f t="shared" si="42"/>
        <v>148.1311</v>
      </c>
      <c r="T175" s="29">
        <v>148</v>
      </c>
      <c r="U175" s="27"/>
      <c r="V175" s="27"/>
      <c r="W175" s="27"/>
      <c r="X175" s="27"/>
      <c r="Y175" s="27"/>
      <c r="AE175" s="59"/>
      <c r="AF175" s="59"/>
      <c r="AH175" s="26"/>
      <c r="AI175" s="37"/>
      <c r="AJ175" s="37"/>
      <c r="AK175" s="37"/>
      <c r="AL175" s="30"/>
    </row>
    <row r="176" spans="1:38" ht="15">
      <c r="A176" s="57">
        <v>5</v>
      </c>
      <c r="B176" s="57">
        <v>5</v>
      </c>
      <c r="C176" s="1" t="s">
        <v>352</v>
      </c>
      <c r="D176" s="29" t="s">
        <v>37</v>
      </c>
      <c r="E176" s="29">
        <v>145</v>
      </c>
      <c r="F176" s="27"/>
      <c r="G176" s="27"/>
      <c r="H176" s="27"/>
      <c r="I176" s="27"/>
      <c r="J176" s="27"/>
      <c r="K176" s="32">
        <f t="shared" si="37"/>
        <v>145</v>
      </c>
      <c r="L176" s="32" t="s">
        <v>777</v>
      </c>
      <c r="M176" s="32"/>
      <c r="N176" s="38">
        <f t="shared" si="38"/>
        <v>144.983</v>
      </c>
      <c r="O176" s="32">
        <f t="shared" si="39"/>
        <v>1</v>
      </c>
      <c r="P176" s="32" t="str">
        <f t="shared" ca="1" si="40"/>
        <v>Y</v>
      </c>
      <c r="Q176" s="29" t="s">
        <v>184</v>
      </c>
      <c r="R176" s="54">
        <f t="shared" si="41"/>
        <v>0</v>
      </c>
      <c r="S176" s="33">
        <f t="shared" si="42"/>
        <v>145.12800000000001</v>
      </c>
      <c r="T176" s="29">
        <v>145</v>
      </c>
      <c r="U176" s="27"/>
      <c r="V176" s="27"/>
      <c r="W176" s="27"/>
      <c r="X176" s="27"/>
      <c r="Y176" s="27"/>
      <c r="AE176" s="59"/>
      <c r="AF176" s="59"/>
      <c r="AH176" s="26"/>
      <c r="AI176" s="37"/>
      <c r="AJ176" s="37"/>
      <c r="AK176" s="37"/>
      <c r="AL176" s="30"/>
    </row>
    <row r="177" spans="1:38" ht="15">
      <c r="A177" s="57">
        <v>6</v>
      </c>
      <c r="B177" s="57">
        <v>6</v>
      </c>
      <c r="C177" s="1" t="s">
        <v>359</v>
      </c>
      <c r="D177" s="29" t="s">
        <v>111</v>
      </c>
      <c r="E177" s="29">
        <v>139</v>
      </c>
      <c r="F177" s="27"/>
      <c r="G177" s="27"/>
      <c r="H177" s="27"/>
      <c r="I177" s="27"/>
      <c r="J177" s="27"/>
      <c r="K177" s="32">
        <f t="shared" si="37"/>
        <v>139</v>
      </c>
      <c r="L177" s="32" t="s">
        <v>777</v>
      </c>
      <c r="M177" s="32"/>
      <c r="N177" s="38">
        <f t="shared" si="38"/>
        <v>138.9829</v>
      </c>
      <c r="O177" s="32">
        <f t="shared" si="39"/>
        <v>1</v>
      </c>
      <c r="P177" s="32" t="str">
        <f t="shared" ca="1" si="40"/>
        <v>Y</v>
      </c>
      <c r="Q177" s="29" t="s">
        <v>184</v>
      </c>
      <c r="R177" s="54">
        <f t="shared" si="41"/>
        <v>0</v>
      </c>
      <c r="S177" s="33">
        <f t="shared" si="42"/>
        <v>139.12190000000001</v>
      </c>
      <c r="T177" s="29">
        <v>139</v>
      </c>
      <c r="U177" s="27"/>
      <c r="V177" s="27"/>
      <c r="W177" s="27"/>
      <c r="X177" s="27"/>
      <c r="Y177" s="27"/>
      <c r="AE177" s="59"/>
      <c r="AF177" s="59"/>
      <c r="AH177" s="26"/>
      <c r="AI177" s="37"/>
      <c r="AJ177" s="37"/>
      <c r="AK177" s="37"/>
      <c r="AL177" s="30"/>
    </row>
    <row r="178" spans="1:38" ht="15">
      <c r="A178" s="57">
        <v>7</v>
      </c>
      <c r="B178" s="57">
        <v>7</v>
      </c>
      <c r="C178" s="1" t="s">
        <v>406</v>
      </c>
      <c r="D178" s="29" t="s">
        <v>37</v>
      </c>
      <c r="E178" s="29">
        <v>117</v>
      </c>
      <c r="F178" s="27"/>
      <c r="G178" s="27"/>
      <c r="H178" s="27"/>
      <c r="I178" s="27"/>
      <c r="J178" s="27"/>
      <c r="K178" s="32">
        <f t="shared" si="37"/>
        <v>117</v>
      </c>
      <c r="L178" s="32" t="s">
        <v>777</v>
      </c>
      <c r="M178" s="32"/>
      <c r="N178" s="38">
        <f t="shared" si="38"/>
        <v>116.9828</v>
      </c>
      <c r="O178" s="32">
        <f t="shared" si="39"/>
        <v>1</v>
      </c>
      <c r="P178" s="32" t="str">
        <f t="shared" ca="1" si="40"/>
        <v>Y</v>
      </c>
      <c r="Q178" s="29" t="s">
        <v>184</v>
      </c>
      <c r="R178" s="54">
        <f t="shared" si="41"/>
        <v>0</v>
      </c>
      <c r="S178" s="33">
        <f t="shared" si="42"/>
        <v>117.0998</v>
      </c>
      <c r="T178" s="29">
        <v>117</v>
      </c>
      <c r="U178" s="27"/>
      <c r="V178" s="27"/>
      <c r="W178" s="27"/>
      <c r="X178" s="27"/>
      <c r="Y178" s="27"/>
      <c r="AE178" s="59"/>
      <c r="AF178" s="59"/>
      <c r="AH178" s="26"/>
      <c r="AI178" s="37"/>
      <c r="AJ178" s="37"/>
      <c r="AK178" s="37"/>
      <c r="AL178" s="30"/>
    </row>
    <row r="179" spans="1:38" ht="15">
      <c r="A179" s="57">
        <v>8</v>
      </c>
      <c r="B179" s="57">
        <v>8</v>
      </c>
      <c r="C179" s="1" t="s">
        <v>428</v>
      </c>
      <c r="D179" s="29" t="s">
        <v>88</v>
      </c>
      <c r="E179" s="29">
        <v>107</v>
      </c>
      <c r="F179" s="27"/>
      <c r="G179" s="27"/>
      <c r="H179" s="27"/>
      <c r="I179" s="27"/>
      <c r="J179" s="27"/>
      <c r="K179" s="32">
        <f t="shared" si="37"/>
        <v>107</v>
      </c>
      <c r="L179" s="32" t="s">
        <v>777</v>
      </c>
      <c r="M179" s="32"/>
      <c r="N179" s="38">
        <f t="shared" si="38"/>
        <v>106.98269999999999</v>
      </c>
      <c r="O179" s="32">
        <f t="shared" si="39"/>
        <v>1</v>
      </c>
      <c r="P179" s="32" t="str">
        <f t="shared" ca="1" si="40"/>
        <v>Y</v>
      </c>
      <c r="Q179" s="29" t="s">
        <v>184</v>
      </c>
      <c r="R179" s="54">
        <f t="shared" si="41"/>
        <v>0</v>
      </c>
      <c r="S179" s="33">
        <f t="shared" si="42"/>
        <v>107.08969999999999</v>
      </c>
      <c r="T179" s="29">
        <v>107</v>
      </c>
      <c r="U179" s="27"/>
      <c r="V179" s="27"/>
      <c r="W179" s="27"/>
      <c r="X179" s="27"/>
      <c r="Y179" s="27"/>
      <c r="AE179" s="59"/>
      <c r="AF179" s="59"/>
      <c r="AH179" s="26"/>
      <c r="AI179" s="37"/>
      <c r="AJ179" s="37"/>
      <c r="AK179" s="37"/>
      <c r="AL179" s="30"/>
    </row>
    <row r="180" spans="1:38" ht="15">
      <c r="A180" s="57">
        <v>9</v>
      </c>
      <c r="B180" s="57">
        <v>9</v>
      </c>
      <c r="C180" s="1" t="s">
        <v>433</v>
      </c>
      <c r="D180" s="29" t="s">
        <v>382</v>
      </c>
      <c r="E180" s="29">
        <v>104</v>
      </c>
      <c r="F180" s="27"/>
      <c r="G180" s="27"/>
      <c r="H180" s="27"/>
      <c r="I180" s="27"/>
      <c r="J180" s="27"/>
      <c r="K180" s="32">
        <f t="shared" si="37"/>
        <v>104</v>
      </c>
      <c r="L180" s="32" t="s">
        <v>777</v>
      </c>
      <c r="M180" s="32"/>
      <c r="N180" s="38">
        <f t="shared" si="38"/>
        <v>103.98260000000001</v>
      </c>
      <c r="O180" s="32">
        <f t="shared" si="39"/>
        <v>1</v>
      </c>
      <c r="P180" s="32" t="str">
        <f t="shared" ca="1" si="40"/>
        <v>Y</v>
      </c>
      <c r="Q180" s="29" t="s">
        <v>184</v>
      </c>
      <c r="R180" s="54">
        <f t="shared" si="41"/>
        <v>0</v>
      </c>
      <c r="S180" s="33">
        <f t="shared" si="42"/>
        <v>104.0866</v>
      </c>
      <c r="T180" s="29">
        <v>104</v>
      </c>
      <c r="U180" s="27"/>
      <c r="V180" s="27"/>
      <c r="W180" s="27"/>
      <c r="X180" s="27"/>
      <c r="Y180" s="27"/>
      <c r="AE180" s="59"/>
      <c r="AF180" s="59"/>
      <c r="AH180" s="26"/>
      <c r="AI180" s="37"/>
      <c r="AJ180" s="37"/>
      <c r="AK180" s="37"/>
      <c r="AL180" s="30"/>
    </row>
    <row r="181" spans="1:38" ht="15">
      <c r="A181" s="57">
        <v>10</v>
      </c>
      <c r="B181" s="57">
        <v>10</v>
      </c>
      <c r="C181" s="1" t="s">
        <v>437</v>
      </c>
      <c r="D181" s="29" t="s">
        <v>51</v>
      </c>
      <c r="E181" s="29">
        <v>103</v>
      </c>
      <c r="F181" s="27"/>
      <c r="G181" s="27"/>
      <c r="H181" s="27"/>
      <c r="I181" s="27"/>
      <c r="J181" s="27"/>
      <c r="K181" s="32">
        <f t="shared" si="37"/>
        <v>103</v>
      </c>
      <c r="L181" s="32" t="s">
        <v>777</v>
      </c>
      <c r="M181" s="32"/>
      <c r="N181" s="38">
        <f t="shared" si="38"/>
        <v>102.9825</v>
      </c>
      <c r="O181" s="32">
        <f t="shared" si="39"/>
        <v>1</v>
      </c>
      <c r="P181" s="32" t="str">
        <f t="shared" ca="1" si="40"/>
        <v>Y</v>
      </c>
      <c r="Q181" s="29" t="s">
        <v>184</v>
      </c>
      <c r="R181" s="54">
        <f t="shared" si="41"/>
        <v>0</v>
      </c>
      <c r="S181" s="33">
        <f t="shared" si="42"/>
        <v>103.0855</v>
      </c>
      <c r="T181" s="29">
        <v>103</v>
      </c>
      <c r="U181" s="27"/>
      <c r="V181" s="27"/>
      <c r="W181" s="27"/>
      <c r="X181" s="27"/>
      <c r="Y181" s="27"/>
      <c r="AE181" s="59"/>
      <c r="AF181" s="59"/>
      <c r="AH181" s="26"/>
      <c r="AI181" s="37"/>
      <c r="AJ181" s="37"/>
      <c r="AK181" s="37"/>
      <c r="AL181" s="30"/>
    </row>
    <row r="182" spans="1:38" ht="15">
      <c r="A182" s="57">
        <v>11</v>
      </c>
      <c r="B182" s="57">
        <v>11</v>
      </c>
      <c r="C182" s="1" t="s">
        <v>439</v>
      </c>
      <c r="D182" s="29" t="s">
        <v>19</v>
      </c>
      <c r="E182" s="29">
        <v>101</v>
      </c>
      <c r="F182" s="27"/>
      <c r="G182" s="27"/>
      <c r="H182" s="27"/>
      <c r="I182" s="27"/>
      <c r="J182" s="27"/>
      <c r="K182" s="32">
        <f t="shared" si="37"/>
        <v>101</v>
      </c>
      <c r="L182" s="32" t="s">
        <v>777</v>
      </c>
      <c r="M182" s="32"/>
      <c r="N182" s="38">
        <f t="shared" si="38"/>
        <v>100.9824</v>
      </c>
      <c r="O182" s="32">
        <f t="shared" si="39"/>
        <v>1</v>
      </c>
      <c r="P182" s="32" t="str">
        <f t="shared" ca="1" si="40"/>
        <v>Y</v>
      </c>
      <c r="Q182" s="29" t="s">
        <v>184</v>
      </c>
      <c r="R182" s="54">
        <f t="shared" si="41"/>
        <v>0</v>
      </c>
      <c r="S182" s="33">
        <f t="shared" si="42"/>
        <v>101.0834</v>
      </c>
      <c r="T182" s="29">
        <v>101</v>
      </c>
      <c r="U182" s="27"/>
      <c r="V182" s="27"/>
      <c r="W182" s="27"/>
      <c r="X182" s="27"/>
      <c r="Y182" s="27"/>
      <c r="AE182" s="59"/>
      <c r="AF182" s="59"/>
      <c r="AH182" s="26"/>
      <c r="AI182" s="37"/>
      <c r="AJ182" s="37"/>
      <c r="AK182" s="37"/>
      <c r="AL182" s="30"/>
    </row>
    <row r="183" spans="1:38" ht="15">
      <c r="A183" s="57">
        <v>12</v>
      </c>
      <c r="B183" s="57">
        <v>12</v>
      </c>
      <c r="C183" s="1" t="s">
        <v>455</v>
      </c>
      <c r="D183" s="29" t="s">
        <v>37</v>
      </c>
      <c r="E183" s="29">
        <v>92</v>
      </c>
      <c r="F183" s="27"/>
      <c r="G183" s="27"/>
      <c r="H183" s="27"/>
      <c r="I183" s="27"/>
      <c r="J183" s="27"/>
      <c r="K183" s="32">
        <f t="shared" si="37"/>
        <v>92</v>
      </c>
      <c r="L183" s="32" t="s">
        <v>777</v>
      </c>
      <c r="M183" s="32"/>
      <c r="N183" s="38">
        <f t="shared" si="38"/>
        <v>91.982299999999995</v>
      </c>
      <c r="O183" s="32">
        <f t="shared" si="39"/>
        <v>1</v>
      </c>
      <c r="P183" s="32" t="str">
        <f t="shared" ca="1" si="40"/>
        <v>Y</v>
      </c>
      <c r="Q183" s="29" t="s">
        <v>184</v>
      </c>
      <c r="R183" s="54">
        <f t="shared" si="41"/>
        <v>0</v>
      </c>
      <c r="S183" s="33">
        <f t="shared" si="42"/>
        <v>92.074299999999994</v>
      </c>
      <c r="T183" s="29">
        <v>92</v>
      </c>
      <c r="U183" s="27"/>
      <c r="V183" s="27"/>
      <c r="W183" s="27"/>
      <c r="X183" s="27"/>
      <c r="Y183" s="27"/>
      <c r="AE183" s="59"/>
      <c r="AF183" s="59"/>
      <c r="AH183" s="26"/>
      <c r="AI183" s="37"/>
      <c r="AJ183" s="37"/>
      <c r="AK183" s="37"/>
      <c r="AL183" s="30"/>
    </row>
    <row r="184" spans="1:38" ht="15">
      <c r="A184" s="57">
        <v>13</v>
      </c>
      <c r="B184" s="57">
        <v>13</v>
      </c>
      <c r="C184" s="1" t="s">
        <v>463</v>
      </c>
      <c r="D184" s="29" t="s">
        <v>51</v>
      </c>
      <c r="E184" s="29">
        <v>88</v>
      </c>
      <c r="F184" s="27"/>
      <c r="G184" s="27"/>
      <c r="H184" s="27"/>
      <c r="I184" s="27"/>
      <c r="J184" s="27"/>
      <c r="K184" s="32">
        <f t="shared" si="37"/>
        <v>88</v>
      </c>
      <c r="L184" s="32" t="s">
        <v>777</v>
      </c>
      <c r="M184" s="32"/>
      <c r="N184" s="38">
        <f t="shared" si="38"/>
        <v>87.982200000000006</v>
      </c>
      <c r="O184" s="32">
        <f t="shared" si="39"/>
        <v>1</v>
      </c>
      <c r="P184" s="32" t="str">
        <f t="shared" ca="1" si="40"/>
        <v>Y</v>
      </c>
      <c r="Q184" s="29" t="s">
        <v>184</v>
      </c>
      <c r="R184" s="54">
        <f t="shared" si="41"/>
        <v>0</v>
      </c>
      <c r="S184" s="33">
        <f t="shared" si="42"/>
        <v>88.0702</v>
      </c>
      <c r="T184" s="29">
        <v>88</v>
      </c>
      <c r="U184" s="27"/>
      <c r="V184" s="27"/>
      <c r="W184" s="27"/>
      <c r="X184" s="27"/>
      <c r="Y184" s="27"/>
      <c r="AE184" s="59"/>
      <c r="AF184" s="59"/>
      <c r="AH184" s="26"/>
      <c r="AI184" s="37"/>
      <c r="AJ184" s="37"/>
      <c r="AK184" s="37"/>
      <c r="AL184" s="30"/>
    </row>
    <row r="185" spans="1:38" ht="15">
      <c r="A185" s="57">
        <v>14</v>
      </c>
      <c r="B185" s="57">
        <v>14</v>
      </c>
      <c r="C185" s="1" t="s">
        <v>484</v>
      </c>
      <c r="D185" s="29" t="s">
        <v>382</v>
      </c>
      <c r="E185" s="29">
        <v>76</v>
      </c>
      <c r="F185" s="27"/>
      <c r="G185" s="27"/>
      <c r="H185" s="27"/>
      <c r="I185" s="27"/>
      <c r="J185" s="27"/>
      <c r="K185" s="32">
        <f t="shared" si="37"/>
        <v>76</v>
      </c>
      <c r="L185" s="32" t="s">
        <v>777</v>
      </c>
      <c r="M185" s="32"/>
      <c r="N185" s="38">
        <f t="shared" si="38"/>
        <v>75.982100000000003</v>
      </c>
      <c r="O185" s="32">
        <f t="shared" si="39"/>
        <v>1</v>
      </c>
      <c r="P185" s="32" t="str">
        <f t="shared" ca="1" si="40"/>
        <v>Y</v>
      </c>
      <c r="Q185" s="29" t="s">
        <v>184</v>
      </c>
      <c r="R185" s="54">
        <f t="shared" si="41"/>
        <v>0</v>
      </c>
      <c r="S185" s="33">
        <f t="shared" si="42"/>
        <v>76.058099999999996</v>
      </c>
      <c r="T185" s="29">
        <v>76</v>
      </c>
      <c r="U185" s="27"/>
      <c r="V185" s="27"/>
      <c r="W185" s="27"/>
      <c r="X185" s="27"/>
      <c r="Y185" s="27"/>
      <c r="AE185" s="59"/>
      <c r="AF185" s="59"/>
      <c r="AH185" s="26"/>
      <c r="AI185" s="37"/>
      <c r="AJ185" s="37"/>
      <c r="AK185" s="37"/>
      <c r="AL185" s="30"/>
    </row>
    <row r="186" spans="1:38" ht="15">
      <c r="A186" s="57">
        <v>15</v>
      </c>
      <c r="B186" s="57">
        <v>15</v>
      </c>
      <c r="C186" s="1" t="s">
        <v>488</v>
      </c>
      <c r="D186" s="29" t="s">
        <v>30</v>
      </c>
      <c r="E186" s="29">
        <v>73</v>
      </c>
      <c r="F186" s="27"/>
      <c r="G186" s="27"/>
      <c r="H186" s="27"/>
      <c r="I186" s="27"/>
      <c r="J186" s="27"/>
      <c r="K186" s="32">
        <f t="shared" si="37"/>
        <v>73</v>
      </c>
      <c r="L186" s="32" t="s">
        <v>777</v>
      </c>
      <c r="M186" s="32"/>
      <c r="N186" s="38">
        <f t="shared" si="38"/>
        <v>72.981999999999999</v>
      </c>
      <c r="O186" s="32">
        <f t="shared" si="39"/>
        <v>1</v>
      </c>
      <c r="P186" s="32" t="str">
        <f t="shared" ca="1" si="40"/>
        <v>Y</v>
      </c>
      <c r="Q186" s="29" t="s">
        <v>184</v>
      </c>
      <c r="R186" s="54">
        <f t="shared" si="41"/>
        <v>0</v>
      </c>
      <c r="S186" s="33">
        <f t="shared" si="42"/>
        <v>73.054999999999993</v>
      </c>
      <c r="T186" s="29">
        <v>73</v>
      </c>
      <c r="U186" s="27"/>
      <c r="V186" s="27"/>
      <c r="W186" s="27"/>
      <c r="X186" s="27"/>
      <c r="Y186" s="27"/>
      <c r="AE186" s="59"/>
      <c r="AF186" s="59"/>
      <c r="AH186" s="26"/>
      <c r="AI186" s="37"/>
      <c r="AJ186" s="37"/>
      <c r="AK186" s="37"/>
      <c r="AL186" s="30"/>
    </row>
    <row r="187" spans="1:38" ht="15">
      <c r="A187" s="57">
        <v>16</v>
      </c>
      <c r="B187" s="57">
        <v>16</v>
      </c>
      <c r="C187" s="1" t="s">
        <v>496</v>
      </c>
      <c r="D187" s="29" t="s">
        <v>37</v>
      </c>
      <c r="E187" s="29">
        <v>68</v>
      </c>
      <c r="F187" s="27"/>
      <c r="G187" s="27"/>
      <c r="H187" s="27"/>
      <c r="I187" s="27"/>
      <c r="J187" s="27"/>
      <c r="K187" s="32">
        <f t="shared" si="37"/>
        <v>68</v>
      </c>
      <c r="L187" s="32" t="s">
        <v>777</v>
      </c>
      <c r="M187" s="32"/>
      <c r="N187" s="38">
        <f t="shared" si="38"/>
        <v>67.981899999999996</v>
      </c>
      <c r="O187" s="32">
        <f t="shared" si="39"/>
        <v>1</v>
      </c>
      <c r="P187" s="32" t="str">
        <f t="shared" ca="1" si="40"/>
        <v>Y</v>
      </c>
      <c r="Q187" s="29" t="s">
        <v>184</v>
      </c>
      <c r="R187" s="54">
        <f t="shared" si="41"/>
        <v>0</v>
      </c>
      <c r="S187" s="33">
        <f t="shared" si="42"/>
        <v>68.049899999999994</v>
      </c>
      <c r="T187" s="29">
        <v>68</v>
      </c>
      <c r="U187" s="27"/>
      <c r="V187" s="27"/>
      <c r="W187" s="27"/>
      <c r="X187" s="27"/>
      <c r="Y187" s="27"/>
      <c r="AE187" s="59"/>
      <c r="AF187" s="59"/>
      <c r="AH187" s="26"/>
      <c r="AI187" s="37"/>
      <c r="AJ187" s="37"/>
      <c r="AK187" s="37"/>
      <c r="AL187" s="30"/>
    </row>
    <row r="188" spans="1:38" ht="15">
      <c r="A188" s="57">
        <v>17</v>
      </c>
      <c r="B188" s="57">
        <v>17</v>
      </c>
      <c r="C188" s="1" t="s">
        <v>515</v>
      </c>
      <c r="D188" s="29" t="s">
        <v>45</v>
      </c>
      <c r="E188" s="29">
        <v>54</v>
      </c>
      <c r="F188" s="27"/>
      <c r="G188" s="27"/>
      <c r="H188" s="27"/>
      <c r="I188" s="27"/>
      <c r="J188" s="27"/>
      <c r="K188" s="32">
        <f t="shared" si="37"/>
        <v>54</v>
      </c>
      <c r="L188" s="32" t="s">
        <v>777</v>
      </c>
      <c r="M188" s="32"/>
      <c r="N188" s="38">
        <f t="shared" si="38"/>
        <v>53.9818</v>
      </c>
      <c r="O188" s="32">
        <f t="shared" si="39"/>
        <v>1</v>
      </c>
      <c r="P188" s="32" t="str">
        <f t="shared" ca="1" si="40"/>
        <v>Y</v>
      </c>
      <c r="Q188" s="29" t="s">
        <v>184</v>
      </c>
      <c r="R188" s="54">
        <f t="shared" si="41"/>
        <v>0</v>
      </c>
      <c r="S188" s="33">
        <f t="shared" si="42"/>
        <v>54.035800000000002</v>
      </c>
      <c r="T188" s="29">
        <v>54</v>
      </c>
      <c r="U188" s="27"/>
      <c r="V188" s="27"/>
      <c r="W188" s="27"/>
      <c r="X188" s="27"/>
      <c r="Y188" s="27"/>
      <c r="AE188" s="59"/>
      <c r="AF188" s="59"/>
      <c r="AH188" s="26"/>
      <c r="AI188" s="37"/>
      <c r="AJ188" s="37"/>
      <c r="AK188" s="37"/>
      <c r="AL188" s="30"/>
    </row>
    <row r="189" spans="1:38" ht="15">
      <c r="A189" s="57">
        <v>18</v>
      </c>
      <c r="B189" s="57">
        <v>18</v>
      </c>
      <c r="C189" s="1" t="s">
        <v>518</v>
      </c>
      <c r="D189" s="29" t="s">
        <v>66</v>
      </c>
      <c r="E189" s="29">
        <v>52</v>
      </c>
      <c r="F189" s="27"/>
      <c r="G189" s="27"/>
      <c r="H189" s="27"/>
      <c r="I189" s="27"/>
      <c r="J189" s="27"/>
      <c r="K189" s="32">
        <f t="shared" si="37"/>
        <v>52</v>
      </c>
      <c r="L189" s="32" t="s">
        <v>777</v>
      </c>
      <c r="M189" s="32"/>
      <c r="N189" s="38">
        <f t="shared" si="38"/>
        <v>51.981699999999996</v>
      </c>
      <c r="O189" s="32">
        <f t="shared" si="39"/>
        <v>1</v>
      </c>
      <c r="P189" s="32" t="str">
        <f t="shared" ca="1" si="40"/>
        <v>Y</v>
      </c>
      <c r="Q189" s="29" t="s">
        <v>184</v>
      </c>
      <c r="R189" s="54">
        <f t="shared" si="41"/>
        <v>0</v>
      </c>
      <c r="S189" s="33">
        <f t="shared" si="42"/>
        <v>52.033699999999996</v>
      </c>
      <c r="T189" s="29">
        <v>52</v>
      </c>
      <c r="U189" s="27"/>
      <c r="V189" s="27"/>
      <c r="W189" s="27"/>
      <c r="X189" s="27"/>
      <c r="Y189" s="27"/>
      <c r="AE189" s="59"/>
      <c r="AF189" s="59"/>
      <c r="AH189" s="26"/>
      <c r="AI189" s="37"/>
      <c r="AJ189" s="37"/>
      <c r="AK189" s="37"/>
      <c r="AL189" s="30"/>
    </row>
    <row r="190" spans="1:38" ht="15">
      <c r="A190" s="57">
        <v>19</v>
      </c>
      <c r="B190" s="57">
        <v>19</v>
      </c>
      <c r="C190" s="1" t="s">
        <v>542</v>
      </c>
      <c r="D190" s="29" t="s">
        <v>382</v>
      </c>
      <c r="E190" s="29">
        <v>34</v>
      </c>
      <c r="F190" s="27"/>
      <c r="G190" s="27"/>
      <c r="H190" s="27"/>
      <c r="I190" s="27"/>
      <c r="J190" s="27"/>
      <c r="K190" s="32">
        <f t="shared" si="37"/>
        <v>34</v>
      </c>
      <c r="L190" s="32" t="s">
        <v>777</v>
      </c>
      <c r="M190" s="32"/>
      <c r="N190" s="38">
        <f t="shared" si="38"/>
        <v>33.9816</v>
      </c>
      <c r="O190" s="32">
        <f t="shared" si="39"/>
        <v>1</v>
      </c>
      <c r="P190" s="32" t="str">
        <f t="shared" ca="1" si="40"/>
        <v>Y</v>
      </c>
      <c r="Q190" s="29" t="s">
        <v>184</v>
      </c>
      <c r="R190" s="54">
        <f t="shared" si="41"/>
        <v>0</v>
      </c>
      <c r="S190" s="33">
        <f t="shared" si="42"/>
        <v>34.015599999999999</v>
      </c>
      <c r="T190" s="29">
        <v>34</v>
      </c>
      <c r="U190" s="27"/>
      <c r="V190" s="27"/>
      <c r="W190" s="27"/>
      <c r="X190" s="27"/>
      <c r="Y190" s="27"/>
      <c r="AE190" s="59"/>
      <c r="AF190" s="59"/>
      <c r="AH190" s="26"/>
      <c r="AI190" s="37"/>
      <c r="AJ190" s="37"/>
      <c r="AK190" s="37"/>
      <c r="AL190" s="30"/>
    </row>
    <row r="191" spans="1:38" ht="15">
      <c r="A191" s="57">
        <v>20</v>
      </c>
      <c r="B191" s="57">
        <v>20</v>
      </c>
      <c r="C191" s="1" t="s">
        <v>546</v>
      </c>
      <c r="D191" s="29" t="s">
        <v>111</v>
      </c>
      <c r="E191" s="29">
        <v>30</v>
      </c>
      <c r="F191" s="27"/>
      <c r="G191" s="27"/>
      <c r="H191" s="27"/>
      <c r="I191" s="27"/>
      <c r="J191" s="27"/>
      <c r="K191" s="32">
        <f t="shared" si="37"/>
        <v>30</v>
      </c>
      <c r="L191" s="32" t="s">
        <v>777</v>
      </c>
      <c r="M191" s="32"/>
      <c r="N191" s="38">
        <f t="shared" si="38"/>
        <v>29.9815</v>
      </c>
      <c r="O191" s="32">
        <f t="shared" si="39"/>
        <v>1</v>
      </c>
      <c r="P191" s="32" t="str">
        <f t="shared" ca="1" si="40"/>
        <v>Y</v>
      </c>
      <c r="Q191" s="29" t="s">
        <v>184</v>
      </c>
      <c r="R191" s="54">
        <f t="shared" si="41"/>
        <v>0</v>
      </c>
      <c r="S191" s="33">
        <f t="shared" si="42"/>
        <v>30.011500000000002</v>
      </c>
      <c r="T191" s="29">
        <v>30</v>
      </c>
      <c r="U191" s="27"/>
      <c r="V191" s="27"/>
      <c r="W191" s="27"/>
      <c r="X191" s="27"/>
      <c r="Y191" s="27"/>
      <c r="AE191" s="59"/>
      <c r="AF191" s="59"/>
      <c r="AH191" s="26"/>
      <c r="AI191" s="37"/>
      <c r="AJ191" s="37"/>
      <c r="AK191" s="37"/>
      <c r="AL191" s="30"/>
    </row>
    <row r="192" spans="1:38" ht="5.0999999999999996" customHeight="1">
      <c r="A192" s="27"/>
      <c r="B192" s="27"/>
      <c r="D192" s="49"/>
      <c r="E192" s="49"/>
      <c r="F192" s="49"/>
      <c r="G192" s="49"/>
      <c r="H192" s="49"/>
      <c r="I192" s="49"/>
      <c r="J192" s="49"/>
      <c r="K192" s="32"/>
      <c r="L192" s="27"/>
      <c r="M192" s="27"/>
      <c r="N192" s="38"/>
      <c r="O192" s="27"/>
      <c r="P192" s="27"/>
      <c r="R192" s="55"/>
      <c r="S192" s="33"/>
      <c r="T192" s="49"/>
      <c r="U192" s="49"/>
      <c r="V192" s="49"/>
      <c r="W192" s="49"/>
      <c r="X192" s="49"/>
      <c r="Y192" s="49"/>
      <c r="AE192" s="59"/>
      <c r="AF192" s="59"/>
      <c r="AH192" s="26"/>
      <c r="AI192" s="37"/>
      <c r="AJ192" s="37"/>
      <c r="AK192" s="37"/>
      <c r="AL192" s="30"/>
    </row>
    <row r="193" spans="1:38">
      <c r="D193" s="27"/>
      <c r="E193" s="27"/>
      <c r="F193" s="27"/>
      <c r="G193" s="27"/>
      <c r="H193" s="27"/>
      <c r="I193" s="27"/>
      <c r="J193" s="27"/>
      <c r="K193" s="32"/>
      <c r="L193" s="27"/>
      <c r="M193" s="27"/>
      <c r="N193" s="38"/>
      <c r="O193" s="27"/>
      <c r="P193" s="27"/>
      <c r="R193" s="58"/>
      <c r="S193" s="33"/>
      <c r="T193" s="27"/>
      <c r="U193" s="27"/>
      <c r="V193" s="27"/>
      <c r="W193" s="27"/>
      <c r="X193" s="27"/>
      <c r="Y193" s="27"/>
      <c r="AE193" s="59"/>
      <c r="AF193" s="59"/>
      <c r="AH193" s="26"/>
      <c r="AI193" s="37"/>
      <c r="AJ193" s="37"/>
      <c r="AK193" s="37"/>
      <c r="AL193" s="30"/>
    </row>
    <row r="194" spans="1:38" ht="15">
      <c r="A194" s="56"/>
      <c r="B194" s="56"/>
      <c r="C194" s="26" t="s">
        <v>409</v>
      </c>
      <c r="D194" s="27"/>
      <c r="E194" s="27"/>
      <c r="F194" s="27"/>
      <c r="G194" s="27"/>
      <c r="H194" s="27"/>
      <c r="I194" s="27"/>
      <c r="J194" s="27"/>
      <c r="K194" s="32"/>
      <c r="L194" s="27"/>
      <c r="M194" s="27"/>
      <c r="N194" s="38"/>
      <c r="O194" s="27"/>
      <c r="P194" s="27"/>
      <c r="Q194" s="49" t="str">
        <f>C194</f>
        <v>F65</v>
      </c>
      <c r="R194" s="55"/>
      <c r="S194" s="33"/>
      <c r="T194" s="27"/>
      <c r="U194" s="49"/>
      <c r="V194" s="49"/>
      <c r="W194" s="49"/>
      <c r="X194" s="49"/>
      <c r="Y194" s="49"/>
      <c r="AE194" s="59"/>
      <c r="AF194" s="59"/>
      <c r="AH194" s="26"/>
      <c r="AI194" s="37">
        <v>474</v>
      </c>
      <c r="AJ194" s="37">
        <v>463</v>
      </c>
      <c r="AK194" s="37">
        <v>444</v>
      </c>
      <c r="AL194" s="30"/>
    </row>
    <row r="195" spans="1:38" ht="15">
      <c r="A195" s="57">
        <v>1</v>
      </c>
      <c r="B195" s="57">
        <v>1</v>
      </c>
      <c r="C195" s="1" t="s">
        <v>408</v>
      </c>
      <c r="D195" s="29" t="s">
        <v>132</v>
      </c>
      <c r="E195" s="29">
        <v>115</v>
      </c>
      <c r="F195" s="27"/>
      <c r="G195" s="27"/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115</v>
      </c>
      <c r="L195" s="32" t="s">
        <v>777</v>
      </c>
      <c r="M195" s="32" t="s">
        <v>638</v>
      </c>
      <c r="N195" s="38">
        <f>K195-(ROW(K195)-ROW(K$6))/10000</f>
        <v>114.9811</v>
      </c>
      <c r="O195" s="32">
        <f>COUNT(E195:J195)</f>
        <v>1</v>
      </c>
      <c r="P195" s="32" t="str">
        <f ca="1">IF(AND(O195=1,OFFSET(D195,0,P$3)&gt;0),"Y",0)</f>
        <v>Y</v>
      </c>
      <c r="Q195" s="29" t="s">
        <v>409</v>
      </c>
      <c r="R195" s="54">
        <f>1-(Q195=Q194)</f>
        <v>0</v>
      </c>
      <c r="S195" s="33">
        <f>N195+T195/1000+U195/10000+V195/100000+W195/1000000+X195/10000000+Y195/100000000</f>
        <v>115.09609999999999</v>
      </c>
      <c r="T195" s="29">
        <v>115</v>
      </c>
      <c r="U195" s="27"/>
      <c r="V195" s="27"/>
      <c r="W195" s="27"/>
      <c r="X195" s="27"/>
      <c r="Y195" s="27"/>
      <c r="AE195" s="59"/>
      <c r="AF195" s="59"/>
      <c r="AH195" s="26"/>
      <c r="AI195" s="37"/>
      <c r="AJ195" s="37"/>
      <c r="AK195" s="37"/>
      <c r="AL195" s="30"/>
    </row>
    <row r="196" spans="1:38" ht="15">
      <c r="A196" s="57">
        <v>2</v>
      </c>
      <c r="B196" s="57">
        <v>2</v>
      </c>
      <c r="C196" s="1" t="s">
        <v>456</v>
      </c>
      <c r="D196" s="29" t="s">
        <v>41</v>
      </c>
      <c r="E196" s="29">
        <v>91</v>
      </c>
      <c r="F196" s="27"/>
      <c r="G196" s="27"/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91</v>
      </c>
      <c r="L196" s="32" t="s">
        <v>777</v>
      </c>
      <c r="M196" s="32" t="s">
        <v>639</v>
      </c>
      <c r="N196" s="38">
        <f>K196-(ROW(K196)-ROW(K$6))/10000</f>
        <v>90.980999999999995</v>
      </c>
      <c r="O196" s="32">
        <f>COUNT(E196:J196)</f>
        <v>1</v>
      </c>
      <c r="P196" s="32" t="str">
        <f ca="1">IF(AND(O196=1,OFFSET(D196,0,P$3)&gt;0),"Y",0)</f>
        <v>Y</v>
      </c>
      <c r="Q196" s="29" t="s">
        <v>409</v>
      </c>
      <c r="R196" s="54">
        <f>1-(Q196=Q195)</f>
        <v>0</v>
      </c>
      <c r="S196" s="33">
        <f>N196+T196/1000+U196/10000+V196/100000+W196/1000000+X196/10000000+Y196/100000000</f>
        <v>91.071999999999989</v>
      </c>
      <c r="T196" s="29">
        <v>91</v>
      </c>
      <c r="U196" s="27"/>
      <c r="V196" s="27"/>
      <c r="W196" s="27"/>
      <c r="X196" s="27"/>
      <c r="Y196" s="27"/>
      <c r="AE196" s="59"/>
      <c r="AF196" s="59"/>
      <c r="AH196" s="26"/>
      <c r="AI196" s="37"/>
      <c r="AJ196" s="37"/>
      <c r="AK196" s="37"/>
      <c r="AL196" s="30"/>
    </row>
    <row r="197" spans="1:38" ht="15">
      <c r="A197" s="57">
        <v>3</v>
      </c>
      <c r="B197" s="57">
        <v>3</v>
      </c>
      <c r="C197" s="1" t="s">
        <v>486</v>
      </c>
      <c r="D197" s="29" t="s">
        <v>58</v>
      </c>
      <c r="E197" s="29">
        <v>75</v>
      </c>
      <c r="F197" s="27"/>
      <c r="G197" s="27"/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75</v>
      </c>
      <c r="L197" s="32" t="s">
        <v>777</v>
      </c>
      <c r="M197" s="32" t="s">
        <v>640</v>
      </c>
      <c r="N197" s="38">
        <f>K197-(ROW(K197)-ROW(K$6))/10000</f>
        <v>74.980900000000005</v>
      </c>
      <c r="O197" s="32">
        <f>COUNT(E197:J197)</f>
        <v>1</v>
      </c>
      <c r="P197" s="32" t="str">
        <f ca="1">IF(AND(O197=1,OFFSET(D197,0,P$3)&gt;0),"Y",0)</f>
        <v>Y</v>
      </c>
      <c r="Q197" s="29" t="s">
        <v>409</v>
      </c>
      <c r="R197" s="54">
        <f>1-(Q197=Q196)</f>
        <v>0</v>
      </c>
      <c r="S197" s="33">
        <f>N197+T197/1000+U197/10000+V197/100000+W197/1000000+X197/10000000+Y197/100000000</f>
        <v>75.055900000000008</v>
      </c>
      <c r="T197" s="29">
        <v>75</v>
      </c>
      <c r="U197" s="27"/>
      <c r="V197" s="27"/>
      <c r="W197" s="27"/>
      <c r="X197" s="27"/>
      <c r="Y197" s="27"/>
      <c r="AE197" s="59"/>
      <c r="AF197" s="59"/>
      <c r="AH197" s="26"/>
      <c r="AI197" s="37"/>
      <c r="AJ197" s="37"/>
      <c r="AK197" s="37"/>
      <c r="AL197" s="30"/>
    </row>
    <row r="198" spans="1:38" ht="15">
      <c r="A198" s="57">
        <v>4</v>
      </c>
      <c r="B198" s="57">
        <v>4</v>
      </c>
      <c r="C198" s="1" t="s">
        <v>487</v>
      </c>
      <c r="D198" s="29" t="s">
        <v>37</v>
      </c>
      <c r="E198" s="29">
        <v>74</v>
      </c>
      <c r="F198" s="27"/>
      <c r="G198" s="27"/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74</v>
      </c>
      <c r="L198" s="32" t="s">
        <v>777</v>
      </c>
      <c r="M198" s="32"/>
      <c r="N198" s="38">
        <f>K198-(ROW(K198)-ROW(K$6))/10000</f>
        <v>73.980800000000002</v>
      </c>
      <c r="O198" s="32">
        <f>COUNT(E198:J198)</f>
        <v>1</v>
      </c>
      <c r="P198" s="32" t="str">
        <f ca="1">IF(AND(O198=1,OFFSET(D198,0,P$3)&gt;0),"Y",0)</f>
        <v>Y</v>
      </c>
      <c r="Q198" s="29" t="s">
        <v>409</v>
      </c>
      <c r="R198" s="54">
        <f>1-(Q198=Q197)</f>
        <v>0</v>
      </c>
      <c r="S198" s="33">
        <f>N198+T198/1000+U198/10000+V198/100000+W198/1000000+X198/10000000+Y198/100000000</f>
        <v>74.0548</v>
      </c>
      <c r="T198" s="29">
        <v>74</v>
      </c>
      <c r="U198" s="27"/>
      <c r="V198" s="27"/>
      <c r="W198" s="27"/>
      <c r="X198" s="27"/>
      <c r="Y198" s="27"/>
      <c r="AE198" s="59"/>
      <c r="AF198" s="59"/>
      <c r="AH198" s="26"/>
      <c r="AI198" s="37"/>
      <c r="AJ198" s="37"/>
      <c r="AK198" s="37"/>
      <c r="AL198" s="30"/>
    </row>
    <row r="199" spans="1:38" ht="3" customHeight="1">
      <c r="D199" s="49"/>
      <c r="E199" s="49"/>
      <c r="F199" s="49"/>
      <c r="G199" s="49"/>
      <c r="H199" s="49"/>
      <c r="I199" s="49"/>
      <c r="J199" s="49"/>
      <c r="K199" s="32"/>
      <c r="L199" s="27"/>
      <c r="M199" s="27"/>
      <c r="N199" s="38"/>
      <c r="O199" s="27"/>
      <c r="P199" s="27"/>
      <c r="R199" s="55"/>
      <c r="S199" s="33"/>
      <c r="T199" s="49"/>
      <c r="U199" s="49"/>
      <c r="V199" s="49"/>
      <c r="W199" s="49"/>
      <c r="X199" s="49"/>
      <c r="Y199" s="49"/>
      <c r="AE199" s="59"/>
      <c r="AF199" s="59"/>
      <c r="AH199" s="26"/>
      <c r="AI199" s="37"/>
      <c r="AJ199" s="37"/>
      <c r="AK199" s="37"/>
      <c r="AL199" s="30"/>
    </row>
    <row r="200" spans="1:38">
      <c r="D200" s="27"/>
      <c r="E200" s="27"/>
      <c r="F200" s="27"/>
      <c r="G200" s="27"/>
      <c r="H200" s="27"/>
      <c r="I200" s="27"/>
      <c r="J200" s="27"/>
      <c r="K200" s="32"/>
      <c r="L200" s="27"/>
      <c r="M200" s="27"/>
      <c r="N200" s="38"/>
      <c r="O200" s="27"/>
      <c r="P200" s="27"/>
      <c r="R200" s="58"/>
      <c r="S200" s="33"/>
      <c r="T200" s="27"/>
      <c r="U200" s="27"/>
      <c r="V200" s="27"/>
      <c r="W200" s="27"/>
      <c r="X200" s="27"/>
      <c r="Y200" s="27"/>
      <c r="AE200" s="59"/>
      <c r="AF200" s="59"/>
      <c r="AH200" s="26"/>
      <c r="AI200" s="37"/>
      <c r="AJ200" s="37"/>
      <c r="AK200" s="37"/>
      <c r="AL200" s="30"/>
    </row>
    <row r="201" spans="1:38" ht="15">
      <c r="A201" s="56"/>
      <c r="B201" s="56"/>
      <c r="C201" s="26" t="s">
        <v>473</v>
      </c>
      <c r="D201" s="27"/>
      <c r="E201" s="27"/>
      <c r="F201" s="27"/>
      <c r="G201" s="27"/>
      <c r="H201" s="27"/>
      <c r="I201" s="27"/>
      <c r="J201" s="27"/>
      <c r="K201" s="32"/>
      <c r="L201" s="27"/>
      <c r="M201" s="27"/>
      <c r="N201" s="38"/>
      <c r="O201" s="27"/>
      <c r="P201" s="27"/>
      <c r="Q201" s="49" t="str">
        <f>C201</f>
        <v>F70</v>
      </c>
      <c r="R201" s="55"/>
      <c r="S201" s="33"/>
      <c r="T201" s="27"/>
      <c r="U201" s="49"/>
      <c r="V201" s="49"/>
      <c r="W201" s="49"/>
      <c r="X201" s="49"/>
      <c r="Y201" s="49"/>
      <c r="AE201" s="59"/>
      <c r="AF201" s="59"/>
      <c r="AH201" s="26"/>
      <c r="AI201" s="37">
        <v>435</v>
      </c>
      <c r="AJ201" s="37">
        <v>362</v>
      </c>
      <c r="AK201" s="37">
        <v>334</v>
      </c>
      <c r="AL201" s="30"/>
    </row>
    <row r="202" spans="1:38" ht="15">
      <c r="A202" s="57">
        <v>1</v>
      </c>
      <c r="B202" s="57">
        <v>1</v>
      </c>
      <c r="C202" s="1" t="s">
        <v>472</v>
      </c>
      <c r="D202" s="29" t="s">
        <v>41</v>
      </c>
      <c r="E202" s="29">
        <v>83</v>
      </c>
      <c r="F202" s="27"/>
      <c r="G202" s="27"/>
      <c r="H202" s="27"/>
      <c r="I202" s="27"/>
      <c r="J202" s="27"/>
      <c r="K202" s="32">
        <f t="shared" ref="K202:K207" si="43"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83</v>
      </c>
      <c r="L202" s="32" t="s">
        <v>777</v>
      </c>
      <c r="M202" s="32" t="s">
        <v>641</v>
      </c>
      <c r="N202" s="38">
        <f t="shared" ref="N202:N207" si="44">K202-(ROW(K202)-ROW(K$6))/10000</f>
        <v>82.980400000000003</v>
      </c>
      <c r="O202" s="32">
        <f t="shared" ref="O202:O207" si="45">COUNT(E202:J202)</f>
        <v>1</v>
      </c>
      <c r="P202" s="32" t="str">
        <f t="shared" ref="P202:P207" ca="1" si="46">IF(AND(O202=1,OFFSET(D202,0,P$3)&gt;0),"Y",0)</f>
        <v>Y</v>
      </c>
      <c r="Q202" s="29" t="s">
        <v>473</v>
      </c>
      <c r="R202" s="54">
        <f t="shared" ref="R202:R207" si="47">1-(Q202=Q201)</f>
        <v>0</v>
      </c>
      <c r="S202" s="33">
        <f t="shared" ref="S202:S207" si="48">N202+T202/1000+U202/10000+V202/100000+W202/1000000+X202/10000000+Y202/100000000</f>
        <v>83.063400000000001</v>
      </c>
      <c r="T202" s="29">
        <v>83</v>
      </c>
      <c r="U202" s="27"/>
      <c r="V202" s="27"/>
      <c r="W202" s="27"/>
      <c r="X202" s="27"/>
      <c r="Y202" s="27"/>
      <c r="AE202" s="59"/>
      <c r="AF202" s="59"/>
      <c r="AH202" s="26"/>
      <c r="AI202" s="37"/>
      <c r="AJ202" s="37"/>
      <c r="AK202" s="37"/>
      <c r="AL202" s="30"/>
    </row>
    <row r="203" spans="1:38" ht="15">
      <c r="A203" s="57">
        <v>2</v>
      </c>
      <c r="B203" s="57">
        <v>2</v>
      </c>
      <c r="C203" s="1" t="s">
        <v>479</v>
      </c>
      <c r="D203" s="29" t="s">
        <v>51</v>
      </c>
      <c r="E203" s="29">
        <v>80</v>
      </c>
      <c r="F203" s="27"/>
      <c r="G203" s="27"/>
      <c r="H203" s="27"/>
      <c r="I203" s="27"/>
      <c r="J203" s="27"/>
      <c r="K203" s="32">
        <f t="shared" si="43"/>
        <v>80</v>
      </c>
      <c r="L203" s="32" t="s">
        <v>777</v>
      </c>
      <c r="M203" s="32" t="s">
        <v>642</v>
      </c>
      <c r="N203" s="38">
        <f t="shared" si="44"/>
        <v>79.9803</v>
      </c>
      <c r="O203" s="32">
        <f t="shared" si="45"/>
        <v>1</v>
      </c>
      <c r="P203" s="32" t="str">
        <f t="shared" ca="1" si="46"/>
        <v>Y</v>
      </c>
      <c r="Q203" s="29" t="s">
        <v>473</v>
      </c>
      <c r="R203" s="54">
        <f t="shared" si="47"/>
        <v>0</v>
      </c>
      <c r="S203" s="33">
        <f t="shared" si="48"/>
        <v>80.060299999999998</v>
      </c>
      <c r="T203" s="29">
        <v>80</v>
      </c>
      <c r="U203" s="27"/>
      <c r="V203" s="27"/>
      <c r="W203" s="27"/>
      <c r="X203" s="27"/>
      <c r="Y203" s="27"/>
      <c r="AE203" s="59"/>
      <c r="AF203" s="59"/>
      <c r="AH203" s="26"/>
      <c r="AI203" s="37"/>
      <c r="AJ203" s="37"/>
      <c r="AK203" s="37"/>
      <c r="AL203" s="30"/>
    </row>
    <row r="204" spans="1:38" ht="15">
      <c r="A204" s="57">
        <v>3</v>
      </c>
      <c r="B204" s="57">
        <v>3</v>
      </c>
      <c r="C204" s="1" t="s">
        <v>481</v>
      </c>
      <c r="D204" s="29" t="s">
        <v>41</v>
      </c>
      <c r="E204" s="29">
        <v>78</v>
      </c>
      <c r="F204" s="27"/>
      <c r="G204" s="27"/>
      <c r="H204" s="27"/>
      <c r="I204" s="27"/>
      <c r="J204" s="27"/>
      <c r="K204" s="32">
        <f t="shared" si="43"/>
        <v>78</v>
      </c>
      <c r="L204" s="32" t="s">
        <v>777</v>
      </c>
      <c r="M204" s="32" t="s">
        <v>643</v>
      </c>
      <c r="N204" s="38">
        <f t="shared" si="44"/>
        <v>77.980199999999996</v>
      </c>
      <c r="O204" s="32">
        <f t="shared" si="45"/>
        <v>1</v>
      </c>
      <c r="P204" s="32" t="str">
        <f t="shared" ca="1" si="46"/>
        <v>Y</v>
      </c>
      <c r="Q204" s="29" t="s">
        <v>473</v>
      </c>
      <c r="R204" s="54">
        <f t="shared" si="47"/>
        <v>0</v>
      </c>
      <c r="S204" s="33">
        <f t="shared" si="48"/>
        <v>78.058199999999999</v>
      </c>
      <c r="T204" s="29">
        <v>78</v>
      </c>
      <c r="U204" s="27"/>
      <c r="V204" s="27"/>
      <c r="W204" s="27"/>
      <c r="X204" s="27"/>
      <c r="Y204" s="27"/>
      <c r="AE204" s="59"/>
      <c r="AF204" s="59"/>
      <c r="AH204" s="26"/>
      <c r="AI204" s="37"/>
      <c r="AJ204" s="37"/>
      <c r="AK204" s="37"/>
      <c r="AL204" s="30"/>
    </row>
    <row r="205" spans="1:38" ht="15">
      <c r="A205" s="57">
        <v>4</v>
      </c>
      <c r="B205" s="57">
        <v>4</v>
      </c>
      <c r="C205" s="1" t="s">
        <v>495</v>
      </c>
      <c r="D205" s="29" t="s">
        <v>66</v>
      </c>
      <c r="E205" s="29">
        <v>69</v>
      </c>
      <c r="F205" s="27"/>
      <c r="G205" s="27"/>
      <c r="H205" s="27"/>
      <c r="I205" s="27"/>
      <c r="J205" s="27"/>
      <c r="K205" s="32">
        <f t="shared" si="43"/>
        <v>69</v>
      </c>
      <c r="L205" s="32" t="s">
        <v>777</v>
      </c>
      <c r="M205" s="32"/>
      <c r="N205" s="38">
        <f t="shared" si="44"/>
        <v>68.980099999999993</v>
      </c>
      <c r="O205" s="32">
        <f t="shared" si="45"/>
        <v>1</v>
      </c>
      <c r="P205" s="32" t="str">
        <f t="shared" ca="1" si="46"/>
        <v>Y</v>
      </c>
      <c r="Q205" s="29" t="s">
        <v>473</v>
      </c>
      <c r="R205" s="54">
        <f t="shared" si="47"/>
        <v>0</v>
      </c>
      <c r="S205" s="33">
        <f t="shared" si="48"/>
        <v>69.049099999999996</v>
      </c>
      <c r="T205" s="29">
        <v>69</v>
      </c>
      <c r="U205" s="27"/>
      <c r="V205" s="27"/>
      <c r="W205" s="27"/>
      <c r="X205" s="27"/>
      <c r="Y205" s="27"/>
      <c r="AE205" s="59"/>
      <c r="AF205" s="59"/>
      <c r="AH205" s="26"/>
      <c r="AI205" s="37"/>
      <c r="AJ205" s="37"/>
      <c r="AK205" s="37"/>
      <c r="AL205" s="30"/>
    </row>
    <row r="206" spans="1:38" ht="15">
      <c r="A206" s="57">
        <v>5</v>
      </c>
      <c r="B206" s="57">
        <v>5</v>
      </c>
      <c r="C206" s="1" t="s">
        <v>497</v>
      </c>
      <c r="D206" s="29" t="s">
        <v>41</v>
      </c>
      <c r="E206" s="29">
        <v>67</v>
      </c>
      <c r="F206" s="27"/>
      <c r="G206" s="27"/>
      <c r="H206" s="27"/>
      <c r="I206" s="27"/>
      <c r="J206" s="27"/>
      <c r="K206" s="32">
        <f t="shared" si="43"/>
        <v>67</v>
      </c>
      <c r="L206" s="32" t="s">
        <v>777</v>
      </c>
      <c r="M206" s="32"/>
      <c r="N206" s="38">
        <f t="shared" si="44"/>
        <v>66.98</v>
      </c>
      <c r="O206" s="32">
        <f t="shared" si="45"/>
        <v>1</v>
      </c>
      <c r="P206" s="32" t="str">
        <f t="shared" ca="1" si="46"/>
        <v>Y</v>
      </c>
      <c r="Q206" s="29" t="s">
        <v>473</v>
      </c>
      <c r="R206" s="54">
        <f t="shared" si="47"/>
        <v>0</v>
      </c>
      <c r="S206" s="33">
        <f t="shared" si="48"/>
        <v>67.046999999999997</v>
      </c>
      <c r="T206" s="29">
        <v>67</v>
      </c>
      <c r="U206" s="27"/>
      <c r="V206" s="27"/>
      <c r="W206" s="27"/>
      <c r="X206" s="27"/>
      <c r="Y206" s="27"/>
      <c r="AE206" s="59"/>
      <c r="AF206" s="59"/>
      <c r="AH206" s="26"/>
      <c r="AI206" s="37"/>
      <c r="AJ206" s="37"/>
      <c r="AK206" s="37"/>
      <c r="AL206" s="30"/>
    </row>
    <row r="207" spans="1:38" ht="15">
      <c r="A207" s="57">
        <v>6</v>
      </c>
      <c r="B207" s="57">
        <v>6</v>
      </c>
      <c r="C207" s="1" t="s">
        <v>548</v>
      </c>
      <c r="D207" s="29" t="s">
        <v>382</v>
      </c>
      <c r="E207" s="29">
        <v>29</v>
      </c>
      <c r="F207" s="27"/>
      <c r="G207" s="27"/>
      <c r="H207" s="27"/>
      <c r="I207" s="27"/>
      <c r="J207" s="27"/>
      <c r="K207" s="32">
        <f t="shared" si="43"/>
        <v>29</v>
      </c>
      <c r="L207" s="32" t="s">
        <v>777</v>
      </c>
      <c r="M207" s="32"/>
      <c r="N207" s="38">
        <f t="shared" si="44"/>
        <v>28.979900000000001</v>
      </c>
      <c r="O207" s="32">
        <f t="shared" si="45"/>
        <v>1</v>
      </c>
      <c r="P207" s="32" t="str">
        <f t="shared" ca="1" si="46"/>
        <v>Y</v>
      </c>
      <c r="Q207" s="29" t="s">
        <v>473</v>
      </c>
      <c r="R207" s="54">
        <f t="shared" si="47"/>
        <v>0</v>
      </c>
      <c r="S207" s="33">
        <f t="shared" si="48"/>
        <v>29.008900000000001</v>
      </c>
      <c r="T207" s="29">
        <v>29</v>
      </c>
      <c r="U207" s="27"/>
      <c r="V207" s="27"/>
      <c r="W207" s="27"/>
      <c r="X207" s="27"/>
      <c r="Y207" s="27"/>
      <c r="AE207" s="59"/>
      <c r="AF207" s="59"/>
      <c r="AH207" s="26"/>
      <c r="AI207" s="37"/>
      <c r="AJ207" s="37"/>
      <c r="AK207" s="37"/>
      <c r="AL207" s="30"/>
    </row>
    <row r="208" spans="1:38" s="26" customFormat="1" ht="3" customHeight="1">
      <c r="A208" s="2"/>
      <c r="B208" s="2"/>
      <c r="C208" s="2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38"/>
      <c r="O208" s="27"/>
      <c r="P208" s="27"/>
      <c r="R208" s="58"/>
      <c r="S208" s="60"/>
      <c r="T208" s="27"/>
      <c r="U208" s="27"/>
      <c r="V208" s="27"/>
      <c r="W208" s="27"/>
      <c r="X208" s="27"/>
      <c r="Y208" s="27"/>
      <c r="AE208" s="53"/>
      <c r="AF208" s="53"/>
      <c r="AI208" s="37"/>
      <c r="AJ208" s="37"/>
      <c r="AK208" s="37"/>
      <c r="AL208" s="47"/>
    </row>
    <row r="209" spans="10:35">
      <c r="J209" s="27"/>
      <c r="K209" s="27"/>
      <c r="L209" s="27"/>
      <c r="M209" s="27"/>
      <c r="N209" s="27"/>
      <c r="O209" s="27"/>
      <c r="P209" s="27"/>
      <c r="R209" s="61"/>
      <c r="S209" s="27"/>
      <c r="AH209" s="26"/>
      <c r="AI209" s="26"/>
    </row>
    <row r="210" spans="10:35">
      <c r="J210" s="27"/>
      <c r="K210" s="27"/>
      <c r="L210" s="27"/>
      <c r="M210" s="27"/>
      <c r="N210" s="27"/>
      <c r="O210" s="27"/>
      <c r="P210" s="27"/>
      <c r="R210" s="61"/>
      <c r="S210" s="27"/>
      <c r="AH210" s="26"/>
      <c r="AI210" s="26"/>
    </row>
    <row r="211" spans="10:35">
      <c r="J211" s="27"/>
      <c r="K211" s="27"/>
      <c r="L211" s="27"/>
      <c r="M211" s="27"/>
      <c r="N211" s="27"/>
      <c r="O211" s="27"/>
      <c r="P211" s="27"/>
      <c r="R211" s="61"/>
      <c r="S211" s="27"/>
      <c r="AH211" s="26"/>
      <c r="AI211" s="26"/>
    </row>
    <row r="212" spans="10:35">
      <c r="J212" s="27"/>
      <c r="K212" s="27"/>
      <c r="L212" s="27"/>
      <c r="M212" s="27"/>
      <c r="N212" s="27"/>
      <c r="O212" s="27"/>
      <c r="P212" s="27"/>
      <c r="R212" s="61"/>
      <c r="S212" s="27"/>
      <c r="AH212" s="26"/>
      <c r="AI212" s="26"/>
    </row>
    <row r="213" spans="10:35">
      <c r="J213" s="27"/>
      <c r="K213" s="27"/>
      <c r="L213" s="27"/>
      <c r="M213" s="27"/>
      <c r="N213" s="27"/>
      <c r="O213" s="27"/>
      <c r="P213" s="27"/>
      <c r="R213" s="61"/>
      <c r="S213" s="27"/>
    </row>
    <row r="214" spans="10:35">
      <c r="J214" s="27"/>
      <c r="K214" s="27"/>
      <c r="L214" s="27"/>
      <c r="M214" s="27"/>
      <c r="N214" s="27"/>
      <c r="O214" s="27"/>
      <c r="P214" s="27"/>
      <c r="R214" s="61"/>
      <c r="S214" s="27"/>
    </row>
    <row r="215" spans="10:35">
      <c r="J215" s="27"/>
      <c r="K215" s="27"/>
      <c r="L215" s="27"/>
      <c r="M215" s="27"/>
      <c r="N215" s="27"/>
      <c r="O215" s="27"/>
      <c r="P215" s="27"/>
      <c r="R215" s="61"/>
      <c r="S215" s="27"/>
    </row>
    <row r="216" spans="10:35">
      <c r="J216" s="27"/>
      <c r="K216" s="27"/>
      <c r="L216" s="27"/>
      <c r="M216" s="27"/>
      <c r="N216" s="27"/>
      <c r="O216" s="27"/>
      <c r="P216" s="27"/>
      <c r="R216" s="61"/>
      <c r="S216" s="27"/>
    </row>
    <row r="217" spans="10:35">
      <c r="J217" s="27"/>
      <c r="K217" s="27"/>
      <c r="L217" s="27"/>
      <c r="M217" s="27"/>
      <c r="N217" s="27"/>
      <c r="O217" s="27"/>
      <c r="P217" s="27"/>
      <c r="R217" s="61"/>
      <c r="S217" s="27"/>
    </row>
    <row r="218" spans="10:35">
      <c r="J218" s="27"/>
      <c r="K218" s="27"/>
      <c r="L218" s="27"/>
      <c r="M218" s="27"/>
      <c r="N218" s="27"/>
      <c r="O218" s="27"/>
      <c r="P218" s="27"/>
      <c r="R218" s="61"/>
      <c r="S218" s="27"/>
    </row>
    <row r="219" spans="10:35">
      <c r="J219" s="27"/>
      <c r="K219" s="27"/>
      <c r="L219" s="27"/>
      <c r="M219" s="27"/>
      <c r="N219" s="27"/>
      <c r="O219" s="27"/>
      <c r="P219" s="27"/>
      <c r="R219" s="61"/>
      <c r="S219" s="27"/>
    </row>
    <row r="220" spans="10:35">
      <c r="J220" s="27"/>
      <c r="K220" s="27"/>
      <c r="L220" s="27"/>
      <c r="M220" s="27"/>
      <c r="N220" s="27"/>
      <c r="O220" s="27"/>
      <c r="P220" s="27"/>
      <c r="R220" s="61"/>
      <c r="S220" s="27"/>
    </row>
    <row r="221" spans="10:35">
      <c r="J221" s="27"/>
      <c r="K221" s="27"/>
      <c r="L221" s="27"/>
      <c r="M221" s="27"/>
      <c r="N221" s="27"/>
      <c r="O221" s="27"/>
      <c r="P221" s="27"/>
      <c r="R221" s="61"/>
      <c r="S221" s="27"/>
    </row>
    <row r="222" spans="10:35">
      <c r="J222" s="27"/>
      <c r="K222" s="27"/>
      <c r="L222" s="27"/>
      <c r="M222" s="27"/>
      <c r="N222" s="27"/>
      <c r="O222" s="27"/>
      <c r="P222" s="27"/>
      <c r="R222" s="61"/>
      <c r="S222" s="27"/>
    </row>
    <row r="223" spans="10:35">
      <c r="J223" s="27"/>
      <c r="K223" s="27"/>
      <c r="L223" s="27"/>
      <c r="M223" s="27"/>
      <c r="N223" s="27"/>
      <c r="O223" s="27"/>
      <c r="P223" s="27"/>
      <c r="R223" s="61"/>
      <c r="S223" s="27"/>
    </row>
    <row r="224" spans="10:35">
      <c r="J224" s="27"/>
      <c r="K224" s="27"/>
      <c r="L224" s="27"/>
      <c r="M224" s="27"/>
      <c r="N224" s="27"/>
      <c r="O224" s="27"/>
      <c r="P224" s="27"/>
      <c r="R224" s="61"/>
      <c r="S224" s="27"/>
    </row>
    <row r="225" spans="10:19">
      <c r="J225" s="27"/>
      <c r="K225" s="27"/>
      <c r="L225" s="27"/>
      <c r="M225" s="27"/>
      <c r="N225" s="27"/>
      <c r="O225" s="27"/>
      <c r="P225" s="27"/>
      <c r="R225" s="61"/>
      <c r="S225" s="27"/>
    </row>
    <row r="226" spans="10:19">
      <c r="J226" s="27"/>
      <c r="K226" s="27"/>
      <c r="L226" s="27"/>
      <c r="M226" s="27"/>
      <c r="N226" s="27"/>
      <c r="O226" s="27"/>
      <c r="P226" s="27"/>
      <c r="R226" s="61"/>
      <c r="S226" s="27"/>
    </row>
    <row r="227" spans="10:19">
      <c r="J227" s="27"/>
      <c r="K227" s="27"/>
      <c r="L227" s="27"/>
      <c r="M227" s="27"/>
      <c r="N227" s="27"/>
      <c r="O227" s="27"/>
      <c r="P227" s="27"/>
      <c r="R227" s="61"/>
      <c r="S227" s="27"/>
    </row>
    <row r="228" spans="10:19">
      <c r="J228" s="27"/>
      <c r="K228" s="27"/>
      <c r="L228" s="27"/>
      <c r="M228" s="27"/>
      <c r="N228" s="27"/>
      <c r="O228" s="27"/>
      <c r="P228" s="27"/>
      <c r="R228" s="61"/>
      <c r="S228" s="27"/>
    </row>
    <row r="229" spans="10:19">
      <c r="J229" s="27"/>
      <c r="K229" s="27"/>
      <c r="L229" s="27"/>
      <c r="M229" s="27"/>
      <c r="N229" s="27"/>
      <c r="O229" s="27"/>
      <c r="P229" s="27"/>
      <c r="R229" s="61"/>
      <c r="S229" s="27"/>
    </row>
    <row r="230" spans="10:19">
      <c r="J230" s="27"/>
      <c r="K230" s="27"/>
      <c r="L230" s="27"/>
      <c r="M230" s="27"/>
      <c r="N230" s="27"/>
      <c r="O230" s="27"/>
      <c r="P230" s="27"/>
      <c r="R230" s="61"/>
      <c r="S230" s="27"/>
    </row>
    <row r="231" spans="10:19">
      <c r="J231" s="27"/>
      <c r="K231" s="27"/>
      <c r="L231" s="27"/>
      <c r="M231" s="27"/>
      <c r="N231" s="27"/>
      <c r="O231" s="27"/>
      <c r="P231" s="27"/>
      <c r="R231" s="61"/>
      <c r="S231" s="27"/>
    </row>
    <row r="232" spans="10:19">
      <c r="J232" s="27"/>
      <c r="K232" s="27"/>
      <c r="L232" s="27"/>
      <c r="M232" s="27"/>
      <c r="N232" s="27"/>
      <c r="O232" s="27"/>
      <c r="P232" s="27"/>
      <c r="R232" s="61"/>
      <c r="S232" s="27"/>
    </row>
    <row r="233" spans="10:19">
      <c r="J233" s="27"/>
      <c r="K233" s="27"/>
      <c r="L233" s="27"/>
      <c r="M233" s="27"/>
      <c r="N233" s="27"/>
      <c r="O233" s="27"/>
      <c r="P233" s="27"/>
      <c r="R233" s="61"/>
      <c r="S233" s="27"/>
    </row>
    <row r="234" spans="10:19">
      <c r="J234" s="27"/>
      <c r="K234" s="27"/>
      <c r="L234" s="27"/>
      <c r="M234" s="27"/>
      <c r="N234" s="27"/>
      <c r="O234" s="27"/>
      <c r="P234" s="27"/>
      <c r="R234" s="61"/>
      <c r="S234" s="27"/>
    </row>
    <row r="235" spans="10:19">
      <c r="J235" s="27"/>
      <c r="K235" s="27"/>
      <c r="L235" s="27"/>
      <c r="M235" s="27"/>
      <c r="N235" s="27"/>
      <c r="O235" s="27"/>
      <c r="P235" s="27"/>
      <c r="R235" s="61"/>
      <c r="S235" s="27"/>
    </row>
    <row r="236" spans="10:19">
      <c r="J236" s="27"/>
      <c r="K236" s="27"/>
      <c r="L236" s="27"/>
      <c r="M236" s="27"/>
      <c r="N236" s="27"/>
      <c r="O236" s="27"/>
      <c r="P236" s="27"/>
      <c r="R236" s="61"/>
      <c r="S236" s="27"/>
    </row>
    <row r="237" spans="10:19">
      <c r="J237" s="27"/>
      <c r="K237" s="27"/>
      <c r="L237" s="27"/>
      <c r="M237" s="27"/>
      <c r="N237" s="27"/>
      <c r="O237" s="27"/>
      <c r="P237" s="27"/>
      <c r="R237" s="61"/>
      <c r="S237" s="27"/>
    </row>
    <row r="238" spans="10:19">
      <c r="J238" s="27"/>
      <c r="K238" s="27"/>
      <c r="L238" s="27"/>
      <c r="M238" s="27"/>
      <c r="N238" s="27"/>
      <c r="O238" s="27"/>
      <c r="P238" s="27"/>
      <c r="R238" s="61"/>
      <c r="S238" s="27"/>
    </row>
    <row r="239" spans="10:19">
      <c r="J239" s="27"/>
      <c r="K239" s="27"/>
      <c r="L239" s="27"/>
      <c r="M239" s="27"/>
      <c r="N239" s="27"/>
      <c r="O239" s="27"/>
      <c r="P239" s="27"/>
      <c r="R239" s="61"/>
      <c r="S239" s="27"/>
    </row>
    <row r="240" spans="10:19">
      <c r="J240" s="27"/>
      <c r="K240" s="27"/>
      <c r="L240" s="27"/>
      <c r="M240" s="27"/>
      <c r="N240" s="27"/>
      <c r="O240" s="27"/>
      <c r="P240" s="27"/>
      <c r="R240" s="61"/>
      <c r="S240" s="27"/>
    </row>
    <row r="241" spans="10:19">
      <c r="J241" s="27"/>
      <c r="K241" s="27"/>
      <c r="L241" s="27"/>
      <c r="M241" s="27"/>
      <c r="N241" s="27"/>
      <c r="O241" s="27"/>
      <c r="P241" s="27"/>
      <c r="R241" s="61"/>
      <c r="S241" s="27"/>
    </row>
    <row r="242" spans="10:19">
      <c r="J242" s="27"/>
      <c r="K242" s="27"/>
      <c r="L242" s="27"/>
      <c r="M242" s="27"/>
      <c r="N242" s="27"/>
      <c r="O242" s="27"/>
      <c r="P242" s="27"/>
      <c r="R242" s="61"/>
      <c r="S242" s="27"/>
    </row>
    <row r="243" spans="10:19">
      <c r="J243" s="27"/>
      <c r="K243" s="27"/>
      <c r="L243" s="27"/>
      <c r="M243" s="27"/>
      <c r="N243" s="27"/>
      <c r="O243" s="27"/>
      <c r="P243" s="27"/>
      <c r="R243" s="61"/>
      <c r="S243" s="27"/>
    </row>
    <row r="244" spans="10:19">
      <c r="J244" s="27"/>
      <c r="K244" s="27"/>
      <c r="L244" s="27"/>
      <c r="M244" s="27"/>
      <c r="N244" s="27"/>
      <c r="O244" s="27"/>
      <c r="P244" s="27"/>
      <c r="R244" s="61"/>
      <c r="S244" s="27"/>
    </row>
    <row r="245" spans="10:19">
      <c r="J245" s="27"/>
      <c r="K245" s="27"/>
      <c r="L245" s="27"/>
      <c r="M245" s="27"/>
      <c r="N245" s="27"/>
      <c r="O245" s="27"/>
      <c r="P245" s="27"/>
      <c r="R245" s="61"/>
      <c r="S245" s="27"/>
    </row>
    <row r="246" spans="10:19">
      <c r="J246" s="27"/>
      <c r="K246" s="27"/>
      <c r="L246" s="27"/>
      <c r="M246" s="27"/>
      <c r="N246" s="27"/>
      <c r="O246" s="27"/>
      <c r="P246" s="27"/>
      <c r="R246" s="61"/>
      <c r="S246" s="27"/>
    </row>
    <row r="247" spans="10:19">
      <c r="J247" s="27"/>
      <c r="K247" s="27"/>
      <c r="L247" s="27"/>
      <c r="M247" s="27"/>
      <c r="N247" s="27"/>
      <c r="O247" s="27"/>
      <c r="P247" s="27"/>
      <c r="R247" s="61"/>
      <c r="S247" s="27"/>
    </row>
    <row r="248" spans="10:19">
      <c r="J248" s="27"/>
      <c r="K248" s="27"/>
      <c r="L248" s="27"/>
      <c r="M248" s="27"/>
      <c r="N248" s="27"/>
      <c r="O248" s="27"/>
      <c r="P248" s="27"/>
      <c r="R248" s="61"/>
      <c r="S248" s="27"/>
    </row>
    <row r="249" spans="10:19">
      <c r="J249" s="27"/>
      <c r="K249" s="27"/>
      <c r="L249" s="27"/>
      <c r="M249" s="27"/>
      <c r="N249" s="27"/>
      <c r="O249" s="27"/>
      <c r="P249" s="27"/>
      <c r="R249" s="61"/>
      <c r="S249" s="27"/>
    </row>
    <row r="250" spans="10:19">
      <c r="J250" s="27"/>
      <c r="K250" s="27"/>
      <c r="L250" s="27"/>
      <c r="M250" s="27"/>
      <c r="N250" s="27"/>
      <c r="O250" s="27"/>
      <c r="P250" s="27"/>
      <c r="R250" s="61"/>
      <c r="S250" s="27"/>
    </row>
    <row r="251" spans="10:19">
      <c r="J251" s="27"/>
      <c r="K251" s="27"/>
      <c r="L251" s="27"/>
      <c r="M251" s="27"/>
      <c r="N251" s="27"/>
      <c r="O251" s="27"/>
      <c r="P251" s="27"/>
      <c r="R251" s="61"/>
      <c r="S251" s="27"/>
    </row>
    <row r="252" spans="10:19">
      <c r="J252" s="27"/>
      <c r="K252" s="27"/>
      <c r="L252" s="27"/>
      <c r="M252" s="27"/>
      <c r="N252" s="27"/>
      <c r="O252" s="27"/>
      <c r="P252" s="27"/>
      <c r="R252" s="61"/>
      <c r="S252" s="27"/>
    </row>
    <row r="253" spans="10:19">
      <c r="J253" s="27"/>
      <c r="K253" s="27"/>
      <c r="L253" s="27"/>
      <c r="M253" s="27"/>
      <c r="N253" s="27"/>
      <c r="O253" s="27"/>
      <c r="P253" s="27"/>
      <c r="R253" s="61"/>
      <c r="S253" s="27"/>
    </row>
    <row r="254" spans="10:19">
      <c r="J254" s="27"/>
      <c r="K254" s="27"/>
      <c r="L254" s="27"/>
      <c r="M254" s="27"/>
      <c r="N254" s="27"/>
      <c r="O254" s="27"/>
      <c r="P254" s="27"/>
      <c r="R254" s="61"/>
      <c r="S254" s="27"/>
    </row>
    <row r="255" spans="10:19">
      <c r="J255" s="27"/>
      <c r="K255" s="27"/>
      <c r="L255" s="27"/>
      <c r="M255" s="27"/>
      <c r="N255" s="27"/>
      <c r="O255" s="27"/>
      <c r="P255" s="27"/>
      <c r="R255" s="61"/>
      <c r="S255" s="27"/>
    </row>
    <row r="256" spans="10:19">
      <c r="J256" s="27"/>
      <c r="K256" s="27"/>
      <c r="L256" s="27"/>
      <c r="M256" s="27"/>
      <c r="N256" s="27"/>
      <c r="O256" s="27"/>
      <c r="P256" s="27"/>
      <c r="R256" s="61"/>
      <c r="S256" s="27"/>
    </row>
    <row r="257" spans="10:19">
      <c r="J257" s="27"/>
      <c r="K257" s="27"/>
      <c r="L257" s="27"/>
      <c r="M257" s="27"/>
      <c r="N257" s="27"/>
      <c r="O257" s="27"/>
      <c r="P257" s="27"/>
      <c r="R257" s="61"/>
      <c r="S257" s="27"/>
    </row>
    <row r="258" spans="10:19">
      <c r="J258" s="27"/>
      <c r="K258" s="27"/>
      <c r="L258" s="27"/>
      <c r="M258" s="27"/>
      <c r="N258" s="27"/>
      <c r="O258" s="27"/>
      <c r="P258" s="27"/>
      <c r="R258" s="61"/>
      <c r="S258" s="27"/>
    </row>
    <row r="259" spans="10:19">
      <c r="J259" s="27"/>
      <c r="K259" s="27"/>
      <c r="L259" s="27"/>
      <c r="M259" s="27"/>
      <c r="N259" s="27"/>
      <c r="O259" s="27"/>
      <c r="P259" s="27"/>
      <c r="R259" s="61"/>
      <c r="S259" s="27"/>
    </row>
    <row r="260" spans="10:19">
      <c r="J260" s="27"/>
      <c r="K260" s="27"/>
      <c r="L260" s="27"/>
      <c r="M260" s="27"/>
      <c r="N260" s="27"/>
      <c r="O260" s="27"/>
      <c r="P260" s="27"/>
      <c r="R260" s="61"/>
      <c r="S260" s="27"/>
    </row>
    <row r="261" spans="10:19">
      <c r="J261" s="27"/>
      <c r="K261" s="27"/>
      <c r="L261" s="27"/>
      <c r="M261" s="27"/>
      <c r="N261" s="27"/>
      <c r="O261" s="27"/>
      <c r="P261" s="27"/>
      <c r="R261" s="61"/>
      <c r="S261" s="27"/>
    </row>
    <row r="262" spans="10:19">
      <c r="J262" s="27"/>
      <c r="K262" s="27"/>
      <c r="L262" s="27"/>
      <c r="M262" s="27"/>
      <c r="N262" s="27"/>
      <c r="O262" s="27"/>
      <c r="P262" s="27"/>
      <c r="R262" s="61"/>
      <c r="S262" s="27"/>
    </row>
    <row r="263" spans="10:19">
      <c r="J263" s="27"/>
      <c r="K263" s="27"/>
      <c r="L263" s="27"/>
      <c r="M263" s="27"/>
      <c r="N263" s="27"/>
      <c r="O263" s="27"/>
      <c r="P263" s="27"/>
      <c r="R263" s="61"/>
      <c r="S263" s="27"/>
    </row>
    <row r="264" spans="10:19">
      <c r="J264" s="27"/>
      <c r="K264" s="27"/>
      <c r="L264" s="27"/>
      <c r="M264" s="27"/>
      <c r="N264" s="27"/>
      <c r="O264" s="27"/>
      <c r="P264" s="27"/>
      <c r="R264" s="61"/>
      <c r="S264" s="27"/>
    </row>
    <row r="265" spans="10:19">
      <c r="J265" s="27"/>
      <c r="K265" s="27"/>
      <c r="L265" s="27"/>
      <c r="M265" s="27"/>
      <c r="N265" s="27"/>
      <c r="O265" s="27"/>
      <c r="P265" s="27"/>
      <c r="R265" s="61"/>
      <c r="S265" s="27"/>
    </row>
    <row r="266" spans="10:19">
      <c r="J266" s="27"/>
      <c r="K266" s="27"/>
      <c r="L266" s="27"/>
      <c r="M266" s="27"/>
      <c r="N266" s="27"/>
      <c r="O266" s="27"/>
      <c r="P266" s="27"/>
      <c r="R266" s="61"/>
      <c r="S266" s="27"/>
    </row>
    <row r="267" spans="10:19">
      <c r="J267" s="27"/>
      <c r="K267" s="27"/>
      <c r="L267" s="27"/>
      <c r="M267" s="27"/>
      <c r="N267" s="27"/>
      <c r="O267" s="27"/>
      <c r="P267" s="27"/>
      <c r="R267" s="61"/>
      <c r="S267" s="27"/>
    </row>
    <row r="268" spans="10:19">
      <c r="J268" s="27"/>
      <c r="K268" s="27"/>
      <c r="L268" s="27"/>
      <c r="M268" s="27"/>
      <c r="N268" s="27"/>
      <c r="O268" s="27"/>
      <c r="P268" s="27"/>
      <c r="R268" s="61"/>
      <c r="S268" s="27"/>
    </row>
    <row r="269" spans="10:19">
      <c r="J269" s="27"/>
      <c r="K269" s="27"/>
      <c r="L269" s="27"/>
      <c r="M269" s="27"/>
      <c r="N269" s="27"/>
      <c r="O269" s="27"/>
      <c r="P269" s="27"/>
      <c r="R269" s="61"/>
      <c r="S269" s="27"/>
    </row>
    <row r="270" spans="10:19">
      <c r="J270" s="27"/>
      <c r="K270" s="27"/>
      <c r="L270" s="27"/>
      <c r="M270" s="27"/>
      <c r="N270" s="27"/>
      <c r="O270" s="27"/>
      <c r="P270" s="27"/>
      <c r="R270" s="61"/>
      <c r="S270" s="27"/>
    </row>
    <row r="271" spans="10:19">
      <c r="J271" s="27"/>
      <c r="K271" s="27"/>
      <c r="L271" s="27"/>
      <c r="M271" s="27"/>
      <c r="N271" s="27"/>
      <c r="O271" s="27"/>
      <c r="P271" s="27"/>
      <c r="R271" s="61"/>
      <c r="S271" s="27"/>
    </row>
    <row r="272" spans="10:19">
      <c r="J272" s="27"/>
      <c r="K272" s="27"/>
      <c r="L272" s="27"/>
      <c r="M272" s="27"/>
      <c r="N272" s="27"/>
      <c r="O272" s="27"/>
      <c r="P272" s="27"/>
      <c r="R272" s="61"/>
      <c r="S272" s="27"/>
    </row>
    <row r="273" spans="10:19">
      <c r="J273" s="27"/>
      <c r="K273" s="27"/>
      <c r="L273" s="27"/>
      <c r="M273" s="27"/>
      <c r="N273" s="27"/>
      <c r="O273" s="27"/>
      <c r="P273" s="27"/>
      <c r="R273" s="61"/>
      <c r="S273" s="27"/>
    </row>
    <row r="274" spans="10:19">
      <c r="J274" s="27"/>
      <c r="K274" s="27"/>
      <c r="L274" s="27"/>
      <c r="M274" s="27"/>
      <c r="N274" s="27"/>
      <c r="O274" s="27"/>
      <c r="P274" s="27"/>
      <c r="R274" s="61"/>
      <c r="S274" s="27"/>
    </row>
    <row r="275" spans="10:19">
      <c r="J275" s="27"/>
      <c r="K275" s="27"/>
      <c r="L275" s="27"/>
      <c r="M275" s="27"/>
      <c r="N275" s="27"/>
      <c r="O275" s="27"/>
      <c r="P275" s="27"/>
      <c r="R275" s="61"/>
      <c r="S275" s="27"/>
    </row>
    <row r="276" spans="10:19">
      <c r="J276" s="27"/>
      <c r="K276" s="27"/>
      <c r="L276" s="27"/>
      <c r="M276" s="27"/>
      <c r="N276" s="27"/>
      <c r="O276" s="27"/>
      <c r="P276" s="27"/>
      <c r="R276" s="61"/>
      <c r="S276" s="27"/>
    </row>
    <row r="277" spans="10:19">
      <c r="J277" s="27"/>
      <c r="K277" s="27"/>
      <c r="L277" s="27"/>
      <c r="M277" s="27"/>
      <c r="N277" s="27"/>
      <c r="O277" s="27"/>
      <c r="P277" s="27"/>
      <c r="R277" s="61"/>
      <c r="S277" s="27"/>
    </row>
    <row r="278" spans="10:19">
      <c r="J278" s="27"/>
      <c r="K278" s="27"/>
      <c r="L278" s="27"/>
      <c r="M278" s="27"/>
      <c r="N278" s="27"/>
      <c r="O278" s="27"/>
      <c r="P278" s="27"/>
      <c r="R278" s="61"/>
      <c r="S278" s="27"/>
    </row>
    <row r="279" spans="10:19">
      <c r="J279" s="27"/>
      <c r="K279" s="27"/>
      <c r="L279" s="27"/>
      <c r="M279" s="27"/>
      <c r="N279" s="27"/>
      <c r="O279" s="27"/>
      <c r="P279" s="27"/>
      <c r="R279" s="61"/>
      <c r="S279" s="27"/>
    </row>
    <row r="280" spans="10:19">
      <c r="J280" s="27"/>
      <c r="K280" s="27"/>
      <c r="L280" s="27"/>
      <c r="M280" s="27"/>
      <c r="N280" s="27"/>
      <c r="O280" s="27"/>
      <c r="P280" s="27"/>
      <c r="R280" s="61"/>
      <c r="S280" s="27"/>
    </row>
    <row r="281" spans="10:19">
      <c r="J281" s="27"/>
      <c r="K281" s="27"/>
      <c r="L281" s="27"/>
      <c r="M281" s="27"/>
      <c r="N281" s="27"/>
      <c r="O281" s="27"/>
      <c r="P281" s="27"/>
      <c r="R281" s="61"/>
      <c r="S281" s="27"/>
    </row>
    <row r="282" spans="10:19">
      <c r="J282" s="27"/>
      <c r="K282" s="27"/>
      <c r="L282" s="27"/>
      <c r="M282" s="27"/>
      <c r="N282" s="27"/>
      <c r="O282" s="27"/>
      <c r="P282" s="27"/>
      <c r="R282" s="61"/>
      <c r="S282" s="27"/>
    </row>
    <row r="283" spans="10:19">
      <c r="J283" s="27"/>
      <c r="K283" s="27"/>
      <c r="L283" s="27"/>
      <c r="M283" s="27"/>
      <c r="N283" s="27"/>
      <c r="O283" s="27"/>
      <c r="P283" s="27"/>
      <c r="R283" s="61"/>
      <c r="S283" s="27"/>
    </row>
    <row r="284" spans="10:19">
      <c r="J284" s="27"/>
      <c r="K284" s="27"/>
      <c r="L284" s="27"/>
      <c r="M284" s="27"/>
      <c r="N284" s="27"/>
      <c r="O284" s="27"/>
      <c r="P284" s="27"/>
      <c r="R284" s="61"/>
      <c r="S284" s="27"/>
    </row>
    <row r="285" spans="10:19">
      <c r="J285" s="27"/>
      <c r="K285" s="27"/>
      <c r="L285" s="27"/>
      <c r="M285" s="27"/>
      <c r="N285" s="27"/>
      <c r="O285" s="27"/>
      <c r="P285" s="27"/>
      <c r="R285" s="61"/>
      <c r="S285" s="27"/>
    </row>
    <row r="286" spans="10:19">
      <c r="J286" s="27"/>
      <c r="K286" s="27"/>
      <c r="L286" s="27"/>
      <c r="M286" s="27"/>
      <c r="N286" s="27"/>
      <c r="O286" s="27"/>
      <c r="P286" s="27"/>
      <c r="R286" s="61"/>
      <c r="S286" s="27"/>
    </row>
    <row r="287" spans="10:19">
      <c r="J287" s="27"/>
      <c r="K287" s="27"/>
      <c r="L287" s="27"/>
      <c r="M287" s="27"/>
      <c r="N287" s="27"/>
      <c r="O287" s="27"/>
      <c r="P287" s="27"/>
      <c r="R287" s="61"/>
      <c r="S287" s="27"/>
    </row>
    <row r="288" spans="10:19">
      <c r="J288" s="27"/>
      <c r="K288" s="27"/>
      <c r="L288" s="27"/>
      <c r="M288" s="27"/>
      <c r="N288" s="27"/>
      <c r="O288" s="27"/>
      <c r="P288" s="27"/>
      <c r="R288" s="61"/>
      <c r="S288" s="27"/>
    </row>
    <row r="289" spans="10:19">
      <c r="J289" s="27"/>
      <c r="K289" s="27"/>
      <c r="L289" s="27"/>
      <c r="M289" s="27"/>
      <c r="N289" s="27"/>
      <c r="O289" s="27"/>
      <c r="P289" s="27"/>
      <c r="R289" s="61"/>
      <c r="S289" s="27"/>
    </row>
    <row r="290" spans="10:19">
      <c r="J290" s="27"/>
      <c r="K290" s="27"/>
      <c r="L290" s="27"/>
      <c r="M290" s="27"/>
      <c r="N290" s="27"/>
      <c r="O290" s="27"/>
      <c r="P290" s="27"/>
      <c r="R290" s="61"/>
      <c r="S290" s="27"/>
    </row>
    <row r="291" spans="10:19">
      <c r="J291" s="27"/>
      <c r="K291" s="27"/>
      <c r="L291" s="27"/>
      <c r="M291" s="27"/>
      <c r="N291" s="27"/>
      <c r="O291" s="27"/>
      <c r="P291" s="27"/>
      <c r="R291" s="61"/>
      <c r="S291" s="27"/>
    </row>
    <row r="292" spans="10:19">
      <c r="J292" s="27"/>
      <c r="K292" s="27"/>
      <c r="L292" s="27"/>
      <c r="M292" s="27"/>
      <c r="N292" s="27"/>
      <c r="O292" s="27"/>
      <c r="P292" s="27"/>
      <c r="R292" s="61"/>
      <c r="S292" s="27"/>
    </row>
    <row r="293" spans="10:19">
      <c r="J293" s="27"/>
      <c r="K293" s="27"/>
      <c r="L293" s="27"/>
      <c r="M293" s="27"/>
      <c r="N293" s="27"/>
      <c r="O293" s="27"/>
      <c r="P293" s="27"/>
      <c r="R293" s="61"/>
      <c r="S293" s="27"/>
    </row>
    <row r="294" spans="10:19">
      <c r="J294" s="27"/>
      <c r="K294" s="27"/>
      <c r="L294" s="27"/>
      <c r="M294" s="27"/>
      <c r="N294" s="27"/>
      <c r="O294" s="27"/>
      <c r="P294" s="27"/>
      <c r="R294" s="61"/>
      <c r="S294" s="27"/>
    </row>
    <row r="295" spans="10:19">
      <c r="J295" s="27"/>
      <c r="K295" s="27"/>
      <c r="L295" s="27"/>
      <c r="M295" s="27"/>
      <c r="N295" s="27"/>
      <c r="O295" s="27"/>
      <c r="P295" s="27"/>
      <c r="R295" s="61"/>
      <c r="S295" s="27"/>
    </row>
    <row r="296" spans="10:19">
      <c r="J296" s="27"/>
      <c r="K296" s="27"/>
      <c r="L296" s="27"/>
      <c r="M296" s="27"/>
      <c r="N296" s="27"/>
      <c r="O296" s="27"/>
      <c r="P296" s="27"/>
      <c r="Q296" s="27"/>
      <c r="R296" s="58"/>
      <c r="S296" s="27"/>
    </row>
    <row r="297" spans="10:19">
      <c r="J297" s="27"/>
      <c r="K297" s="27"/>
      <c r="L297" s="27"/>
      <c r="M297" s="27"/>
      <c r="N297" s="27"/>
      <c r="O297" s="27"/>
      <c r="P297" s="27"/>
      <c r="Q297" s="27"/>
      <c r="R297" s="58"/>
      <c r="S297" s="27"/>
    </row>
    <row r="298" spans="10:19">
      <c r="J298" s="27"/>
      <c r="K298" s="27"/>
      <c r="L298" s="27"/>
      <c r="M298" s="27"/>
      <c r="N298" s="27"/>
      <c r="O298" s="27"/>
      <c r="P298" s="27"/>
      <c r="Q298" s="27"/>
      <c r="R298" s="58"/>
      <c r="S298" s="27"/>
    </row>
    <row r="299" spans="10:19">
      <c r="J299" s="27"/>
      <c r="K299" s="27"/>
      <c r="L299" s="27"/>
      <c r="M299" s="27"/>
      <c r="N299" s="27"/>
      <c r="O299" s="27"/>
      <c r="P299" s="27"/>
      <c r="Q299" s="27"/>
      <c r="R299" s="58"/>
      <c r="S299" s="27"/>
    </row>
    <row r="300" spans="10:19">
      <c r="J300" s="27"/>
      <c r="K300" s="27"/>
      <c r="L300" s="27"/>
      <c r="M300" s="27"/>
      <c r="N300" s="27"/>
      <c r="O300" s="27"/>
      <c r="P300" s="27"/>
      <c r="Q300" s="27"/>
      <c r="R300" s="58"/>
      <c r="S300" s="27"/>
    </row>
    <row r="301" spans="10:19">
      <c r="J301" s="27"/>
      <c r="K301" s="27"/>
      <c r="L301" s="27"/>
      <c r="M301" s="27"/>
      <c r="N301" s="27"/>
      <c r="O301" s="27"/>
      <c r="P301" s="27"/>
      <c r="Q301" s="27"/>
      <c r="R301" s="58"/>
      <c r="S301" s="27"/>
    </row>
    <row r="302" spans="10:19">
      <c r="J302" s="27"/>
      <c r="K302" s="27"/>
      <c r="L302" s="27"/>
      <c r="M302" s="27"/>
      <c r="N302" s="27"/>
      <c r="O302" s="27"/>
      <c r="P302" s="27"/>
      <c r="Q302" s="27"/>
      <c r="R302" s="58"/>
      <c r="S302" s="27"/>
    </row>
    <row r="303" spans="10:19">
      <c r="J303" s="27"/>
      <c r="K303" s="27"/>
      <c r="L303" s="27"/>
      <c r="M303" s="27"/>
      <c r="N303" s="27"/>
      <c r="O303" s="27"/>
      <c r="P303" s="27"/>
      <c r="Q303" s="27"/>
      <c r="R303" s="27"/>
      <c r="S303" s="27"/>
    </row>
    <row r="304" spans="10:19">
      <c r="J304" s="27"/>
      <c r="K304" s="27"/>
      <c r="L304" s="27"/>
      <c r="M304" s="27"/>
      <c r="N304" s="27"/>
      <c r="O304" s="27"/>
      <c r="P304" s="27"/>
      <c r="Q304" s="27"/>
      <c r="R304" s="27"/>
      <c r="S304" s="27"/>
    </row>
    <row r="305" spans="7:19">
      <c r="J305" s="27"/>
      <c r="K305" s="27"/>
      <c r="L305" s="27"/>
      <c r="M305" s="27"/>
      <c r="N305" s="27"/>
      <c r="O305" s="27"/>
      <c r="P305" s="27"/>
      <c r="Q305" s="27"/>
      <c r="R305" s="27"/>
      <c r="S305" s="27"/>
    </row>
    <row r="306" spans="7:19">
      <c r="J306" s="27"/>
      <c r="K306" s="27"/>
      <c r="L306" s="27"/>
      <c r="M306" s="27"/>
      <c r="N306" s="27"/>
      <c r="O306" s="27"/>
      <c r="P306" s="27"/>
      <c r="Q306" s="27"/>
      <c r="R306" s="27"/>
      <c r="S306" s="27"/>
    </row>
    <row r="307" spans="7:19">
      <c r="J307" s="27"/>
      <c r="K307" s="27"/>
      <c r="L307" s="27"/>
      <c r="M307" s="27"/>
      <c r="N307" s="27"/>
      <c r="O307" s="27"/>
      <c r="P307" s="27"/>
      <c r="Q307" s="27"/>
      <c r="R307" s="27"/>
      <c r="S307" s="27"/>
    </row>
    <row r="308" spans="7:19"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7:19">
      <c r="J309" s="27"/>
      <c r="K309" s="27"/>
      <c r="L309" s="27"/>
      <c r="M309" s="27"/>
      <c r="N309" s="27"/>
      <c r="O309" s="27"/>
      <c r="P309" s="27"/>
      <c r="Q309" s="27"/>
      <c r="R309" s="27"/>
      <c r="S309" s="27"/>
    </row>
    <row r="310" spans="7:19">
      <c r="J310" s="27"/>
    </row>
    <row r="311" spans="7:19">
      <c r="J311" s="27"/>
    </row>
    <row r="312" spans="7:19">
      <c r="J312" s="27"/>
    </row>
    <row r="313" spans="7:19">
      <c r="J313" s="27"/>
    </row>
    <row r="314" spans="7:19">
      <c r="J314" s="27"/>
    </row>
    <row r="315" spans="7:19">
      <c r="I315" s="27"/>
      <c r="J315" s="27"/>
    </row>
    <row r="316" spans="7:19">
      <c r="I316" s="27"/>
    </row>
    <row r="317" spans="7:19">
      <c r="G317" s="27"/>
      <c r="I317" s="27"/>
    </row>
    <row r="318" spans="7:19" ht="15">
      <c r="G318" s="27"/>
      <c r="J318" s="62"/>
    </row>
    <row r="319" spans="7:19">
      <c r="G319" s="27"/>
      <c r="J319" s="27"/>
    </row>
    <row r="320" spans="7:19">
      <c r="J320" s="27"/>
    </row>
    <row r="321" spans="5:10">
      <c r="J321" s="27"/>
    </row>
    <row r="322" spans="5:10">
      <c r="J322" s="27"/>
    </row>
    <row r="323" spans="5:10">
      <c r="J323" s="27"/>
    </row>
    <row r="324" spans="5:10">
      <c r="J324" s="27"/>
    </row>
    <row r="325" spans="5:10">
      <c r="J325" s="27"/>
    </row>
    <row r="326" spans="5:10">
      <c r="H326" s="27"/>
      <c r="J326" s="27"/>
    </row>
    <row r="327" spans="5:10">
      <c r="E327" s="27"/>
      <c r="H327" s="27"/>
      <c r="J327" s="27"/>
    </row>
    <row r="328" spans="5:10">
      <c r="H328" s="27"/>
      <c r="J328" s="27"/>
    </row>
    <row r="329" spans="5:10">
      <c r="J329" s="27"/>
    </row>
    <row r="330" spans="5:10">
      <c r="J330" s="27"/>
    </row>
    <row r="331" spans="5:10">
      <c r="J331" s="27"/>
    </row>
    <row r="332" spans="5:10">
      <c r="J332" s="27"/>
    </row>
    <row r="333" spans="5:10">
      <c r="J333" s="27"/>
    </row>
    <row r="334" spans="5:10">
      <c r="J334" s="27"/>
    </row>
    <row r="335" spans="5:10">
      <c r="F335" s="27"/>
      <c r="G335" s="27"/>
      <c r="J335" s="27"/>
    </row>
    <row r="336" spans="5:10">
      <c r="F336" s="27"/>
      <c r="J336" s="27"/>
    </row>
    <row r="337" spans="5:10">
      <c r="F337" s="27"/>
      <c r="G337" s="27"/>
      <c r="I337" s="27"/>
      <c r="J337" s="27"/>
    </row>
    <row r="338" spans="5:10">
      <c r="J338" s="27"/>
    </row>
    <row r="339" spans="5:10">
      <c r="E339" s="27"/>
      <c r="I339" s="27"/>
      <c r="J339" s="27"/>
    </row>
    <row r="340" spans="5:10">
      <c r="J340" s="27"/>
    </row>
    <row r="341" spans="5:10">
      <c r="J341" s="27"/>
    </row>
    <row r="342" spans="5:10">
      <c r="J342" s="27"/>
    </row>
    <row r="343" spans="5:10">
      <c r="J343" s="27"/>
    </row>
    <row r="344" spans="5:10">
      <c r="J344" s="27"/>
    </row>
    <row r="345" spans="5:10">
      <c r="J345" s="27"/>
    </row>
    <row r="346" spans="5:10">
      <c r="H346" s="27"/>
      <c r="J346" s="27"/>
    </row>
    <row r="347" spans="5:10">
      <c r="J347" s="27"/>
    </row>
    <row r="348" spans="5:10">
      <c r="F348" s="27"/>
      <c r="H348" s="27"/>
      <c r="J348" s="27"/>
    </row>
    <row r="349" spans="5:10">
      <c r="J349" s="27"/>
    </row>
    <row r="350" spans="5:10">
      <c r="F350" s="27"/>
      <c r="J350" s="27"/>
    </row>
    <row r="351" spans="5:10">
      <c r="J351" s="27"/>
    </row>
    <row r="352" spans="5:10">
      <c r="J352" s="27"/>
    </row>
    <row r="353" spans="5:10">
      <c r="J353" s="27"/>
    </row>
    <row r="354" spans="5:10">
      <c r="J354" s="27"/>
    </row>
    <row r="355" spans="5:10">
      <c r="J355" s="27"/>
    </row>
    <row r="356" spans="5:10">
      <c r="J356" s="27"/>
    </row>
    <row r="357" spans="5:10">
      <c r="J357" s="27"/>
    </row>
    <row r="358" spans="5:10">
      <c r="J358" s="27"/>
    </row>
    <row r="359" spans="5:10" ht="15">
      <c r="G359" s="62"/>
      <c r="J359" s="27"/>
    </row>
    <row r="360" spans="5:10" ht="15">
      <c r="E360" s="62"/>
      <c r="J360" s="27"/>
    </row>
    <row r="361" spans="5:10">
      <c r="J361" s="27"/>
    </row>
    <row r="362" spans="5:10">
      <c r="J362" s="27"/>
    </row>
    <row r="363" spans="5:10" ht="15">
      <c r="I363" s="62"/>
      <c r="J363" s="27"/>
    </row>
    <row r="365" spans="5:10" ht="15">
      <c r="J365" s="62"/>
    </row>
    <row r="366" spans="5:10">
      <c r="J366" s="27"/>
    </row>
    <row r="367" spans="5:10">
      <c r="J367" s="27"/>
    </row>
    <row r="368" spans="5:10" ht="15">
      <c r="H368" s="62"/>
      <c r="J368" s="27"/>
    </row>
    <row r="369" spans="6:10">
      <c r="J369" s="27"/>
    </row>
    <row r="370" spans="6:10">
      <c r="J370" s="27"/>
    </row>
    <row r="371" spans="6:10" ht="15">
      <c r="F371" s="62"/>
      <c r="J371" s="27"/>
    </row>
    <row r="372" spans="6:10">
      <c r="J372" s="27"/>
    </row>
    <row r="373" spans="6:10">
      <c r="J373" s="27"/>
    </row>
    <row r="374" spans="6:10">
      <c r="J374" s="27"/>
    </row>
    <row r="375" spans="6:10">
      <c r="J375" s="27"/>
    </row>
    <row r="376" spans="6:10">
      <c r="J376" s="27"/>
    </row>
    <row r="377" spans="6:10">
      <c r="J377" s="27"/>
    </row>
    <row r="378" spans="6:10">
      <c r="J378" s="27"/>
    </row>
    <row r="379" spans="6:10">
      <c r="J379" s="27"/>
    </row>
    <row r="380" spans="6:10">
      <c r="J380" s="27"/>
    </row>
    <row r="381" spans="6:10">
      <c r="J381" s="27"/>
    </row>
    <row r="382" spans="6:10">
      <c r="J382" s="27"/>
    </row>
    <row r="383" spans="6:10">
      <c r="J383" s="27"/>
    </row>
    <row r="384" spans="6:10">
      <c r="J384" s="27"/>
    </row>
    <row r="385" spans="5:10" ht="15">
      <c r="E385" s="62"/>
      <c r="J385" s="27"/>
    </row>
    <row r="386" spans="5:10">
      <c r="J386" s="27"/>
    </row>
    <row r="387" spans="5:10">
      <c r="J387" s="27"/>
    </row>
    <row r="388" spans="5:10">
      <c r="J388" s="27"/>
    </row>
    <row r="389" spans="5:10">
      <c r="J389" s="27"/>
    </row>
    <row r="390" spans="5:10">
      <c r="J390" s="27"/>
    </row>
    <row r="391" spans="5:10">
      <c r="I391" s="27"/>
      <c r="J391" s="27"/>
    </row>
    <row r="392" spans="5:10">
      <c r="G392" s="27"/>
      <c r="J392" s="27"/>
    </row>
    <row r="393" spans="5:10" ht="15">
      <c r="I393" s="62"/>
    </row>
    <row r="394" spans="5:10" ht="15">
      <c r="G394" s="62"/>
    </row>
    <row r="396" spans="5:10" ht="15">
      <c r="J396" s="62"/>
    </row>
    <row r="397" spans="5:10">
      <c r="F397" s="27"/>
      <c r="H397" s="27"/>
      <c r="J397" s="27"/>
    </row>
    <row r="398" spans="5:10">
      <c r="J398" s="27"/>
    </row>
    <row r="399" spans="5:10" ht="15">
      <c r="F399" s="62"/>
      <c r="H399" s="62"/>
      <c r="J399" s="27"/>
    </row>
    <row r="400" spans="5:10">
      <c r="J400" s="27"/>
    </row>
    <row r="401" spans="5:10">
      <c r="J401" s="27"/>
    </row>
    <row r="402" spans="5:10" ht="15">
      <c r="E402" s="62"/>
      <c r="J402" s="27"/>
    </row>
    <row r="403" spans="5:10">
      <c r="J403" s="27"/>
    </row>
    <row r="404" spans="5:10">
      <c r="J404" s="27"/>
    </row>
    <row r="405" spans="5:10">
      <c r="J405" s="27"/>
    </row>
    <row r="406" spans="5:10">
      <c r="J406" s="27"/>
    </row>
    <row r="407" spans="5:10">
      <c r="J407" s="27"/>
    </row>
    <row r="408" spans="5:10">
      <c r="J408" s="27"/>
    </row>
    <row r="409" spans="5:10">
      <c r="J409" s="27"/>
    </row>
    <row r="410" spans="5:10">
      <c r="J410" s="27"/>
    </row>
    <row r="411" spans="5:10" ht="15">
      <c r="G411" s="62"/>
      <c r="J411" s="27"/>
    </row>
    <row r="412" spans="5:10" ht="15">
      <c r="I412" s="62"/>
      <c r="J412" s="27"/>
    </row>
    <row r="413" spans="5:10">
      <c r="J413" s="27"/>
    </row>
    <row r="414" spans="5:10" ht="15">
      <c r="H414" s="62"/>
      <c r="J414" s="27"/>
    </row>
    <row r="415" spans="5:10" ht="15">
      <c r="F415" s="62"/>
      <c r="J415" s="27"/>
    </row>
    <row r="416" spans="5:10" ht="15">
      <c r="E416" s="62"/>
      <c r="J416" s="27"/>
    </row>
    <row r="418" spans="5:10" ht="15">
      <c r="J418" s="62"/>
    </row>
    <row r="419" spans="5:10">
      <c r="J419" s="27"/>
    </row>
    <row r="420" spans="5:10">
      <c r="G420" s="27"/>
      <c r="I420" s="27"/>
      <c r="J420" s="27"/>
    </row>
    <row r="421" spans="5:10">
      <c r="E421" s="27"/>
      <c r="H421" s="27"/>
      <c r="J421" s="27"/>
    </row>
    <row r="422" spans="5:10" ht="15">
      <c r="G422" s="62"/>
      <c r="I422" s="62"/>
      <c r="J422" s="27"/>
    </row>
    <row r="423" spans="5:10" ht="15">
      <c r="E423" s="62"/>
      <c r="H423" s="62"/>
      <c r="J423" s="27"/>
    </row>
    <row r="424" spans="5:10">
      <c r="J424" s="27"/>
    </row>
    <row r="425" spans="5:10">
      <c r="F425" s="27"/>
      <c r="J425" s="27"/>
    </row>
    <row r="426" spans="5:10">
      <c r="J426" s="27"/>
    </row>
    <row r="427" spans="5:10" ht="15">
      <c r="F427" s="62"/>
      <c r="H427" s="27"/>
    </row>
    <row r="428" spans="5:10" ht="15">
      <c r="G428" s="27"/>
      <c r="I428" s="27"/>
      <c r="J428" s="62"/>
    </row>
    <row r="429" spans="5:10" ht="15">
      <c r="F429" s="27"/>
      <c r="H429" s="62"/>
      <c r="J429" s="27"/>
    </row>
    <row r="430" spans="5:10" ht="15">
      <c r="G430" s="62"/>
      <c r="I430" s="62"/>
      <c r="J430" s="27"/>
    </row>
    <row r="431" spans="5:10" ht="15">
      <c r="F431" s="62"/>
      <c r="J431" s="27"/>
    </row>
    <row r="432" spans="5:10">
      <c r="J432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56" max="11" man="1"/>
    <brk id="81" max="11" man="1"/>
    <brk id="115" max="11" man="1"/>
    <brk id="140" max="11" man="1"/>
    <brk id="170" max="11" man="1"/>
    <brk id="19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BD160"/>
  <sheetViews>
    <sheetView workbookViewId="0">
      <pane xSplit="1" ySplit="18" topLeftCell="I19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AE48" sqref="AE48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9" width="9.71093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40" t="s">
        <v>644</v>
      </c>
      <c r="B1" s="25">
        <f>B$42</f>
        <v>7</v>
      </c>
      <c r="C1" s="25">
        <f t="shared" ref="C1:S1" si="0">C$42</f>
        <v>10</v>
      </c>
      <c r="D1" s="25">
        <f t="shared" si="0"/>
        <v>16</v>
      </c>
      <c r="E1" s="25">
        <f t="shared" si="0"/>
        <v>14</v>
      </c>
      <c r="F1" s="25">
        <f t="shared" si="0"/>
        <v>11</v>
      </c>
      <c r="G1" s="25">
        <f t="shared" si="0"/>
        <v>1</v>
      </c>
      <c r="H1" s="25">
        <f t="shared" si="0"/>
        <v>2</v>
      </c>
      <c r="I1" s="25">
        <f t="shared" si="0"/>
        <v>9</v>
      </c>
      <c r="J1" s="25">
        <f t="shared" si="0"/>
        <v>4</v>
      </c>
      <c r="K1" s="25">
        <f t="shared" si="0"/>
        <v>5</v>
      </c>
      <c r="L1" s="25">
        <f t="shared" si="0"/>
        <v>17</v>
      </c>
      <c r="M1" s="25">
        <f t="shared" si="0"/>
        <v>3</v>
      </c>
      <c r="N1" s="25">
        <f t="shared" si="0"/>
        <v>13</v>
      </c>
      <c r="O1" s="25">
        <f t="shared" si="0"/>
        <v>8</v>
      </c>
      <c r="P1" s="25">
        <f t="shared" si="0"/>
        <v>12</v>
      </c>
      <c r="Q1" s="25">
        <f t="shared" si="0"/>
        <v>6</v>
      </c>
      <c r="R1" s="25">
        <f t="shared" si="0"/>
        <v>18</v>
      </c>
      <c r="S1" s="25">
        <f t="shared" si="0"/>
        <v>15</v>
      </c>
      <c r="U1" s="64" t="str">
        <f>A1</f>
        <v>TeamFormula1</v>
      </c>
      <c r="V1" s="65">
        <f t="shared" ref="V1:AM1" si="1">V$42</f>
        <v>7</v>
      </c>
      <c r="W1" s="65">
        <f t="shared" si="1"/>
        <v>10</v>
      </c>
      <c r="X1" s="65"/>
      <c r="Y1" s="65">
        <f t="shared" si="1"/>
        <v>13</v>
      </c>
      <c r="Z1" s="65" t="str">
        <f t="shared" si="1"/>
        <v xml:space="preserve">- </v>
      </c>
      <c r="AA1" s="65">
        <f t="shared" si="1"/>
        <v>1</v>
      </c>
      <c r="AB1" s="65">
        <f t="shared" si="1"/>
        <v>2</v>
      </c>
      <c r="AC1" s="65">
        <f t="shared" si="1"/>
        <v>9</v>
      </c>
      <c r="AD1" s="65">
        <f t="shared" si="1"/>
        <v>4</v>
      </c>
      <c r="AE1" s="65">
        <f t="shared" si="1"/>
        <v>5</v>
      </c>
      <c r="AF1" s="65">
        <f t="shared" si="1"/>
        <v>16</v>
      </c>
      <c r="AG1" s="65">
        <f t="shared" si="1"/>
        <v>3</v>
      </c>
      <c r="AH1" s="65">
        <f t="shared" si="1"/>
        <v>12</v>
      </c>
      <c r="AI1" s="65">
        <f t="shared" si="1"/>
        <v>8</v>
      </c>
      <c r="AJ1" s="65">
        <f t="shared" si="1"/>
        <v>11</v>
      </c>
      <c r="AK1" s="65">
        <f t="shared" si="1"/>
        <v>6</v>
      </c>
      <c r="AL1" s="65">
        <f t="shared" si="1"/>
        <v>17</v>
      </c>
      <c r="AM1" s="65">
        <f t="shared" si="1"/>
        <v>14</v>
      </c>
      <c r="AO1" s="66" t="s">
        <v>645</v>
      </c>
    </row>
    <row r="2" spans="1:41" hidden="1" outlineLevel="1"/>
    <row r="3" spans="1:41" hidden="1" outlineLevel="1">
      <c r="A3" s="67"/>
      <c r="B3" s="68" t="s">
        <v>37</v>
      </c>
      <c r="C3" s="68" t="s">
        <v>111</v>
      </c>
      <c r="D3" s="68" t="s">
        <v>33</v>
      </c>
      <c r="E3" s="68" t="s">
        <v>77</v>
      </c>
      <c r="F3" s="68" t="s">
        <v>70</v>
      </c>
      <c r="G3" s="68" t="s">
        <v>30</v>
      </c>
      <c r="H3" s="68" t="s">
        <v>59</v>
      </c>
      <c r="I3" s="68" t="s">
        <v>88</v>
      </c>
      <c r="J3" s="68" t="s">
        <v>42</v>
      </c>
      <c r="K3" s="68" t="s">
        <v>46</v>
      </c>
      <c r="L3" s="68" t="s">
        <v>74</v>
      </c>
      <c r="M3" s="68" t="s">
        <v>19</v>
      </c>
      <c r="N3" s="68" t="s">
        <v>122</v>
      </c>
      <c r="O3" s="68" t="s">
        <v>25</v>
      </c>
      <c r="P3" s="68" t="s">
        <v>66</v>
      </c>
      <c r="Q3" s="68" t="s">
        <v>132</v>
      </c>
      <c r="R3" s="68" t="s">
        <v>146</v>
      </c>
      <c r="S3" s="68" t="s">
        <v>51</v>
      </c>
      <c r="T3" s="67"/>
      <c r="U3" s="67"/>
      <c r="V3" s="68" t="s">
        <v>37</v>
      </c>
      <c r="W3" s="68" t="s">
        <v>111</v>
      </c>
      <c r="X3" s="68" t="s">
        <v>33</v>
      </c>
      <c r="Y3" s="68" t="s">
        <v>77</v>
      </c>
      <c r="Z3" s="68" t="s">
        <v>70</v>
      </c>
      <c r="AA3" s="68" t="s">
        <v>30</v>
      </c>
      <c r="AB3" s="68" t="s">
        <v>59</v>
      </c>
      <c r="AC3" s="68" t="s">
        <v>88</v>
      </c>
      <c r="AD3" s="68" t="s">
        <v>42</v>
      </c>
      <c r="AE3" s="68" t="s">
        <v>46</v>
      </c>
      <c r="AF3" s="68" t="s">
        <v>74</v>
      </c>
      <c r="AG3" s="68" t="s">
        <v>19</v>
      </c>
      <c r="AH3" s="68" t="s">
        <v>122</v>
      </c>
      <c r="AI3" s="68" t="s">
        <v>25</v>
      </c>
      <c r="AJ3" s="68" t="s">
        <v>66</v>
      </c>
      <c r="AK3" s="68" t="s">
        <v>132</v>
      </c>
      <c r="AL3" s="68" t="s">
        <v>146</v>
      </c>
      <c r="AM3" s="68" t="s">
        <v>51</v>
      </c>
    </row>
    <row r="4" spans="1:41" hidden="1" outlineLevel="1">
      <c r="A4" s="1" t="s">
        <v>646</v>
      </c>
      <c r="B4" s="69" t="s">
        <v>777</v>
      </c>
      <c r="C4" s="69" t="s">
        <v>777</v>
      </c>
      <c r="D4" s="69" t="s">
        <v>777</v>
      </c>
      <c r="E4" s="69" t="s">
        <v>777</v>
      </c>
      <c r="F4" s="69" t="s">
        <v>778</v>
      </c>
      <c r="G4" s="69" t="s">
        <v>777</v>
      </c>
      <c r="H4" s="69" t="s">
        <v>777</v>
      </c>
      <c r="I4" s="69" t="s">
        <v>777</v>
      </c>
      <c r="J4" s="69" t="s">
        <v>777</v>
      </c>
      <c r="K4" s="69" t="s">
        <v>777</v>
      </c>
      <c r="L4" s="69" t="s">
        <v>777</v>
      </c>
      <c r="M4" s="69" t="s">
        <v>777</v>
      </c>
      <c r="N4" s="69" t="s">
        <v>777</v>
      </c>
      <c r="O4" s="69" t="s">
        <v>777</v>
      </c>
      <c r="P4" s="69" t="s">
        <v>777</v>
      </c>
      <c r="Q4" s="69" t="s">
        <v>777</v>
      </c>
      <c r="R4" s="69" t="s">
        <v>777</v>
      </c>
      <c r="S4" s="69" t="s">
        <v>777</v>
      </c>
      <c r="U4" s="1" t="s">
        <v>646</v>
      </c>
      <c r="V4" s="69" t="s">
        <v>777</v>
      </c>
      <c r="W4" s="69" t="s">
        <v>777</v>
      </c>
      <c r="X4" s="69" t="s">
        <v>777</v>
      </c>
      <c r="Y4" s="69" t="s">
        <v>777</v>
      </c>
      <c r="Z4" s="69" t="s">
        <v>778</v>
      </c>
      <c r="AA4" s="69" t="s">
        <v>777</v>
      </c>
      <c r="AB4" s="69" t="s">
        <v>777</v>
      </c>
      <c r="AC4" s="69" t="s">
        <v>777</v>
      </c>
      <c r="AD4" s="69" t="s">
        <v>777</v>
      </c>
      <c r="AE4" s="69" t="s">
        <v>777</v>
      </c>
      <c r="AF4" s="69" t="s">
        <v>777</v>
      </c>
      <c r="AG4" s="69" t="s">
        <v>777</v>
      </c>
      <c r="AH4" s="69" t="s">
        <v>777</v>
      </c>
      <c r="AI4" s="69" t="s">
        <v>777</v>
      </c>
      <c r="AJ4" s="69">
        <v>0</v>
      </c>
      <c r="AK4" s="69" t="s">
        <v>777</v>
      </c>
      <c r="AL4" s="69" t="s">
        <v>777</v>
      </c>
      <c r="AM4" s="69" t="s">
        <v>777</v>
      </c>
      <c r="AN4" s="67"/>
    </row>
    <row r="5" spans="1:41" hidden="1" outlineLevel="1">
      <c r="A5" s="67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67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647</v>
      </c>
      <c r="B6" s="70">
        <f>B40</f>
        <v>3687</v>
      </c>
      <c r="C6" s="70">
        <f t="shared" ref="C6:S6" si="4">C40</f>
        <v>4543</v>
      </c>
      <c r="D6" s="70">
        <f>D40</f>
        <v>5468</v>
      </c>
      <c r="E6" s="70">
        <f t="shared" si="4"/>
        <v>4963</v>
      </c>
      <c r="F6" s="70">
        <f t="shared" si="4"/>
        <v>4704</v>
      </c>
      <c r="G6" s="70">
        <f t="shared" si="4"/>
        <v>2274</v>
      </c>
      <c r="H6" s="70">
        <f t="shared" si="4"/>
        <v>2414</v>
      </c>
      <c r="I6" s="70">
        <f t="shared" si="4"/>
        <v>4145</v>
      </c>
      <c r="J6" s="70">
        <f t="shared" si="4"/>
        <v>2530</v>
      </c>
      <c r="K6" s="70">
        <f t="shared" si="4"/>
        <v>2682</v>
      </c>
      <c r="L6" s="70">
        <f t="shared" si="4"/>
        <v>6002</v>
      </c>
      <c r="M6" s="70">
        <f t="shared" si="4"/>
        <v>2427</v>
      </c>
      <c r="N6" s="70">
        <f t="shared" si="4"/>
        <v>4810</v>
      </c>
      <c r="O6" s="70">
        <f t="shared" si="4"/>
        <v>4034</v>
      </c>
      <c r="P6" s="70">
        <f t="shared" si="4"/>
        <v>4749</v>
      </c>
      <c r="Q6" s="70">
        <f t="shared" si="4"/>
        <v>3310</v>
      </c>
      <c r="R6" s="70">
        <f t="shared" si="4"/>
        <v>6359</v>
      </c>
      <c r="S6" s="70">
        <f t="shared" si="4"/>
        <v>5320</v>
      </c>
      <c r="U6" s="1" t="s">
        <v>647</v>
      </c>
      <c r="V6" s="70">
        <f>V40</f>
        <v>3687</v>
      </c>
      <c r="W6" s="70">
        <f>W40</f>
        <v>4543</v>
      </c>
      <c r="X6" s="70">
        <f>X40</f>
        <v>5468</v>
      </c>
      <c r="Y6" s="70">
        <f>Y40</f>
        <v>4963</v>
      </c>
      <c r="Z6" s="70" t="str">
        <f>IF(Z$4="N","-",Z40)</f>
        <v>-</v>
      </c>
      <c r="AA6" s="70">
        <f t="shared" ref="AA6:AM6" si="5">AA40</f>
        <v>2274</v>
      </c>
      <c r="AB6" s="70">
        <f t="shared" si="5"/>
        <v>2414</v>
      </c>
      <c r="AC6" s="70">
        <f t="shared" si="5"/>
        <v>4145</v>
      </c>
      <c r="AD6" s="70">
        <f t="shared" si="5"/>
        <v>2530</v>
      </c>
      <c r="AE6" s="70">
        <f t="shared" si="5"/>
        <v>2682</v>
      </c>
      <c r="AF6" s="70">
        <f t="shared" si="5"/>
        <v>6002</v>
      </c>
      <c r="AG6" s="70">
        <f t="shared" si="5"/>
        <v>2427</v>
      </c>
      <c r="AH6" s="70">
        <f t="shared" si="5"/>
        <v>4810</v>
      </c>
      <c r="AI6" s="70">
        <f t="shared" si="5"/>
        <v>4034</v>
      </c>
      <c r="AJ6" s="70">
        <f t="shared" si="5"/>
        <v>4749</v>
      </c>
      <c r="AK6" s="70">
        <f t="shared" si="5"/>
        <v>3310</v>
      </c>
      <c r="AL6" s="70">
        <f t="shared" si="5"/>
        <v>6359</v>
      </c>
      <c r="AM6" s="70">
        <f t="shared" si="5"/>
        <v>5320</v>
      </c>
    </row>
    <row r="7" spans="1:41" hidden="1" outlineLevel="1">
      <c r="A7" s="1" t="s">
        <v>648</v>
      </c>
      <c r="B7" s="71">
        <f>COUNTIF($A6:$T6,"&lt;"&amp;B6)+1</f>
        <v>7</v>
      </c>
      <c r="C7" s="71">
        <f t="shared" ref="C7:S7" si="6">COUNTIF($A6:$T6,"&lt;"&amp;C6)+1</f>
        <v>10</v>
      </c>
      <c r="D7" s="71">
        <f>COUNTIF($A6:$T6,"&lt;"&amp;D6)+1</f>
        <v>16</v>
      </c>
      <c r="E7" s="71">
        <f t="shared" si="6"/>
        <v>14</v>
      </c>
      <c r="F7" s="71">
        <f t="shared" si="6"/>
        <v>11</v>
      </c>
      <c r="G7" s="71">
        <f t="shared" si="6"/>
        <v>1</v>
      </c>
      <c r="H7" s="71">
        <f t="shared" si="6"/>
        <v>2</v>
      </c>
      <c r="I7" s="71">
        <f t="shared" si="6"/>
        <v>9</v>
      </c>
      <c r="J7" s="71">
        <f t="shared" si="6"/>
        <v>4</v>
      </c>
      <c r="K7" s="71">
        <f t="shared" si="6"/>
        <v>5</v>
      </c>
      <c r="L7" s="71">
        <f t="shared" si="6"/>
        <v>17</v>
      </c>
      <c r="M7" s="71">
        <f t="shared" si="6"/>
        <v>3</v>
      </c>
      <c r="N7" s="71">
        <f t="shared" si="6"/>
        <v>13</v>
      </c>
      <c r="O7" s="71">
        <f t="shared" si="6"/>
        <v>8</v>
      </c>
      <c r="P7" s="71">
        <f t="shared" si="6"/>
        <v>12</v>
      </c>
      <c r="Q7" s="71">
        <f t="shared" si="6"/>
        <v>6</v>
      </c>
      <c r="R7" s="71">
        <f t="shared" si="6"/>
        <v>18</v>
      </c>
      <c r="S7" s="71">
        <f t="shared" si="6"/>
        <v>15</v>
      </c>
      <c r="U7" s="1" t="s">
        <v>648</v>
      </c>
      <c r="V7" s="71">
        <f t="shared" ref="V7:AK7" si="7">IF(V$4="N","-",COUNTIF($U6:$AN6,"&lt;"&amp;V6)+1)</f>
        <v>7</v>
      </c>
      <c r="W7" s="71">
        <f t="shared" si="7"/>
        <v>10</v>
      </c>
      <c r="X7" s="71">
        <f>IF(X$4="N","-",COUNTIF($U6:$AN6,"&lt;"&amp;X6)+1)</f>
        <v>15</v>
      </c>
      <c r="Y7" s="71">
        <f t="shared" si="7"/>
        <v>13</v>
      </c>
      <c r="Z7" s="71" t="str">
        <f t="shared" si="7"/>
        <v>-</v>
      </c>
      <c r="AA7" s="71">
        <f t="shared" si="7"/>
        <v>1</v>
      </c>
      <c r="AB7" s="71">
        <f t="shared" si="7"/>
        <v>2</v>
      </c>
      <c r="AC7" s="71">
        <f t="shared" si="7"/>
        <v>9</v>
      </c>
      <c r="AD7" s="71">
        <f t="shared" si="7"/>
        <v>4</v>
      </c>
      <c r="AE7" s="71">
        <f t="shared" si="7"/>
        <v>5</v>
      </c>
      <c r="AF7" s="71">
        <f t="shared" si="7"/>
        <v>16</v>
      </c>
      <c r="AG7" s="71">
        <f t="shared" si="7"/>
        <v>3</v>
      </c>
      <c r="AH7" s="71">
        <f t="shared" si="7"/>
        <v>12</v>
      </c>
      <c r="AI7" s="71">
        <f t="shared" si="7"/>
        <v>8</v>
      </c>
      <c r="AJ7" s="71">
        <f t="shared" si="7"/>
        <v>11</v>
      </c>
      <c r="AK7" s="71">
        <f t="shared" si="7"/>
        <v>6</v>
      </c>
      <c r="AL7" s="71">
        <f>IF(AL$4="N","-",COUNTIF($U6:$AN6,"&lt;"&amp;AL6)+1)</f>
        <v>17</v>
      </c>
      <c r="AM7" s="71">
        <f>IF(AM$4="N","-",COUNTIF($U6:$AN6,"&lt;"&amp;AM6)+1)</f>
        <v>14</v>
      </c>
    </row>
    <row r="8" spans="1:41" hidden="1" outlineLevel="1">
      <c r="A8" s="1" t="s">
        <v>5</v>
      </c>
      <c r="B8" s="70">
        <f t="shared" ref="B8:S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R8" s="70">
        <f t="shared" si="8"/>
        <v>0</v>
      </c>
      <c r="S8" s="70">
        <f t="shared" si="8"/>
        <v>0</v>
      </c>
      <c r="U8" s="1" t="s">
        <v>5</v>
      </c>
      <c r="V8" s="70">
        <f t="shared" ref="V8:AM8" si="9">IF(V$4="N",0,V7-V42)</f>
        <v>0</v>
      </c>
      <c r="W8" s="70">
        <f t="shared" si="9"/>
        <v>0</v>
      </c>
      <c r="X8" s="70">
        <f>IF(X$4="N",0,X7-X42)</f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  <c r="AJ8" s="70">
        <f t="shared" si="9"/>
        <v>0</v>
      </c>
      <c r="AK8" s="70">
        <f t="shared" si="9"/>
        <v>0</v>
      </c>
      <c r="AL8" s="70">
        <f t="shared" si="9"/>
        <v>0</v>
      </c>
      <c r="AM8" s="70">
        <f t="shared" si="9"/>
        <v>0</v>
      </c>
    </row>
    <row r="9" spans="1:41" ht="13.5" hidden="1" outlineLevel="1" thickBot="1">
      <c r="A9" s="72" t="s">
        <v>5</v>
      </c>
      <c r="B9" s="73">
        <f>SUM(A8:AN8)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U9" s="1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</row>
    <row r="10" spans="1:41" hidden="1" outlineLevel="1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U10" s="1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1:41" hidden="1" outlineLevel="1">
      <c r="A11" s="1" t="s">
        <v>647</v>
      </c>
      <c r="B11" s="70">
        <f ca="1">B56</f>
        <v>7</v>
      </c>
      <c r="C11" s="70">
        <f t="shared" ref="C11:S11" ca="1" si="10">C56</f>
        <v>10</v>
      </c>
      <c r="D11" s="70">
        <f ca="1">D56</f>
        <v>16</v>
      </c>
      <c r="E11" s="70">
        <f t="shared" ca="1" si="10"/>
        <v>14</v>
      </c>
      <c r="F11" s="70">
        <f t="shared" ca="1" si="10"/>
        <v>11</v>
      </c>
      <c r="G11" s="70">
        <f t="shared" ca="1" si="10"/>
        <v>1</v>
      </c>
      <c r="H11" s="70">
        <f t="shared" ca="1" si="10"/>
        <v>2</v>
      </c>
      <c r="I11" s="70">
        <f t="shared" ca="1" si="10"/>
        <v>9</v>
      </c>
      <c r="J11" s="70">
        <f t="shared" ca="1" si="10"/>
        <v>4</v>
      </c>
      <c r="K11" s="70">
        <f t="shared" ca="1" si="10"/>
        <v>5</v>
      </c>
      <c r="L11" s="70">
        <f t="shared" ca="1" si="10"/>
        <v>17</v>
      </c>
      <c r="M11" s="70">
        <f t="shared" ca="1" si="10"/>
        <v>3</v>
      </c>
      <c r="N11" s="70">
        <f t="shared" ca="1" si="10"/>
        <v>13</v>
      </c>
      <c r="O11" s="70">
        <f t="shared" ca="1" si="10"/>
        <v>8</v>
      </c>
      <c r="P11" s="70">
        <f t="shared" ca="1" si="10"/>
        <v>12</v>
      </c>
      <c r="Q11" s="70">
        <f t="shared" ca="1" si="10"/>
        <v>6</v>
      </c>
      <c r="R11" s="70">
        <f t="shared" ca="1" si="10"/>
        <v>18</v>
      </c>
      <c r="S11" s="70">
        <f t="shared" ca="1" si="10"/>
        <v>15</v>
      </c>
      <c r="U11" s="1" t="s">
        <v>647</v>
      </c>
      <c r="V11" s="76">
        <f t="shared" ref="V11:AM11" ca="1" si="11">IF(V$4="N","-",V56)</f>
        <v>7</v>
      </c>
      <c r="W11" s="76">
        <f t="shared" ca="1" si="11"/>
        <v>10</v>
      </c>
      <c r="X11" s="76">
        <f ca="1">IF(X$4="N","-",X56)</f>
        <v>15</v>
      </c>
      <c r="Y11" s="76">
        <f t="shared" ca="1" si="11"/>
        <v>13</v>
      </c>
      <c r="Z11" s="76" t="str">
        <f t="shared" si="11"/>
        <v>-</v>
      </c>
      <c r="AA11" s="76">
        <f t="shared" ca="1" si="11"/>
        <v>1</v>
      </c>
      <c r="AB11" s="76">
        <f t="shared" ca="1" si="11"/>
        <v>2</v>
      </c>
      <c r="AC11" s="76">
        <f t="shared" ca="1" si="11"/>
        <v>9</v>
      </c>
      <c r="AD11" s="76">
        <f t="shared" ca="1" si="11"/>
        <v>4</v>
      </c>
      <c r="AE11" s="76">
        <f t="shared" ca="1" si="11"/>
        <v>5</v>
      </c>
      <c r="AF11" s="76">
        <f t="shared" ca="1" si="11"/>
        <v>16</v>
      </c>
      <c r="AG11" s="76">
        <f t="shared" ca="1" si="11"/>
        <v>3</v>
      </c>
      <c r="AH11" s="76">
        <f t="shared" ca="1" si="11"/>
        <v>12</v>
      </c>
      <c r="AI11" s="76">
        <f t="shared" ca="1" si="11"/>
        <v>8</v>
      </c>
      <c r="AJ11" s="76">
        <f t="shared" ca="1" si="11"/>
        <v>11</v>
      </c>
      <c r="AK11" s="76">
        <f t="shared" ca="1" si="11"/>
        <v>6</v>
      </c>
      <c r="AL11" s="76">
        <f t="shared" ca="1" si="11"/>
        <v>17</v>
      </c>
      <c r="AM11" s="76">
        <f t="shared" ca="1" si="11"/>
        <v>14</v>
      </c>
      <c r="AN11" s="77"/>
    </row>
    <row r="12" spans="1:41" hidden="1" outlineLevel="1">
      <c r="A12" s="1" t="s">
        <v>648</v>
      </c>
      <c r="B12" s="71">
        <f ca="1">COUNTIF($A11:$T11,"&lt;"&amp;B11)+1</f>
        <v>7</v>
      </c>
      <c r="C12" s="71">
        <f t="shared" ref="C12:S12" ca="1" si="12">COUNTIF($A11:$T11,"&lt;"&amp;C11)+1</f>
        <v>10</v>
      </c>
      <c r="D12" s="71">
        <f ca="1">COUNTIF($A11:$T11,"&lt;"&amp;D11)+1</f>
        <v>16</v>
      </c>
      <c r="E12" s="71">
        <f t="shared" ca="1" si="12"/>
        <v>14</v>
      </c>
      <c r="F12" s="71">
        <f t="shared" ca="1" si="12"/>
        <v>11</v>
      </c>
      <c r="G12" s="71">
        <f t="shared" ca="1" si="12"/>
        <v>1</v>
      </c>
      <c r="H12" s="71">
        <f t="shared" ca="1" si="12"/>
        <v>2</v>
      </c>
      <c r="I12" s="71">
        <f t="shared" ca="1" si="12"/>
        <v>9</v>
      </c>
      <c r="J12" s="71">
        <f t="shared" ca="1" si="12"/>
        <v>4</v>
      </c>
      <c r="K12" s="71">
        <f t="shared" ca="1" si="12"/>
        <v>5</v>
      </c>
      <c r="L12" s="71">
        <f t="shared" ca="1" si="12"/>
        <v>17</v>
      </c>
      <c r="M12" s="71">
        <f t="shared" ca="1" si="12"/>
        <v>3</v>
      </c>
      <c r="N12" s="71">
        <f t="shared" ca="1" si="12"/>
        <v>13</v>
      </c>
      <c r="O12" s="71">
        <f t="shared" ca="1" si="12"/>
        <v>8</v>
      </c>
      <c r="P12" s="71">
        <f t="shared" ca="1" si="12"/>
        <v>12</v>
      </c>
      <c r="Q12" s="71">
        <f t="shared" ca="1" si="12"/>
        <v>6</v>
      </c>
      <c r="R12" s="71">
        <f t="shared" ca="1" si="12"/>
        <v>18</v>
      </c>
      <c r="S12" s="71">
        <f t="shared" ca="1" si="12"/>
        <v>15</v>
      </c>
      <c r="U12" s="1" t="s">
        <v>648</v>
      </c>
      <c r="V12" s="71">
        <f t="shared" ref="V12:AK12" ca="1" si="13">IF(V$4="N","-",COUNTIF($U11:$AN11,"&lt;"&amp;V11)+1)</f>
        <v>7</v>
      </c>
      <c r="W12" s="71">
        <f t="shared" ca="1" si="13"/>
        <v>10</v>
      </c>
      <c r="X12" s="71">
        <f ca="1">IF(X$4="N","-",COUNTIF($U11:$AN11,"&lt;"&amp;X11)+1)</f>
        <v>15</v>
      </c>
      <c r="Y12" s="71">
        <f t="shared" ca="1" si="13"/>
        <v>13</v>
      </c>
      <c r="Z12" s="71" t="str">
        <f t="shared" si="13"/>
        <v>-</v>
      </c>
      <c r="AA12" s="71">
        <f t="shared" ca="1" si="13"/>
        <v>1</v>
      </c>
      <c r="AB12" s="71">
        <f t="shared" ca="1" si="13"/>
        <v>2</v>
      </c>
      <c r="AC12" s="71">
        <f t="shared" ca="1" si="13"/>
        <v>9</v>
      </c>
      <c r="AD12" s="71">
        <f t="shared" ca="1" si="13"/>
        <v>4</v>
      </c>
      <c r="AE12" s="71">
        <f t="shared" ca="1" si="13"/>
        <v>5</v>
      </c>
      <c r="AF12" s="71">
        <f t="shared" ca="1" si="13"/>
        <v>16</v>
      </c>
      <c r="AG12" s="71">
        <f t="shared" ca="1" si="13"/>
        <v>3</v>
      </c>
      <c r="AH12" s="71">
        <f t="shared" ca="1" si="13"/>
        <v>12</v>
      </c>
      <c r="AI12" s="71">
        <f t="shared" ca="1" si="13"/>
        <v>8</v>
      </c>
      <c r="AJ12" s="71">
        <f t="shared" ca="1" si="13"/>
        <v>11</v>
      </c>
      <c r="AK12" s="71">
        <f t="shared" ca="1" si="13"/>
        <v>6</v>
      </c>
      <c r="AL12" s="71">
        <f ca="1">IF(AL$4="N","-",COUNTIF($U11:$AN11,"&lt;"&amp;AL11)+1)</f>
        <v>17</v>
      </c>
      <c r="AM12" s="71">
        <f ca="1">IF(AM$4="N","-",COUNTIF($U11:$AN11,"&lt;"&amp;AM11)+1)</f>
        <v>14</v>
      </c>
    </row>
    <row r="13" spans="1:41" hidden="1" outlineLevel="1">
      <c r="A13" s="1" t="s">
        <v>5</v>
      </c>
      <c r="B13" s="78">
        <f t="shared" ref="B13:S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R13" s="78">
        <f t="shared" ca="1" si="14"/>
        <v>0</v>
      </c>
      <c r="S13" s="78">
        <f t="shared" ca="1" si="14"/>
        <v>0</v>
      </c>
      <c r="U13" s="1" t="s">
        <v>5</v>
      </c>
      <c r="V13" s="70">
        <f ca="1">IF(V$4="N",0,V12-V57)</f>
        <v>0</v>
      </c>
      <c r="W13" s="70">
        <f t="shared" ref="W13:AM13" ca="1" si="15">IF(W$4="N",0,W12-W57)</f>
        <v>0</v>
      </c>
      <c r="X13" s="70">
        <f ca="1">IF(X$4="N",0,X12-X57)</f>
        <v>0</v>
      </c>
      <c r="Y13" s="70">
        <f t="shared" ca="1" si="15"/>
        <v>0</v>
      </c>
      <c r="Z13" s="70">
        <f t="shared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  <c r="AJ13" s="70">
        <f t="shared" ca="1" si="15"/>
        <v>0</v>
      </c>
      <c r="AK13" s="70">
        <f t="shared" ca="1" si="15"/>
        <v>0</v>
      </c>
      <c r="AL13" s="70">
        <f t="shared" ca="1" si="15"/>
        <v>0</v>
      </c>
      <c r="AM13" s="70">
        <f t="shared" ca="1" si="15"/>
        <v>0</v>
      </c>
    </row>
    <row r="14" spans="1:41" ht="13.5" hidden="1" outlineLevel="1" thickBot="1">
      <c r="A14" s="72" t="s">
        <v>5</v>
      </c>
      <c r="B14" s="73">
        <f ca="1">SUM(A13:AN13)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U14" s="1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</row>
    <row r="15" spans="1:41" hidden="1" outlineLevel="1">
      <c r="A15" s="79" t="s">
        <v>783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U15" s="79" t="s">
        <v>783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69"/>
      <c r="AL15" s="75"/>
      <c r="AM15" s="75"/>
    </row>
    <row r="16" spans="1:41" ht="26.25" collapsed="1">
      <c r="A16" s="15" t="s">
        <v>766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0"/>
      <c r="M16" s="80"/>
      <c r="N16" s="81"/>
      <c r="O16" s="82"/>
      <c r="P16" s="82"/>
      <c r="R16" s="82"/>
      <c r="S16" s="83" t="s">
        <v>784</v>
      </c>
      <c r="U16" s="15" t="s">
        <v>766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0"/>
      <c r="AG16" s="18"/>
      <c r="AH16" s="18"/>
      <c r="AI16" s="82"/>
      <c r="AJ16" s="82"/>
      <c r="AK16" s="82"/>
      <c r="AL16" s="82"/>
      <c r="AM16" s="83" t="s">
        <v>784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49" t="s">
        <v>649</v>
      </c>
      <c r="B18" s="49" t="str">
        <f>B$3</f>
        <v>A80</v>
      </c>
      <c r="C18" s="49" t="str">
        <f t="shared" ref="C18:S18" si="16">C$3</f>
        <v>BEX</v>
      </c>
      <c r="D18" s="49" t="str">
        <f t="shared" si="16"/>
        <v>FRONTR</v>
      </c>
      <c r="E18" s="49" t="str">
        <f t="shared" si="16"/>
        <v>BTNTRI</v>
      </c>
      <c r="F18" s="49" t="str">
        <f t="shared" si="16"/>
        <v>CPA</v>
      </c>
      <c r="G18" s="49" t="str">
        <f t="shared" si="16"/>
        <v>CROW</v>
      </c>
      <c r="H18" s="49" t="str">
        <f t="shared" si="16"/>
        <v>EAST/BDY</v>
      </c>
      <c r="I18" s="49" t="str">
        <f t="shared" si="16"/>
        <v>HAIL</v>
      </c>
      <c r="J18" s="49" t="str">
        <f t="shared" si="16"/>
        <v>HR/HAC</v>
      </c>
      <c r="K18" s="49" t="str">
        <f t="shared" si="16"/>
        <v>HTH/UCK</v>
      </c>
      <c r="L18" s="49" t="str">
        <f t="shared" si="16"/>
        <v>HYR</v>
      </c>
      <c r="M18" s="49" t="str">
        <f t="shared" si="16"/>
        <v>LEW</v>
      </c>
      <c r="N18" s="49" t="str">
        <f t="shared" si="16"/>
        <v>MEAD</v>
      </c>
      <c r="O18" s="49" t="str">
        <f t="shared" si="16"/>
        <v>PSS</v>
      </c>
      <c r="P18" s="49" t="str">
        <f t="shared" si="16"/>
        <v>HEDGE</v>
      </c>
      <c r="Q18" s="49" t="str">
        <f t="shared" si="16"/>
        <v>RUNW</v>
      </c>
      <c r="R18" s="49" t="str">
        <f t="shared" si="16"/>
        <v>TRIT</v>
      </c>
      <c r="S18" s="49" t="str">
        <f t="shared" si="16"/>
        <v>WAD</v>
      </c>
      <c r="U18" s="49" t="s">
        <v>649</v>
      </c>
      <c r="V18" s="49" t="str">
        <f>V$3</f>
        <v>A80</v>
      </c>
      <c r="W18" s="49" t="str">
        <f t="shared" ref="W18:AM18" si="17">W$3</f>
        <v>BEX</v>
      </c>
      <c r="X18" s="49" t="str">
        <f t="shared" si="17"/>
        <v>FRONTR</v>
      </c>
      <c r="Y18" s="49" t="str">
        <f t="shared" si="17"/>
        <v>BTNTRI</v>
      </c>
      <c r="Z18" s="49" t="str">
        <f t="shared" si="17"/>
        <v>CPA</v>
      </c>
      <c r="AA18" s="49" t="str">
        <f t="shared" si="17"/>
        <v>CROW</v>
      </c>
      <c r="AB18" s="49" t="str">
        <f t="shared" si="17"/>
        <v>EAST/BDY</v>
      </c>
      <c r="AC18" s="49" t="str">
        <f t="shared" si="17"/>
        <v>HAIL</v>
      </c>
      <c r="AD18" s="49" t="str">
        <f t="shared" si="17"/>
        <v>HR/HAC</v>
      </c>
      <c r="AE18" s="49" t="str">
        <f t="shared" si="17"/>
        <v>HTH/UCK</v>
      </c>
      <c r="AF18" s="49" t="str">
        <f t="shared" si="17"/>
        <v>HYR</v>
      </c>
      <c r="AG18" s="49" t="str">
        <f t="shared" si="17"/>
        <v>LEW</v>
      </c>
      <c r="AH18" s="49" t="str">
        <f t="shared" si="17"/>
        <v>MEAD</v>
      </c>
      <c r="AI18" s="49" t="str">
        <f t="shared" si="17"/>
        <v>PSS</v>
      </c>
      <c r="AJ18" s="49" t="str">
        <f t="shared" si="17"/>
        <v>HEDGE</v>
      </c>
      <c r="AK18" s="49" t="str">
        <f t="shared" si="17"/>
        <v>RUNW</v>
      </c>
      <c r="AL18" s="49" t="str">
        <f t="shared" si="17"/>
        <v>TRIT</v>
      </c>
      <c r="AM18" s="49" t="str">
        <f t="shared" si="17"/>
        <v>WAD</v>
      </c>
    </row>
    <row r="19" spans="1:39">
      <c r="A19" s="49" t="s">
        <v>27</v>
      </c>
      <c r="B19" s="33">
        <v>6</v>
      </c>
      <c r="C19" s="32">
        <v>87</v>
      </c>
      <c r="D19" s="32">
        <v>124</v>
      </c>
      <c r="E19" s="32">
        <v>42</v>
      </c>
      <c r="F19" s="32">
        <v>16</v>
      </c>
      <c r="G19" s="32">
        <v>3</v>
      </c>
      <c r="H19" s="32">
        <v>12</v>
      </c>
      <c r="I19" s="32">
        <v>47</v>
      </c>
      <c r="J19" s="32">
        <v>7</v>
      </c>
      <c r="K19" s="32">
        <v>10</v>
      </c>
      <c r="L19" s="32">
        <v>18</v>
      </c>
      <c r="M19" s="32">
        <v>11</v>
      </c>
      <c r="N19" s="32">
        <v>184</v>
      </c>
      <c r="O19" s="32">
        <v>2</v>
      </c>
      <c r="P19" s="32">
        <v>338</v>
      </c>
      <c r="Q19" s="32">
        <v>140</v>
      </c>
      <c r="R19" s="32">
        <v>352</v>
      </c>
      <c r="S19" s="32">
        <v>301</v>
      </c>
      <c r="U19" s="49" t="s">
        <v>27</v>
      </c>
      <c r="V19" s="33">
        <f>IF(V$4="N",0,B19)</f>
        <v>6</v>
      </c>
      <c r="W19" s="33">
        <f t="shared" ref="W19:AL34" si="18">IF(W$4="N",0,C19)</f>
        <v>87</v>
      </c>
      <c r="X19" s="33">
        <f t="shared" si="18"/>
        <v>124</v>
      </c>
      <c r="Y19" s="33">
        <f t="shared" si="18"/>
        <v>42</v>
      </c>
      <c r="Z19" s="33">
        <f t="shared" si="18"/>
        <v>0</v>
      </c>
      <c r="AA19" s="33">
        <f t="shared" si="18"/>
        <v>3</v>
      </c>
      <c r="AB19" s="33">
        <f t="shared" si="18"/>
        <v>12</v>
      </c>
      <c r="AC19" s="33">
        <f t="shared" si="18"/>
        <v>47</v>
      </c>
      <c r="AD19" s="33">
        <f t="shared" si="18"/>
        <v>7</v>
      </c>
      <c r="AE19" s="33">
        <f t="shared" si="18"/>
        <v>10</v>
      </c>
      <c r="AF19" s="33">
        <f t="shared" si="18"/>
        <v>18</v>
      </c>
      <c r="AG19" s="33">
        <f t="shared" si="18"/>
        <v>11</v>
      </c>
      <c r="AH19" s="33">
        <f t="shared" si="18"/>
        <v>184</v>
      </c>
      <c r="AI19" s="33">
        <f t="shared" si="18"/>
        <v>2</v>
      </c>
      <c r="AJ19" s="33">
        <f t="shared" si="18"/>
        <v>338</v>
      </c>
      <c r="AK19" s="33">
        <f t="shared" si="18"/>
        <v>140</v>
      </c>
      <c r="AL19" s="33">
        <f t="shared" si="18"/>
        <v>352</v>
      </c>
      <c r="AM19" s="33">
        <f t="shared" ref="AM19:AM38" si="19">IF(AM$4="N",0,S19)</f>
        <v>301</v>
      </c>
    </row>
    <row r="20" spans="1:39">
      <c r="A20" s="49" t="s">
        <v>62</v>
      </c>
      <c r="B20" s="33">
        <v>212</v>
      </c>
      <c r="C20" s="32">
        <v>218</v>
      </c>
      <c r="D20" s="32">
        <v>152</v>
      </c>
      <c r="E20" s="32">
        <v>352</v>
      </c>
      <c r="F20" s="32">
        <v>295</v>
      </c>
      <c r="G20" s="32">
        <v>20</v>
      </c>
      <c r="H20" s="32">
        <v>23</v>
      </c>
      <c r="I20" s="32">
        <v>100</v>
      </c>
      <c r="J20" s="32">
        <v>35</v>
      </c>
      <c r="K20" s="32">
        <v>25</v>
      </c>
      <c r="L20" s="32">
        <v>352</v>
      </c>
      <c r="M20" s="32">
        <v>13</v>
      </c>
      <c r="N20" s="32">
        <v>198</v>
      </c>
      <c r="O20" s="32">
        <v>90</v>
      </c>
      <c r="P20" s="32">
        <v>352</v>
      </c>
      <c r="Q20" s="32">
        <v>153</v>
      </c>
      <c r="R20" s="32">
        <v>352</v>
      </c>
      <c r="S20" s="32">
        <v>335</v>
      </c>
      <c r="U20" s="49" t="s">
        <v>62</v>
      </c>
      <c r="V20" s="33">
        <f t="shared" ref="V20:AK38" si="20">IF(V$4="N",0,B20)</f>
        <v>212</v>
      </c>
      <c r="W20" s="33">
        <f t="shared" si="18"/>
        <v>218</v>
      </c>
      <c r="X20" s="33">
        <f t="shared" si="18"/>
        <v>152</v>
      </c>
      <c r="Y20" s="33">
        <f t="shared" si="18"/>
        <v>352</v>
      </c>
      <c r="Z20" s="33">
        <f t="shared" si="18"/>
        <v>0</v>
      </c>
      <c r="AA20" s="33">
        <f t="shared" si="18"/>
        <v>20</v>
      </c>
      <c r="AB20" s="33">
        <f t="shared" si="18"/>
        <v>23</v>
      </c>
      <c r="AC20" s="33">
        <f t="shared" si="18"/>
        <v>100</v>
      </c>
      <c r="AD20" s="33">
        <f t="shared" si="18"/>
        <v>35</v>
      </c>
      <c r="AE20" s="33">
        <f t="shared" si="18"/>
        <v>25</v>
      </c>
      <c r="AF20" s="33">
        <f t="shared" si="18"/>
        <v>352</v>
      </c>
      <c r="AG20" s="33">
        <f t="shared" si="18"/>
        <v>13</v>
      </c>
      <c r="AH20" s="33">
        <f t="shared" si="18"/>
        <v>198</v>
      </c>
      <c r="AI20" s="33">
        <f t="shared" si="18"/>
        <v>90</v>
      </c>
      <c r="AJ20" s="33">
        <f t="shared" si="18"/>
        <v>352</v>
      </c>
      <c r="AK20" s="33">
        <f t="shared" si="18"/>
        <v>153</v>
      </c>
      <c r="AL20" s="33">
        <f t="shared" si="18"/>
        <v>352</v>
      </c>
      <c r="AM20" s="33">
        <f t="shared" si="19"/>
        <v>335</v>
      </c>
    </row>
    <row r="21" spans="1:39">
      <c r="A21" s="49" t="s">
        <v>80</v>
      </c>
      <c r="B21" s="33">
        <v>221</v>
      </c>
      <c r="C21" s="32">
        <v>352</v>
      </c>
      <c r="D21" s="32">
        <v>158</v>
      </c>
      <c r="E21" s="32">
        <v>352</v>
      </c>
      <c r="F21" s="32">
        <v>342</v>
      </c>
      <c r="G21" s="32">
        <v>28</v>
      </c>
      <c r="H21" s="32">
        <v>44</v>
      </c>
      <c r="I21" s="32">
        <v>107</v>
      </c>
      <c r="J21" s="32">
        <v>53</v>
      </c>
      <c r="K21" s="32">
        <v>101</v>
      </c>
      <c r="L21" s="32">
        <v>352</v>
      </c>
      <c r="M21" s="32">
        <v>21</v>
      </c>
      <c r="N21" s="32">
        <v>352</v>
      </c>
      <c r="O21" s="32">
        <v>119</v>
      </c>
      <c r="P21" s="32">
        <v>352</v>
      </c>
      <c r="Q21" s="32">
        <v>157</v>
      </c>
      <c r="R21" s="32">
        <v>352</v>
      </c>
      <c r="S21" s="32">
        <v>352</v>
      </c>
      <c r="U21" s="49" t="s">
        <v>80</v>
      </c>
      <c r="V21" s="33">
        <f t="shared" si="20"/>
        <v>221</v>
      </c>
      <c r="W21" s="33">
        <f t="shared" si="18"/>
        <v>352</v>
      </c>
      <c r="X21" s="33">
        <f t="shared" si="18"/>
        <v>158</v>
      </c>
      <c r="Y21" s="33">
        <f t="shared" si="18"/>
        <v>352</v>
      </c>
      <c r="Z21" s="33">
        <f t="shared" si="18"/>
        <v>0</v>
      </c>
      <c r="AA21" s="33">
        <f t="shared" si="18"/>
        <v>28</v>
      </c>
      <c r="AB21" s="33">
        <f t="shared" si="18"/>
        <v>44</v>
      </c>
      <c r="AC21" s="33">
        <f t="shared" si="18"/>
        <v>107</v>
      </c>
      <c r="AD21" s="33">
        <f t="shared" si="18"/>
        <v>53</v>
      </c>
      <c r="AE21" s="33">
        <f t="shared" si="18"/>
        <v>101</v>
      </c>
      <c r="AF21" s="33">
        <f t="shared" si="18"/>
        <v>352</v>
      </c>
      <c r="AG21" s="33">
        <f t="shared" si="18"/>
        <v>21</v>
      </c>
      <c r="AH21" s="33">
        <f t="shared" si="18"/>
        <v>352</v>
      </c>
      <c r="AI21" s="33">
        <f t="shared" si="18"/>
        <v>119</v>
      </c>
      <c r="AJ21" s="33">
        <f t="shared" si="18"/>
        <v>352</v>
      </c>
      <c r="AK21" s="33">
        <f t="shared" si="18"/>
        <v>157</v>
      </c>
      <c r="AL21" s="33">
        <f t="shared" si="18"/>
        <v>352</v>
      </c>
      <c r="AM21" s="33">
        <f t="shared" si="19"/>
        <v>352</v>
      </c>
    </row>
    <row r="22" spans="1:39">
      <c r="A22" s="49" t="s">
        <v>82</v>
      </c>
      <c r="B22" s="33">
        <v>344</v>
      </c>
      <c r="C22" s="32">
        <v>352</v>
      </c>
      <c r="D22" s="32">
        <v>352</v>
      </c>
      <c r="E22" s="32">
        <v>352</v>
      </c>
      <c r="F22" s="32">
        <v>352</v>
      </c>
      <c r="G22" s="32">
        <v>39</v>
      </c>
      <c r="H22" s="32">
        <v>70</v>
      </c>
      <c r="I22" s="32">
        <v>125</v>
      </c>
      <c r="J22" s="32">
        <v>55</v>
      </c>
      <c r="K22" s="32">
        <v>130</v>
      </c>
      <c r="L22" s="32">
        <v>352</v>
      </c>
      <c r="M22" s="32">
        <v>22</v>
      </c>
      <c r="N22" s="32">
        <v>352</v>
      </c>
      <c r="O22" s="32">
        <v>244</v>
      </c>
      <c r="P22" s="32">
        <v>352</v>
      </c>
      <c r="Q22" s="32">
        <v>162</v>
      </c>
      <c r="R22" s="32">
        <v>352</v>
      </c>
      <c r="S22" s="32">
        <v>352</v>
      </c>
      <c r="U22" s="49" t="s">
        <v>82</v>
      </c>
      <c r="V22" s="33">
        <f t="shared" si="20"/>
        <v>344</v>
      </c>
      <c r="W22" s="33">
        <f t="shared" si="18"/>
        <v>352</v>
      </c>
      <c r="X22" s="33">
        <f t="shared" si="18"/>
        <v>352</v>
      </c>
      <c r="Y22" s="33">
        <f t="shared" si="18"/>
        <v>352</v>
      </c>
      <c r="Z22" s="33">
        <f t="shared" si="18"/>
        <v>0</v>
      </c>
      <c r="AA22" s="33">
        <f t="shared" si="18"/>
        <v>39</v>
      </c>
      <c r="AB22" s="33">
        <f t="shared" si="18"/>
        <v>70</v>
      </c>
      <c r="AC22" s="33">
        <f t="shared" si="18"/>
        <v>125</v>
      </c>
      <c r="AD22" s="33">
        <f t="shared" si="18"/>
        <v>55</v>
      </c>
      <c r="AE22" s="33">
        <f t="shared" si="18"/>
        <v>130</v>
      </c>
      <c r="AF22" s="33">
        <f t="shared" si="18"/>
        <v>352</v>
      </c>
      <c r="AG22" s="33">
        <f t="shared" si="18"/>
        <v>22</v>
      </c>
      <c r="AH22" s="33">
        <f t="shared" si="18"/>
        <v>352</v>
      </c>
      <c r="AI22" s="33">
        <f t="shared" si="18"/>
        <v>244</v>
      </c>
      <c r="AJ22" s="33">
        <f t="shared" si="18"/>
        <v>352</v>
      </c>
      <c r="AK22" s="33">
        <f t="shared" si="18"/>
        <v>162</v>
      </c>
      <c r="AL22" s="33">
        <f t="shared" si="18"/>
        <v>352</v>
      </c>
      <c r="AM22" s="33">
        <f t="shared" si="19"/>
        <v>352</v>
      </c>
    </row>
    <row r="23" spans="1:39">
      <c r="A23" s="49" t="s">
        <v>21</v>
      </c>
      <c r="B23" s="33">
        <v>40</v>
      </c>
      <c r="C23" s="32">
        <v>135</v>
      </c>
      <c r="D23" s="32">
        <v>4</v>
      </c>
      <c r="E23" s="32">
        <v>19</v>
      </c>
      <c r="F23" s="32">
        <v>76</v>
      </c>
      <c r="G23" s="32">
        <v>5</v>
      </c>
      <c r="H23" s="32">
        <v>49</v>
      </c>
      <c r="I23" s="32">
        <v>45</v>
      </c>
      <c r="J23" s="32">
        <v>27</v>
      </c>
      <c r="K23" s="32">
        <v>14</v>
      </c>
      <c r="L23" s="32">
        <v>67</v>
      </c>
      <c r="M23" s="32">
        <v>1</v>
      </c>
      <c r="N23" s="32">
        <v>43</v>
      </c>
      <c r="O23" s="32">
        <v>29</v>
      </c>
      <c r="P23" s="32">
        <v>205</v>
      </c>
      <c r="Q23" s="32">
        <v>50</v>
      </c>
      <c r="R23" s="32">
        <v>58</v>
      </c>
      <c r="S23" s="32">
        <v>9</v>
      </c>
      <c r="U23" s="49" t="s">
        <v>21</v>
      </c>
      <c r="V23" s="33">
        <f t="shared" si="20"/>
        <v>40</v>
      </c>
      <c r="W23" s="33">
        <f t="shared" si="18"/>
        <v>135</v>
      </c>
      <c r="X23" s="33">
        <f t="shared" si="18"/>
        <v>4</v>
      </c>
      <c r="Y23" s="33">
        <f t="shared" si="18"/>
        <v>19</v>
      </c>
      <c r="Z23" s="33">
        <f t="shared" si="18"/>
        <v>0</v>
      </c>
      <c r="AA23" s="33">
        <f t="shared" si="18"/>
        <v>5</v>
      </c>
      <c r="AB23" s="33">
        <f t="shared" si="18"/>
        <v>49</v>
      </c>
      <c r="AC23" s="33">
        <f t="shared" si="18"/>
        <v>45</v>
      </c>
      <c r="AD23" s="33">
        <f t="shared" si="18"/>
        <v>27</v>
      </c>
      <c r="AE23" s="33">
        <f t="shared" si="18"/>
        <v>14</v>
      </c>
      <c r="AF23" s="33">
        <f t="shared" si="18"/>
        <v>67</v>
      </c>
      <c r="AG23" s="33">
        <f t="shared" si="18"/>
        <v>1</v>
      </c>
      <c r="AH23" s="33">
        <f t="shared" si="18"/>
        <v>43</v>
      </c>
      <c r="AI23" s="33">
        <f t="shared" si="18"/>
        <v>29</v>
      </c>
      <c r="AJ23" s="33">
        <f t="shared" si="18"/>
        <v>205</v>
      </c>
      <c r="AK23" s="33">
        <f t="shared" si="18"/>
        <v>50</v>
      </c>
      <c r="AL23" s="33">
        <f t="shared" si="18"/>
        <v>58</v>
      </c>
      <c r="AM23" s="33">
        <f t="shared" si="19"/>
        <v>9</v>
      </c>
    </row>
    <row r="24" spans="1:39">
      <c r="A24" s="49" t="s">
        <v>100</v>
      </c>
      <c r="B24" s="33">
        <v>120</v>
      </c>
      <c r="C24" s="32">
        <v>208</v>
      </c>
      <c r="D24" s="32">
        <v>31</v>
      </c>
      <c r="E24" s="32">
        <v>41</v>
      </c>
      <c r="F24" s="32">
        <v>132</v>
      </c>
      <c r="G24" s="32">
        <v>32</v>
      </c>
      <c r="H24" s="32">
        <v>92</v>
      </c>
      <c r="I24" s="32">
        <v>352</v>
      </c>
      <c r="J24" s="32">
        <v>64</v>
      </c>
      <c r="K24" s="32">
        <v>34</v>
      </c>
      <c r="L24" s="32">
        <v>352</v>
      </c>
      <c r="M24" s="32">
        <v>78</v>
      </c>
      <c r="N24" s="32">
        <v>127</v>
      </c>
      <c r="O24" s="32">
        <v>163</v>
      </c>
      <c r="P24" s="32">
        <v>209</v>
      </c>
      <c r="Q24" s="32">
        <v>65</v>
      </c>
      <c r="R24" s="32">
        <v>281</v>
      </c>
      <c r="S24" s="32">
        <v>272</v>
      </c>
      <c r="U24" s="49" t="s">
        <v>100</v>
      </c>
      <c r="V24" s="33">
        <f t="shared" si="20"/>
        <v>120</v>
      </c>
      <c r="W24" s="33">
        <f t="shared" si="18"/>
        <v>208</v>
      </c>
      <c r="X24" s="33">
        <f t="shared" si="18"/>
        <v>31</v>
      </c>
      <c r="Y24" s="33">
        <f t="shared" si="18"/>
        <v>41</v>
      </c>
      <c r="Z24" s="33">
        <f t="shared" si="18"/>
        <v>0</v>
      </c>
      <c r="AA24" s="33">
        <f t="shared" si="18"/>
        <v>32</v>
      </c>
      <c r="AB24" s="33">
        <f t="shared" si="18"/>
        <v>92</v>
      </c>
      <c r="AC24" s="33">
        <f t="shared" si="18"/>
        <v>352</v>
      </c>
      <c r="AD24" s="33">
        <f t="shared" si="18"/>
        <v>64</v>
      </c>
      <c r="AE24" s="33">
        <f t="shared" si="18"/>
        <v>34</v>
      </c>
      <c r="AF24" s="33">
        <f t="shared" si="18"/>
        <v>352</v>
      </c>
      <c r="AG24" s="33">
        <f t="shared" si="18"/>
        <v>78</v>
      </c>
      <c r="AH24" s="33">
        <f t="shared" si="18"/>
        <v>127</v>
      </c>
      <c r="AI24" s="33">
        <f t="shared" si="18"/>
        <v>163</v>
      </c>
      <c r="AJ24" s="33">
        <f t="shared" si="18"/>
        <v>209</v>
      </c>
      <c r="AK24" s="33">
        <f t="shared" si="18"/>
        <v>65</v>
      </c>
      <c r="AL24" s="33">
        <f t="shared" si="18"/>
        <v>281</v>
      </c>
      <c r="AM24" s="33">
        <f t="shared" si="19"/>
        <v>272</v>
      </c>
    </row>
    <row r="25" spans="1:39">
      <c r="A25" s="49" t="s">
        <v>104</v>
      </c>
      <c r="B25" s="33">
        <v>175</v>
      </c>
      <c r="C25" s="32">
        <v>216</v>
      </c>
      <c r="D25" s="32">
        <v>352</v>
      </c>
      <c r="E25" s="32">
        <v>191</v>
      </c>
      <c r="F25" s="32">
        <v>249</v>
      </c>
      <c r="G25" s="32">
        <v>33</v>
      </c>
      <c r="H25" s="32">
        <v>97</v>
      </c>
      <c r="I25" s="32">
        <v>352</v>
      </c>
      <c r="J25" s="32">
        <v>117</v>
      </c>
      <c r="K25" s="32">
        <v>48</v>
      </c>
      <c r="L25" s="32">
        <v>352</v>
      </c>
      <c r="M25" s="32">
        <v>102</v>
      </c>
      <c r="N25" s="32">
        <v>217</v>
      </c>
      <c r="O25" s="32">
        <v>172</v>
      </c>
      <c r="P25" s="32">
        <v>255</v>
      </c>
      <c r="Q25" s="32">
        <v>98</v>
      </c>
      <c r="R25" s="32">
        <v>352</v>
      </c>
      <c r="S25" s="32">
        <v>296</v>
      </c>
      <c r="U25" s="49" t="s">
        <v>104</v>
      </c>
      <c r="V25" s="33">
        <f t="shared" si="20"/>
        <v>175</v>
      </c>
      <c r="W25" s="33">
        <f t="shared" si="18"/>
        <v>216</v>
      </c>
      <c r="X25" s="33">
        <f t="shared" si="18"/>
        <v>352</v>
      </c>
      <c r="Y25" s="33">
        <f t="shared" si="18"/>
        <v>191</v>
      </c>
      <c r="Z25" s="33">
        <f t="shared" si="18"/>
        <v>0</v>
      </c>
      <c r="AA25" s="33">
        <f t="shared" si="18"/>
        <v>33</v>
      </c>
      <c r="AB25" s="33">
        <f t="shared" si="18"/>
        <v>97</v>
      </c>
      <c r="AC25" s="33">
        <f t="shared" si="18"/>
        <v>352</v>
      </c>
      <c r="AD25" s="33">
        <f t="shared" si="18"/>
        <v>117</v>
      </c>
      <c r="AE25" s="33">
        <f t="shared" si="18"/>
        <v>48</v>
      </c>
      <c r="AF25" s="33">
        <f t="shared" si="18"/>
        <v>352</v>
      </c>
      <c r="AG25" s="33">
        <f t="shared" si="18"/>
        <v>102</v>
      </c>
      <c r="AH25" s="33">
        <f t="shared" si="18"/>
        <v>217</v>
      </c>
      <c r="AI25" s="33">
        <f t="shared" si="18"/>
        <v>172</v>
      </c>
      <c r="AJ25" s="33">
        <f t="shared" si="18"/>
        <v>255</v>
      </c>
      <c r="AK25" s="33">
        <f t="shared" si="18"/>
        <v>98</v>
      </c>
      <c r="AL25" s="33">
        <f t="shared" si="18"/>
        <v>352</v>
      </c>
      <c r="AM25" s="33">
        <f t="shared" si="19"/>
        <v>296</v>
      </c>
    </row>
    <row r="26" spans="1:39">
      <c r="A26" s="49" t="s">
        <v>48</v>
      </c>
      <c r="B26" s="33">
        <v>17</v>
      </c>
      <c r="C26" s="32">
        <v>37</v>
      </c>
      <c r="D26" s="32">
        <v>352</v>
      </c>
      <c r="E26" s="32">
        <v>151</v>
      </c>
      <c r="F26" s="32">
        <v>114</v>
      </c>
      <c r="G26" s="32">
        <v>89</v>
      </c>
      <c r="H26" s="32">
        <v>69</v>
      </c>
      <c r="I26" s="32">
        <v>26</v>
      </c>
      <c r="J26" s="32">
        <v>30</v>
      </c>
      <c r="K26" s="32">
        <v>8</v>
      </c>
      <c r="L26" s="32">
        <v>352</v>
      </c>
      <c r="M26" s="32">
        <v>24</v>
      </c>
      <c r="N26" s="32">
        <v>56</v>
      </c>
      <c r="O26" s="32">
        <v>112</v>
      </c>
      <c r="P26" s="32">
        <v>15</v>
      </c>
      <c r="Q26" s="32">
        <v>115</v>
      </c>
      <c r="R26" s="32">
        <v>109</v>
      </c>
      <c r="S26" s="32">
        <v>110</v>
      </c>
      <c r="U26" s="49" t="s">
        <v>48</v>
      </c>
      <c r="V26" s="33">
        <f t="shared" si="20"/>
        <v>17</v>
      </c>
      <c r="W26" s="33">
        <f t="shared" si="18"/>
        <v>37</v>
      </c>
      <c r="X26" s="33">
        <f t="shared" si="18"/>
        <v>352</v>
      </c>
      <c r="Y26" s="33">
        <f t="shared" si="18"/>
        <v>151</v>
      </c>
      <c r="Z26" s="33">
        <f t="shared" si="18"/>
        <v>0</v>
      </c>
      <c r="AA26" s="33">
        <f t="shared" si="18"/>
        <v>89</v>
      </c>
      <c r="AB26" s="33">
        <f t="shared" si="18"/>
        <v>69</v>
      </c>
      <c r="AC26" s="33">
        <f t="shared" si="18"/>
        <v>26</v>
      </c>
      <c r="AD26" s="33">
        <f t="shared" si="18"/>
        <v>30</v>
      </c>
      <c r="AE26" s="33">
        <f t="shared" si="18"/>
        <v>8</v>
      </c>
      <c r="AF26" s="33">
        <f t="shared" si="18"/>
        <v>352</v>
      </c>
      <c r="AG26" s="33">
        <f t="shared" si="18"/>
        <v>24</v>
      </c>
      <c r="AH26" s="33">
        <f t="shared" si="18"/>
        <v>56</v>
      </c>
      <c r="AI26" s="33">
        <f t="shared" si="18"/>
        <v>112</v>
      </c>
      <c r="AJ26" s="33">
        <f t="shared" si="18"/>
        <v>15</v>
      </c>
      <c r="AK26" s="33">
        <f t="shared" si="18"/>
        <v>115</v>
      </c>
      <c r="AL26" s="33">
        <f t="shared" si="18"/>
        <v>109</v>
      </c>
      <c r="AM26" s="33">
        <f t="shared" si="19"/>
        <v>110</v>
      </c>
    </row>
    <row r="27" spans="1:39">
      <c r="A27" s="49" t="s">
        <v>126</v>
      </c>
      <c r="B27" s="33">
        <v>57</v>
      </c>
      <c r="C27" s="32">
        <v>179</v>
      </c>
      <c r="D27" s="32">
        <v>352</v>
      </c>
      <c r="E27" s="32">
        <v>352</v>
      </c>
      <c r="F27" s="32">
        <v>176</v>
      </c>
      <c r="G27" s="32">
        <v>104</v>
      </c>
      <c r="H27" s="32">
        <v>80</v>
      </c>
      <c r="I27" s="32">
        <v>159</v>
      </c>
      <c r="J27" s="32">
        <v>46</v>
      </c>
      <c r="K27" s="32">
        <v>60</v>
      </c>
      <c r="L27" s="32">
        <v>352</v>
      </c>
      <c r="M27" s="32">
        <v>106</v>
      </c>
      <c r="N27" s="32">
        <v>129</v>
      </c>
      <c r="O27" s="32">
        <v>174</v>
      </c>
      <c r="P27" s="32">
        <v>81</v>
      </c>
      <c r="Q27" s="32">
        <v>133</v>
      </c>
      <c r="R27" s="32">
        <v>352</v>
      </c>
      <c r="S27" s="32">
        <v>143</v>
      </c>
      <c r="U27" s="49" t="s">
        <v>126</v>
      </c>
      <c r="V27" s="33">
        <f t="shared" si="20"/>
        <v>57</v>
      </c>
      <c r="W27" s="33">
        <f t="shared" si="18"/>
        <v>179</v>
      </c>
      <c r="X27" s="33">
        <f t="shared" si="18"/>
        <v>352</v>
      </c>
      <c r="Y27" s="33">
        <f t="shared" si="18"/>
        <v>352</v>
      </c>
      <c r="Z27" s="33">
        <f t="shared" si="18"/>
        <v>0</v>
      </c>
      <c r="AA27" s="33">
        <f t="shared" si="18"/>
        <v>104</v>
      </c>
      <c r="AB27" s="33">
        <f t="shared" si="18"/>
        <v>80</v>
      </c>
      <c r="AC27" s="33">
        <f t="shared" si="18"/>
        <v>159</v>
      </c>
      <c r="AD27" s="33">
        <f t="shared" si="18"/>
        <v>46</v>
      </c>
      <c r="AE27" s="33">
        <f t="shared" si="18"/>
        <v>60</v>
      </c>
      <c r="AF27" s="33">
        <f t="shared" si="18"/>
        <v>352</v>
      </c>
      <c r="AG27" s="33">
        <f t="shared" si="18"/>
        <v>106</v>
      </c>
      <c r="AH27" s="33">
        <f t="shared" si="18"/>
        <v>129</v>
      </c>
      <c r="AI27" s="33">
        <f t="shared" si="18"/>
        <v>174</v>
      </c>
      <c r="AJ27" s="33">
        <f t="shared" si="18"/>
        <v>81</v>
      </c>
      <c r="AK27" s="33">
        <f t="shared" si="18"/>
        <v>133</v>
      </c>
      <c r="AL27" s="33">
        <f t="shared" si="18"/>
        <v>352</v>
      </c>
      <c r="AM27" s="33">
        <f t="shared" si="19"/>
        <v>143</v>
      </c>
    </row>
    <row r="28" spans="1:39">
      <c r="A28" s="49" t="s">
        <v>134</v>
      </c>
      <c r="B28" s="33">
        <v>86</v>
      </c>
      <c r="C28" s="32">
        <v>193</v>
      </c>
      <c r="D28" s="32">
        <v>352</v>
      </c>
      <c r="E28" s="32">
        <v>352</v>
      </c>
      <c r="F28" s="32">
        <v>289</v>
      </c>
      <c r="G28" s="32">
        <v>111</v>
      </c>
      <c r="H28" s="32">
        <v>280</v>
      </c>
      <c r="I28" s="32">
        <v>352</v>
      </c>
      <c r="J28" s="32">
        <v>51</v>
      </c>
      <c r="K28" s="32">
        <v>62</v>
      </c>
      <c r="L28" s="32">
        <v>352</v>
      </c>
      <c r="M28" s="32">
        <v>126</v>
      </c>
      <c r="N28" s="32">
        <v>352</v>
      </c>
      <c r="O28" s="32">
        <v>207</v>
      </c>
      <c r="P28" s="32">
        <v>239</v>
      </c>
      <c r="Q28" s="32">
        <v>134</v>
      </c>
      <c r="R28" s="32">
        <v>352</v>
      </c>
      <c r="S28" s="32">
        <v>243</v>
      </c>
      <c r="U28" s="49" t="s">
        <v>134</v>
      </c>
      <c r="V28" s="33">
        <f t="shared" si="20"/>
        <v>86</v>
      </c>
      <c r="W28" s="33">
        <f t="shared" si="18"/>
        <v>193</v>
      </c>
      <c r="X28" s="33">
        <f t="shared" si="18"/>
        <v>352</v>
      </c>
      <c r="Y28" s="33">
        <f t="shared" si="18"/>
        <v>352</v>
      </c>
      <c r="Z28" s="33">
        <f t="shared" si="18"/>
        <v>0</v>
      </c>
      <c r="AA28" s="33">
        <f t="shared" si="18"/>
        <v>111</v>
      </c>
      <c r="AB28" s="33">
        <f t="shared" si="18"/>
        <v>280</v>
      </c>
      <c r="AC28" s="33">
        <f t="shared" si="18"/>
        <v>352</v>
      </c>
      <c r="AD28" s="33">
        <f t="shared" si="18"/>
        <v>51</v>
      </c>
      <c r="AE28" s="33">
        <f t="shared" si="18"/>
        <v>62</v>
      </c>
      <c r="AF28" s="33">
        <f t="shared" si="18"/>
        <v>352</v>
      </c>
      <c r="AG28" s="33">
        <f t="shared" si="18"/>
        <v>126</v>
      </c>
      <c r="AH28" s="33">
        <f t="shared" si="18"/>
        <v>352</v>
      </c>
      <c r="AI28" s="33">
        <f t="shared" si="18"/>
        <v>207</v>
      </c>
      <c r="AJ28" s="33">
        <f t="shared" si="18"/>
        <v>239</v>
      </c>
      <c r="AK28" s="33">
        <f t="shared" si="18"/>
        <v>134</v>
      </c>
      <c r="AL28" s="33">
        <f t="shared" si="18"/>
        <v>352</v>
      </c>
      <c r="AM28" s="33">
        <f t="shared" si="19"/>
        <v>243</v>
      </c>
    </row>
    <row r="29" spans="1:39">
      <c r="A29" s="49" t="s">
        <v>149</v>
      </c>
      <c r="B29" s="33">
        <v>122</v>
      </c>
      <c r="C29" s="32">
        <v>305</v>
      </c>
      <c r="D29" s="32">
        <v>352</v>
      </c>
      <c r="E29" s="32">
        <v>352</v>
      </c>
      <c r="F29" s="32">
        <v>312</v>
      </c>
      <c r="G29" s="32">
        <v>59</v>
      </c>
      <c r="H29" s="32">
        <v>180</v>
      </c>
      <c r="I29" s="32">
        <v>352</v>
      </c>
      <c r="J29" s="32">
        <v>105</v>
      </c>
      <c r="K29" s="32">
        <v>154</v>
      </c>
      <c r="L29" s="32">
        <v>214</v>
      </c>
      <c r="M29" s="32">
        <v>84</v>
      </c>
      <c r="N29" s="32">
        <v>352</v>
      </c>
      <c r="O29" s="32">
        <v>215</v>
      </c>
      <c r="P29" s="32">
        <v>73</v>
      </c>
      <c r="Q29" s="32">
        <v>99</v>
      </c>
      <c r="R29" s="32">
        <v>352</v>
      </c>
      <c r="S29" s="32">
        <v>232</v>
      </c>
      <c r="U29" s="49" t="s">
        <v>149</v>
      </c>
      <c r="V29" s="33">
        <f t="shared" si="20"/>
        <v>122</v>
      </c>
      <c r="W29" s="33">
        <f t="shared" si="18"/>
        <v>305</v>
      </c>
      <c r="X29" s="33">
        <f t="shared" si="18"/>
        <v>352</v>
      </c>
      <c r="Y29" s="33">
        <f t="shared" si="18"/>
        <v>352</v>
      </c>
      <c r="Z29" s="33">
        <f t="shared" si="18"/>
        <v>0</v>
      </c>
      <c r="AA29" s="33">
        <f t="shared" si="18"/>
        <v>59</v>
      </c>
      <c r="AB29" s="33">
        <f t="shared" si="18"/>
        <v>180</v>
      </c>
      <c r="AC29" s="33">
        <f t="shared" si="18"/>
        <v>352</v>
      </c>
      <c r="AD29" s="33">
        <f t="shared" si="18"/>
        <v>105</v>
      </c>
      <c r="AE29" s="33">
        <f t="shared" si="18"/>
        <v>154</v>
      </c>
      <c r="AF29" s="33">
        <f t="shared" si="18"/>
        <v>214</v>
      </c>
      <c r="AG29" s="33">
        <f t="shared" si="18"/>
        <v>84</v>
      </c>
      <c r="AH29" s="33">
        <f t="shared" si="18"/>
        <v>352</v>
      </c>
      <c r="AI29" s="33">
        <f t="shared" si="18"/>
        <v>215</v>
      </c>
      <c r="AJ29" s="33">
        <f t="shared" si="18"/>
        <v>73</v>
      </c>
      <c r="AK29" s="33">
        <f t="shared" si="18"/>
        <v>99</v>
      </c>
      <c r="AL29" s="33">
        <f t="shared" si="18"/>
        <v>352</v>
      </c>
      <c r="AM29" s="33">
        <f t="shared" si="19"/>
        <v>232</v>
      </c>
    </row>
    <row r="30" spans="1:39">
      <c r="A30" s="49" t="s">
        <v>198</v>
      </c>
      <c r="B30" s="33">
        <v>171</v>
      </c>
      <c r="C30" s="32">
        <v>351</v>
      </c>
      <c r="D30" s="32">
        <v>352</v>
      </c>
      <c r="E30" s="32">
        <v>352</v>
      </c>
      <c r="F30" s="32">
        <v>323</v>
      </c>
      <c r="G30" s="32">
        <v>93</v>
      </c>
      <c r="H30" s="32">
        <v>336</v>
      </c>
      <c r="I30" s="32">
        <v>352</v>
      </c>
      <c r="J30" s="32">
        <v>201</v>
      </c>
      <c r="K30" s="32">
        <v>276</v>
      </c>
      <c r="L30" s="32">
        <v>352</v>
      </c>
      <c r="M30" s="32">
        <v>147</v>
      </c>
      <c r="N30" s="32">
        <v>352</v>
      </c>
      <c r="O30" s="32">
        <v>240</v>
      </c>
      <c r="P30" s="32">
        <v>173</v>
      </c>
      <c r="Q30" s="32">
        <v>279</v>
      </c>
      <c r="R30" s="32">
        <v>352</v>
      </c>
      <c r="S30" s="32">
        <v>236</v>
      </c>
      <c r="U30" s="49" t="s">
        <v>198</v>
      </c>
      <c r="V30" s="33">
        <f t="shared" si="20"/>
        <v>171</v>
      </c>
      <c r="W30" s="33">
        <f t="shared" si="18"/>
        <v>351</v>
      </c>
      <c r="X30" s="33">
        <f t="shared" si="18"/>
        <v>352</v>
      </c>
      <c r="Y30" s="33">
        <f t="shared" si="18"/>
        <v>352</v>
      </c>
      <c r="Z30" s="33">
        <f t="shared" si="18"/>
        <v>0</v>
      </c>
      <c r="AA30" s="33">
        <f t="shared" si="18"/>
        <v>93</v>
      </c>
      <c r="AB30" s="33">
        <f t="shared" si="18"/>
        <v>336</v>
      </c>
      <c r="AC30" s="33">
        <f t="shared" si="18"/>
        <v>352</v>
      </c>
      <c r="AD30" s="33">
        <f t="shared" si="18"/>
        <v>201</v>
      </c>
      <c r="AE30" s="33">
        <f t="shared" si="18"/>
        <v>276</v>
      </c>
      <c r="AF30" s="33">
        <f t="shared" si="18"/>
        <v>352</v>
      </c>
      <c r="AG30" s="33">
        <f t="shared" si="18"/>
        <v>147</v>
      </c>
      <c r="AH30" s="33">
        <f t="shared" si="18"/>
        <v>352</v>
      </c>
      <c r="AI30" s="33">
        <f t="shared" si="18"/>
        <v>240</v>
      </c>
      <c r="AJ30" s="33">
        <f t="shared" si="18"/>
        <v>173</v>
      </c>
      <c r="AK30" s="33">
        <f t="shared" si="18"/>
        <v>279</v>
      </c>
      <c r="AL30" s="33">
        <f t="shared" si="18"/>
        <v>352</v>
      </c>
      <c r="AM30" s="33">
        <f t="shared" si="19"/>
        <v>236</v>
      </c>
    </row>
    <row r="31" spans="1:39">
      <c r="A31" s="49" t="s">
        <v>114</v>
      </c>
      <c r="B31" s="33">
        <v>321</v>
      </c>
      <c r="C31" s="32">
        <v>91</v>
      </c>
      <c r="D31" s="32">
        <v>71</v>
      </c>
      <c r="E31" s="32">
        <v>190</v>
      </c>
      <c r="F31" s="32">
        <v>282</v>
      </c>
      <c r="G31" s="32">
        <v>61</v>
      </c>
      <c r="H31" s="32">
        <v>38</v>
      </c>
      <c r="I31" s="32">
        <v>128</v>
      </c>
      <c r="J31" s="32">
        <v>79</v>
      </c>
      <c r="K31" s="32">
        <v>227</v>
      </c>
      <c r="L31" s="32">
        <v>286</v>
      </c>
      <c r="M31" s="32">
        <v>189</v>
      </c>
      <c r="N31" s="32">
        <v>103</v>
      </c>
      <c r="O31" s="32">
        <v>181</v>
      </c>
      <c r="P31" s="32">
        <v>123</v>
      </c>
      <c r="Q31" s="32">
        <v>165</v>
      </c>
      <c r="R31" s="32">
        <v>352</v>
      </c>
      <c r="S31" s="32">
        <v>262</v>
      </c>
      <c r="U31" s="49" t="s">
        <v>114</v>
      </c>
      <c r="V31" s="33">
        <f t="shared" si="20"/>
        <v>321</v>
      </c>
      <c r="W31" s="33">
        <f t="shared" si="18"/>
        <v>91</v>
      </c>
      <c r="X31" s="33">
        <f t="shared" si="18"/>
        <v>71</v>
      </c>
      <c r="Y31" s="33">
        <f t="shared" si="18"/>
        <v>190</v>
      </c>
      <c r="Z31" s="33">
        <f t="shared" si="18"/>
        <v>0</v>
      </c>
      <c r="AA31" s="33">
        <f t="shared" si="18"/>
        <v>61</v>
      </c>
      <c r="AB31" s="33">
        <f t="shared" si="18"/>
        <v>38</v>
      </c>
      <c r="AC31" s="33">
        <f t="shared" si="18"/>
        <v>128</v>
      </c>
      <c r="AD31" s="33">
        <f t="shared" si="18"/>
        <v>79</v>
      </c>
      <c r="AE31" s="33">
        <f t="shared" si="18"/>
        <v>227</v>
      </c>
      <c r="AF31" s="33">
        <f t="shared" si="18"/>
        <v>286</v>
      </c>
      <c r="AG31" s="33">
        <f t="shared" si="18"/>
        <v>189</v>
      </c>
      <c r="AH31" s="33">
        <f t="shared" si="18"/>
        <v>103</v>
      </c>
      <c r="AI31" s="33">
        <f t="shared" si="18"/>
        <v>181</v>
      </c>
      <c r="AJ31" s="33">
        <f t="shared" si="18"/>
        <v>123</v>
      </c>
      <c r="AK31" s="33">
        <f t="shared" si="18"/>
        <v>165</v>
      </c>
      <c r="AL31" s="33">
        <f t="shared" si="18"/>
        <v>352</v>
      </c>
      <c r="AM31" s="33">
        <f t="shared" si="19"/>
        <v>262</v>
      </c>
    </row>
    <row r="32" spans="1:39">
      <c r="A32" s="49" t="s">
        <v>192</v>
      </c>
      <c r="B32" s="33">
        <v>352</v>
      </c>
      <c r="C32" s="32">
        <v>318</v>
      </c>
      <c r="D32" s="32">
        <v>352</v>
      </c>
      <c r="E32" s="32">
        <v>352</v>
      </c>
      <c r="F32" s="32">
        <v>329</v>
      </c>
      <c r="G32" s="32">
        <v>229</v>
      </c>
      <c r="H32" s="32">
        <v>88</v>
      </c>
      <c r="I32" s="32">
        <v>161</v>
      </c>
      <c r="J32" s="32">
        <v>121</v>
      </c>
      <c r="K32" s="32">
        <v>264</v>
      </c>
      <c r="L32" s="32">
        <v>345</v>
      </c>
      <c r="M32" s="32">
        <v>226</v>
      </c>
      <c r="N32" s="32">
        <v>194</v>
      </c>
      <c r="O32" s="32">
        <v>224</v>
      </c>
      <c r="P32" s="32">
        <v>352</v>
      </c>
      <c r="Q32" s="32">
        <v>186</v>
      </c>
      <c r="R32" s="32">
        <v>352</v>
      </c>
      <c r="S32" s="32">
        <v>271</v>
      </c>
      <c r="U32" s="49" t="s">
        <v>192</v>
      </c>
      <c r="V32" s="33">
        <f t="shared" si="20"/>
        <v>352</v>
      </c>
      <c r="W32" s="33">
        <f t="shared" si="18"/>
        <v>318</v>
      </c>
      <c r="X32" s="33">
        <f t="shared" si="18"/>
        <v>352</v>
      </c>
      <c r="Y32" s="33">
        <f t="shared" si="18"/>
        <v>352</v>
      </c>
      <c r="Z32" s="33">
        <f t="shared" si="18"/>
        <v>0</v>
      </c>
      <c r="AA32" s="33">
        <f t="shared" si="18"/>
        <v>229</v>
      </c>
      <c r="AB32" s="33">
        <f t="shared" si="18"/>
        <v>88</v>
      </c>
      <c r="AC32" s="33">
        <f t="shared" si="18"/>
        <v>161</v>
      </c>
      <c r="AD32" s="33">
        <f t="shared" si="18"/>
        <v>121</v>
      </c>
      <c r="AE32" s="33">
        <f t="shared" si="18"/>
        <v>264</v>
      </c>
      <c r="AF32" s="33">
        <f t="shared" si="18"/>
        <v>345</v>
      </c>
      <c r="AG32" s="33">
        <f t="shared" si="18"/>
        <v>226</v>
      </c>
      <c r="AH32" s="33">
        <f t="shared" si="18"/>
        <v>194</v>
      </c>
      <c r="AI32" s="33">
        <f t="shared" si="18"/>
        <v>224</v>
      </c>
      <c r="AJ32" s="33">
        <f t="shared" si="18"/>
        <v>352</v>
      </c>
      <c r="AK32" s="33">
        <f t="shared" si="18"/>
        <v>186</v>
      </c>
      <c r="AL32" s="33">
        <f t="shared" si="18"/>
        <v>352</v>
      </c>
      <c r="AM32" s="33">
        <f t="shared" si="19"/>
        <v>271</v>
      </c>
    </row>
    <row r="33" spans="1:39">
      <c r="A33" s="49" t="s">
        <v>161</v>
      </c>
      <c r="B33" s="33">
        <v>185</v>
      </c>
      <c r="C33" s="32">
        <v>96</v>
      </c>
      <c r="D33" s="32">
        <v>352</v>
      </c>
      <c r="E33" s="32">
        <v>85</v>
      </c>
      <c r="F33" s="32">
        <v>113</v>
      </c>
      <c r="G33" s="32">
        <v>68</v>
      </c>
      <c r="H33" s="32">
        <v>66</v>
      </c>
      <c r="I33" s="32">
        <v>77</v>
      </c>
      <c r="J33" s="32">
        <v>145</v>
      </c>
      <c r="K33" s="32">
        <v>146</v>
      </c>
      <c r="L33" s="32">
        <v>170</v>
      </c>
      <c r="M33" s="32">
        <v>195</v>
      </c>
      <c r="N33" s="32">
        <v>149</v>
      </c>
      <c r="O33" s="32">
        <v>333</v>
      </c>
      <c r="P33" s="32">
        <v>304</v>
      </c>
      <c r="Q33" s="32">
        <v>139</v>
      </c>
      <c r="R33" s="32">
        <v>352</v>
      </c>
      <c r="S33" s="32">
        <v>339</v>
      </c>
      <c r="U33" s="49" t="s">
        <v>161</v>
      </c>
      <c r="V33" s="33">
        <f t="shared" si="20"/>
        <v>185</v>
      </c>
      <c r="W33" s="33">
        <f t="shared" si="18"/>
        <v>96</v>
      </c>
      <c r="X33" s="33">
        <f t="shared" si="18"/>
        <v>352</v>
      </c>
      <c r="Y33" s="33">
        <f t="shared" si="18"/>
        <v>85</v>
      </c>
      <c r="Z33" s="33">
        <f t="shared" si="18"/>
        <v>0</v>
      </c>
      <c r="AA33" s="33">
        <f t="shared" si="18"/>
        <v>68</v>
      </c>
      <c r="AB33" s="33">
        <f t="shared" si="18"/>
        <v>66</v>
      </c>
      <c r="AC33" s="33">
        <f t="shared" si="18"/>
        <v>77</v>
      </c>
      <c r="AD33" s="33">
        <f t="shared" si="18"/>
        <v>145</v>
      </c>
      <c r="AE33" s="33">
        <f t="shared" si="18"/>
        <v>146</v>
      </c>
      <c r="AF33" s="33">
        <f t="shared" si="18"/>
        <v>170</v>
      </c>
      <c r="AG33" s="33">
        <f t="shared" si="18"/>
        <v>195</v>
      </c>
      <c r="AH33" s="33">
        <f t="shared" si="18"/>
        <v>149</v>
      </c>
      <c r="AI33" s="33">
        <f t="shared" si="18"/>
        <v>333</v>
      </c>
      <c r="AJ33" s="33">
        <f t="shared" si="18"/>
        <v>304</v>
      </c>
      <c r="AK33" s="33">
        <f t="shared" si="18"/>
        <v>139</v>
      </c>
      <c r="AL33" s="33">
        <f t="shared" si="18"/>
        <v>352</v>
      </c>
      <c r="AM33" s="33">
        <f t="shared" si="19"/>
        <v>339</v>
      </c>
    </row>
    <row r="34" spans="1:39">
      <c r="A34" s="49" t="s">
        <v>200</v>
      </c>
      <c r="B34" s="33">
        <v>316</v>
      </c>
      <c r="C34" s="32">
        <v>300</v>
      </c>
      <c r="D34" s="32">
        <v>352</v>
      </c>
      <c r="E34" s="32">
        <v>169</v>
      </c>
      <c r="F34" s="32">
        <v>257</v>
      </c>
      <c r="G34" s="32">
        <v>178</v>
      </c>
      <c r="H34" s="32">
        <v>94</v>
      </c>
      <c r="I34" s="32">
        <v>144</v>
      </c>
      <c r="J34" s="32">
        <v>256</v>
      </c>
      <c r="K34" s="32">
        <v>188</v>
      </c>
      <c r="L34" s="32">
        <v>326</v>
      </c>
      <c r="M34" s="32">
        <v>263</v>
      </c>
      <c r="N34" s="32">
        <v>242</v>
      </c>
      <c r="O34" s="32">
        <v>343</v>
      </c>
      <c r="P34" s="32">
        <v>352</v>
      </c>
      <c r="Q34" s="32">
        <v>196</v>
      </c>
      <c r="R34" s="32">
        <v>352</v>
      </c>
      <c r="S34" s="32">
        <v>352</v>
      </c>
      <c r="U34" s="49" t="s">
        <v>200</v>
      </c>
      <c r="V34" s="33">
        <f t="shared" si="20"/>
        <v>316</v>
      </c>
      <c r="W34" s="33">
        <f t="shared" si="18"/>
        <v>300</v>
      </c>
      <c r="X34" s="33">
        <f t="shared" si="18"/>
        <v>352</v>
      </c>
      <c r="Y34" s="33">
        <f t="shared" si="18"/>
        <v>169</v>
      </c>
      <c r="Z34" s="33">
        <f t="shared" si="18"/>
        <v>0</v>
      </c>
      <c r="AA34" s="33">
        <f t="shared" si="18"/>
        <v>178</v>
      </c>
      <c r="AB34" s="33">
        <f t="shared" si="18"/>
        <v>94</v>
      </c>
      <c r="AC34" s="33">
        <f t="shared" si="18"/>
        <v>144</v>
      </c>
      <c r="AD34" s="33">
        <f t="shared" si="18"/>
        <v>256</v>
      </c>
      <c r="AE34" s="33">
        <f t="shared" si="18"/>
        <v>188</v>
      </c>
      <c r="AF34" s="33">
        <f t="shared" si="18"/>
        <v>326</v>
      </c>
      <c r="AG34" s="33">
        <f t="shared" si="18"/>
        <v>263</v>
      </c>
      <c r="AH34" s="33">
        <f t="shared" si="18"/>
        <v>242</v>
      </c>
      <c r="AI34" s="33">
        <f t="shared" si="18"/>
        <v>343</v>
      </c>
      <c r="AJ34" s="33">
        <f t="shared" si="18"/>
        <v>352</v>
      </c>
      <c r="AK34" s="33">
        <f t="shared" si="18"/>
        <v>196</v>
      </c>
      <c r="AL34" s="33">
        <f t="shared" ref="AL34:AL38" si="21">IF(AL$4="N",0,R34)</f>
        <v>352</v>
      </c>
      <c r="AM34" s="33">
        <f t="shared" si="19"/>
        <v>352</v>
      </c>
    </row>
    <row r="35" spans="1:39">
      <c r="A35" s="49" t="s">
        <v>140</v>
      </c>
      <c r="B35" s="33">
        <v>267</v>
      </c>
      <c r="C35" s="32">
        <v>187</v>
      </c>
      <c r="D35" s="32">
        <v>352</v>
      </c>
      <c r="E35" s="32">
        <v>352</v>
      </c>
      <c r="F35" s="32">
        <v>118</v>
      </c>
      <c r="G35" s="32">
        <v>223</v>
      </c>
      <c r="H35" s="32">
        <v>54</v>
      </c>
      <c r="I35" s="32">
        <v>293</v>
      </c>
      <c r="J35" s="32">
        <v>220</v>
      </c>
      <c r="K35" s="32">
        <v>252</v>
      </c>
      <c r="L35" s="32">
        <v>352</v>
      </c>
      <c r="M35" s="32">
        <v>116</v>
      </c>
      <c r="N35" s="32">
        <v>352</v>
      </c>
      <c r="O35" s="32">
        <v>254</v>
      </c>
      <c r="P35" s="32">
        <v>72</v>
      </c>
      <c r="Q35" s="32">
        <v>177</v>
      </c>
      <c r="R35" s="32">
        <v>283</v>
      </c>
      <c r="S35" s="32">
        <v>309</v>
      </c>
      <c r="U35" s="49" t="s">
        <v>140</v>
      </c>
      <c r="V35" s="33">
        <f t="shared" si="20"/>
        <v>267</v>
      </c>
      <c r="W35" s="33">
        <f t="shared" si="20"/>
        <v>187</v>
      </c>
      <c r="X35" s="33">
        <f t="shared" si="20"/>
        <v>352</v>
      </c>
      <c r="Y35" s="33">
        <f t="shared" si="20"/>
        <v>352</v>
      </c>
      <c r="Z35" s="33">
        <f t="shared" si="20"/>
        <v>0</v>
      </c>
      <c r="AA35" s="33">
        <f t="shared" si="20"/>
        <v>223</v>
      </c>
      <c r="AB35" s="33">
        <f t="shared" si="20"/>
        <v>54</v>
      </c>
      <c r="AC35" s="33">
        <f t="shared" si="20"/>
        <v>293</v>
      </c>
      <c r="AD35" s="33">
        <f t="shared" si="20"/>
        <v>220</v>
      </c>
      <c r="AE35" s="33">
        <f t="shared" si="20"/>
        <v>252</v>
      </c>
      <c r="AF35" s="33">
        <f t="shared" si="20"/>
        <v>352</v>
      </c>
      <c r="AG35" s="33">
        <f t="shared" si="20"/>
        <v>116</v>
      </c>
      <c r="AH35" s="33">
        <f t="shared" si="20"/>
        <v>352</v>
      </c>
      <c r="AI35" s="33">
        <f t="shared" si="20"/>
        <v>254</v>
      </c>
      <c r="AJ35" s="33">
        <f t="shared" si="20"/>
        <v>72</v>
      </c>
      <c r="AK35" s="33">
        <f t="shared" si="20"/>
        <v>177</v>
      </c>
      <c r="AL35" s="33">
        <f t="shared" si="21"/>
        <v>283</v>
      </c>
      <c r="AM35" s="33">
        <f t="shared" si="19"/>
        <v>309</v>
      </c>
    </row>
    <row r="36" spans="1:39">
      <c r="A36" s="49" t="s">
        <v>174</v>
      </c>
      <c r="B36" s="33">
        <v>298</v>
      </c>
      <c r="C36" s="32">
        <v>340</v>
      </c>
      <c r="D36" s="32">
        <v>352</v>
      </c>
      <c r="E36" s="32">
        <v>352</v>
      </c>
      <c r="F36" s="32">
        <v>225</v>
      </c>
      <c r="G36" s="32">
        <v>230</v>
      </c>
      <c r="H36" s="32">
        <v>75</v>
      </c>
      <c r="I36" s="32">
        <v>337</v>
      </c>
      <c r="J36" s="32">
        <v>311</v>
      </c>
      <c r="K36" s="32">
        <v>268</v>
      </c>
      <c r="L36" s="32">
        <v>352</v>
      </c>
      <c r="M36" s="32">
        <v>200</v>
      </c>
      <c r="N36" s="32">
        <v>352</v>
      </c>
      <c r="O36" s="32">
        <v>331</v>
      </c>
      <c r="P36" s="32">
        <v>248</v>
      </c>
      <c r="Q36" s="32">
        <v>241</v>
      </c>
      <c r="R36" s="32">
        <v>348</v>
      </c>
      <c r="S36" s="32">
        <v>313</v>
      </c>
      <c r="U36" s="49" t="s">
        <v>174</v>
      </c>
      <c r="V36" s="33">
        <f t="shared" si="20"/>
        <v>298</v>
      </c>
      <c r="W36" s="33">
        <f t="shared" si="20"/>
        <v>340</v>
      </c>
      <c r="X36" s="33">
        <f t="shared" si="20"/>
        <v>352</v>
      </c>
      <c r="Y36" s="33">
        <f t="shared" si="20"/>
        <v>352</v>
      </c>
      <c r="Z36" s="33">
        <f t="shared" si="20"/>
        <v>0</v>
      </c>
      <c r="AA36" s="33">
        <f t="shared" si="20"/>
        <v>230</v>
      </c>
      <c r="AB36" s="33">
        <f t="shared" si="20"/>
        <v>75</v>
      </c>
      <c r="AC36" s="33">
        <f t="shared" si="20"/>
        <v>337</v>
      </c>
      <c r="AD36" s="33">
        <f t="shared" si="20"/>
        <v>311</v>
      </c>
      <c r="AE36" s="33">
        <f t="shared" si="20"/>
        <v>268</v>
      </c>
      <c r="AF36" s="33">
        <f t="shared" si="20"/>
        <v>352</v>
      </c>
      <c r="AG36" s="33">
        <f t="shared" si="20"/>
        <v>200</v>
      </c>
      <c r="AH36" s="33">
        <f t="shared" si="20"/>
        <v>352</v>
      </c>
      <c r="AI36" s="33">
        <f t="shared" si="20"/>
        <v>331</v>
      </c>
      <c r="AJ36" s="33">
        <f t="shared" si="20"/>
        <v>248</v>
      </c>
      <c r="AK36" s="33">
        <f t="shared" si="20"/>
        <v>241</v>
      </c>
      <c r="AL36" s="33">
        <f t="shared" si="21"/>
        <v>348</v>
      </c>
      <c r="AM36" s="33">
        <f t="shared" si="19"/>
        <v>313</v>
      </c>
    </row>
    <row r="37" spans="1:39">
      <c r="A37" s="49" t="s">
        <v>185</v>
      </c>
      <c r="B37" s="33">
        <v>155</v>
      </c>
      <c r="C37" s="32">
        <v>228</v>
      </c>
      <c r="D37" s="32">
        <v>352</v>
      </c>
      <c r="E37" s="32">
        <v>203</v>
      </c>
      <c r="F37" s="32">
        <v>352</v>
      </c>
      <c r="G37" s="32">
        <v>317</v>
      </c>
      <c r="H37" s="32">
        <v>315</v>
      </c>
      <c r="I37" s="32">
        <v>284</v>
      </c>
      <c r="J37" s="32">
        <v>299</v>
      </c>
      <c r="K37" s="32">
        <v>83</v>
      </c>
      <c r="L37" s="32">
        <v>352</v>
      </c>
      <c r="M37" s="32">
        <v>211</v>
      </c>
      <c r="N37" s="32">
        <v>352</v>
      </c>
      <c r="O37" s="32">
        <v>287</v>
      </c>
      <c r="P37" s="32">
        <v>320</v>
      </c>
      <c r="Q37" s="32">
        <v>269</v>
      </c>
      <c r="R37" s="32">
        <v>352</v>
      </c>
      <c r="S37" s="32">
        <v>290</v>
      </c>
      <c r="U37" s="49" t="s">
        <v>185</v>
      </c>
      <c r="V37" s="33">
        <f t="shared" si="20"/>
        <v>155</v>
      </c>
      <c r="W37" s="33">
        <f t="shared" si="20"/>
        <v>228</v>
      </c>
      <c r="X37" s="33">
        <f t="shared" si="20"/>
        <v>352</v>
      </c>
      <c r="Y37" s="33">
        <f t="shared" si="20"/>
        <v>203</v>
      </c>
      <c r="Z37" s="33">
        <f t="shared" si="20"/>
        <v>0</v>
      </c>
      <c r="AA37" s="33">
        <f t="shared" si="20"/>
        <v>317</v>
      </c>
      <c r="AB37" s="33">
        <f t="shared" si="20"/>
        <v>315</v>
      </c>
      <c r="AC37" s="33">
        <f t="shared" si="20"/>
        <v>284</v>
      </c>
      <c r="AD37" s="33">
        <f t="shared" si="20"/>
        <v>299</v>
      </c>
      <c r="AE37" s="33">
        <f t="shared" si="20"/>
        <v>83</v>
      </c>
      <c r="AF37" s="33">
        <f t="shared" si="20"/>
        <v>352</v>
      </c>
      <c r="AG37" s="33">
        <f t="shared" si="20"/>
        <v>211</v>
      </c>
      <c r="AH37" s="33">
        <f t="shared" si="20"/>
        <v>352</v>
      </c>
      <c r="AI37" s="33">
        <f t="shared" si="20"/>
        <v>287</v>
      </c>
      <c r="AJ37" s="33">
        <f t="shared" si="20"/>
        <v>320</v>
      </c>
      <c r="AK37" s="33">
        <f t="shared" si="20"/>
        <v>269</v>
      </c>
      <c r="AL37" s="33">
        <f t="shared" si="21"/>
        <v>352</v>
      </c>
      <c r="AM37" s="33">
        <f t="shared" si="19"/>
        <v>290</v>
      </c>
    </row>
    <row r="38" spans="1:39">
      <c r="A38" s="49" t="s">
        <v>353</v>
      </c>
      <c r="B38" s="33">
        <v>222</v>
      </c>
      <c r="C38" s="32">
        <v>350</v>
      </c>
      <c r="D38" s="32">
        <v>352</v>
      </c>
      <c r="E38" s="32">
        <v>352</v>
      </c>
      <c r="F38" s="32">
        <v>352</v>
      </c>
      <c r="G38" s="32">
        <v>352</v>
      </c>
      <c r="H38" s="32">
        <v>352</v>
      </c>
      <c r="I38" s="32">
        <v>352</v>
      </c>
      <c r="J38" s="32">
        <v>308</v>
      </c>
      <c r="K38" s="32">
        <v>332</v>
      </c>
      <c r="L38" s="32">
        <v>352</v>
      </c>
      <c r="M38" s="32">
        <v>292</v>
      </c>
      <c r="N38" s="32">
        <v>352</v>
      </c>
      <c r="O38" s="32">
        <v>314</v>
      </c>
      <c r="P38" s="32">
        <v>334</v>
      </c>
      <c r="Q38" s="32">
        <v>352</v>
      </c>
      <c r="R38" s="32">
        <v>352</v>
      </c>
      <c r="S38" s="32">
        <v>303</v>
      </c>
      <c r="U38" s="49" t="s">
        <v>353</v>
      </c>
      <c r="V38" s="33">
        <f t="shared" si="20"/>
        <v>222</v>
      </c>
      <c r="W38" s="33">
        <f t="shared" si="20"/>
        <v>350</v>
      </c>
      <c r="X38" s="33">
        <f t="shared" si="20"/>
        <v>352</v>
      </c>
      <c r="Y38" s="33">
        <f t="shared" si="20"/>
        <v>352</v>
      </c>
      <c r="Z38" s="33">
        <f t="shared" si="20"/>
        <v>0</v>
      </c>
      <c r="AA38" s="33">
        <f t="shared" si="20"/>
        <v>352</v>
      </c>
      <c r="AB38" s="33">
        <f t="shared" si="20"/>
        <v>352</v>
      </c>
      <c r="AC38" s="33">
        <f t="shared" si="20"/>
        <v>352</v>
      </c>
      <c r="AD38" s="33">
        <f t="shared" si="20"/>
        <v>308</v>
      </c>
      <c r="AE38" s="33">
        <f t="shared" si="20"/>
        <v>332</v>
      </c>
      <c r="AF38" s="33">
        <f t="shared" si="20"/>
        <v>352</v>
      </c>
      <c r="AG38" s="33">
        <f t="shared" si="20"/>
        <v>292</v>
      </c>
      <c r="AH38" s="33">
        <f t="shared" si="20"/>
        <v>352</v>
      </c>
      <c r="AI38" s="33">
        <f t="shared" si="20"/>
        <v>314</v>
      </c>
      <c r="AJ38" s="33">
        <f t="shared" si="20"/>
        <v>334</v>
      </c>
      <c r="AK38" s="33">
        <f t="shared" si="20"/>
        <v>352</v>
      </c>
      <c r="AL38" s="33">
        <f t="shared" si="21"/>
        <v>352</v>
      </c>
      <c r="AM38" s="33">
        <f t="shared" si="19"/>
        <v>303</v>
      </c>
    </row>
    <row r="39" spans="1:39">
      <c r="A39" s="49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49"/>
      <c r="V39" s="49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49" t="s">
        <v>585</v>
      </c>
      <c r="B40" s="32">
        <f t="shared" ref="B40:S40" si="22">SUM(B19:B39)</f>
        <v>3687</v>
      </c>
      <c r="C40" s="32">
        <f t="shared" si="22"/>
        <v>4543</v>
      </c>
      <c r="D40" s="32">
        <f>SUM(D19:D39)</f>
        <v>5468</v>
      </c>
      <c r="E40" s="32">
        <f t="shared" si="22"/>
        <v>4963</v>
      </c>
      <c r="F40" s="32">
        <f t="shared" si="22"/>
        <v>4704</v>
      </c>
      <c r="G40" s="32">
        <f t="shared" si="22"/>
        <v>2274</v>
      </c>
      <c r="H40" s="32">
        <f t="shared" si="22"/>
        <v>2414</v>
      </c>
      <c r="I40" s="32">
        <f t="shared" si="22"/>
        <v>4145</v>
      </c>
      <c r="J40" s="32">
        <f t="shared" si="22"/>
        <v>2530</v>
      </c>
      <c r="K40" s="32">
        <f t="shared" si="22"/>
        <v>2682</v>
      </c>
      <c r="L40" s="32">
        <f t="shared" si="22"/>
        <v>6002</v>
      </c>
      <c r="M40" s="32">
        <f>SUM(M19:M39)</f>
        <v>2427</v>
      </c>
      <c r="N40" s="32">
        <f t="shared" si="22"/>
        <v>4810</v>
      </c>
      <c r="O40" s="32">
        <f t="shared" si="22"/>
        <v>4034</v>
      </c>
      <c r="P40" s="32">
        <f t="shared" si="22"/>
        <v>4749</v>
      </c>
      <c r="Q40" s="32">
        <f t="shared" si="22"/>
        <v>3310</v>
      </c>
      <c r="R40" s="32">
        <f>SUM(R19:R39)</f>
        <v>6359</v>
      </c>
      <c r="S40" s="32">
        <f t="shared" si="22"/>
        <v>5320</v>
      </c>
      <c r="U40" s="49" t="s">
        <v>585</v>
      </c>
      <c r="V40" s="32">
        <f>IF(V$4="N","- ",SUM(V19:V39))</f>
        <v>3687</v>
      </c>
      <c r="W40" s="32">
        <f>IF(W$4="N","- ",SUM(W19:W39))</f>
        <v>4543</v>
      </c>
      <c r="X40" s="32">
        <f>IF(X$4="N","- ",SUM(X19:X39))</f>
        <v>5468</v>
      </c>
      <c r="Y40" s="32">
        <f>IF(Y$4="N","- ",SUM(Y19:Y39))</f>
        <v>4963</v>
      </c>
      <c r="Z40" s="32" t="str">
        <f>IF(Z$4="N","- ",SUM(Z19:Z39))</f>
        <v xml:space="preserve">- </v>
      </c>
      <c r="AA40" s="32">
        <f t="shared" ref="AA40:AM40" si="23">IF(AA$4="N","- ",SUM(AA19:AA39))</f>
        <v>2274</v>
      </c>
      <c r="AB40" s="32">
        <f t="shared" si="23"/>
        <v>2414</v>
      </c>
      <c r="AC40" s="32">
        <f t="shared" si="23"/>
        <v>4145</v>
      </c>
      <c r="AD40" s="32">
        <f t="shared" si="23"/>
        <v>2530</v>
      </c>
      <c r="AE40" s="32">
        <f t="shared" si="23"/>
        <v>2682</v>
      </c>
      <c r="AF40" s="32">
        <f t="shared" si="23"/>
        <v>6002</v>
      </c>
      <c r="AG40" s="32">
        <f t="shared" si="23"/>
        <v>2427</v>
      </c>
      <c r="AH40" s="32">
        <f t="shared" si="23"/>
        <v>4810</v>
      </c>
      <c r="AI40" s="32">
        <f t="shared" si="23"/>
        <v>4034</v>
      </c>
      <c r="AJ40" s="32">
        <f t="shared" si="23"/>
        <v>4749</v>
      </c>
      <c r="AK40" s="32">
        <f t="shared" si="23"/>
        <v>3310</v>
      </c>
      <c r="AL40" s="32">
        <f t="shared" si="23"/>
        <v>6359</v>
      </c>
      <c r="AM40" s="32">
        <f t="shared" si="23"/>
        <v>5320</v>
      </c>
    </row>
    <row r="41" spans="1:39">
      <c r="A41" s="49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U41" s="49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</row>
    <row r="42" spans="1:39">
      <c r="A42" s="49" t="s">
        <v>575</v>
      </c>
      <c r="B42" s="71">
        <f>COUNTIF($A40:$T40,"&lt;"&amp;B40)+1</f>
        <v>7</v>
      </c>
      <c r="C42" s="71">
        <f t="shared" ref="C42:S42" si="24">COUNTIF($A40:$T40,"&lt;"&amp;C40)+1</f>
        <v>10</v>
      </c>
      <c r="D42" s="71">
        <f>COUNTIF($A40:$T40,"&lt;"&amp;D40)+1</f>
        <v>16</v>
      </c>
      <c r="E42" s="71">
        <f t="shared" si="24"/>
        <v>14</v>
      </c>
      <c r="F42" s="71">
        <f t="shared" si="24"/>
        <v>11</v>
      </c>
      <c r="G42" s="71">
        <f t="shared" si="24"/>
        <v>1</v>
      </c>
      <c r="H42" s="71">
        <f t="shared" si="24"/>
        <v>2</v>
      </c>
      <c r="I42" s="71">
        <f t="shared" si="24"/>
        <v>9</v>
      </c>
      <c r="J42" s="71">
        <f t="shared" si="24"/>
        <v>4</v>
      </c>
      <c r="K42" s="71">
        <f t="shared" si="24"/>
        <v>5</v>
      </c>
      <c r="L42" s="71">
        <f t="shared" si="24"/>
        <v>17</v>
      </c>
      <c r="M42" s="71">
        <f t="shared" si="24"/>
        <v>3</v>
      </c>
      <c r="N42" s="71">
        <f t="shared" si="24"/>
        <v>13</v>
      </c>
      <c r="O42" s="71">
        <f t="shared" si="24"/>
        <v>8</v>
      </c>
      <c r="P42" s="71">
        <f t="shared" si="24"/>
        <v>12</v>
      </c>
      <c r="Q42" s="71">
        <f t="shared" si="24"/>
        <v>6</v>
      </c>
      <c r="R42" s="71">
        <f t="shared" si="24"/>
        <v>18</v>
      </c>
      <c r="S42" s="71">
        <f t="shared" si="24"/>
        <v>15</v>
      </c>
      <c r="U42" s="49" t="s">
        <v>575</v>
      </c>
      <c r="V42" s="71">
        <f>IF(V$4="N","- ",COUNTIF($U40:$AN40,"&lt;"&amp;V40)+1)</f>
        <v>7</v>
      </c>
      <c r="W42" s="71">
        <f>IF(W$4="N","- ",COUNTIF($U40:$AN40,"&lt;"&amp;W40)+1)</f>
        <v>10</v>
      </c>
      <c r="X42" s="71">
        <f>IF(X$4="N","- ",COUNTIF($U40:$AN40,"&lt;"&amp;X40)+1)</f>
        <v>15</v>
      </c>
      <c r="Y42" s="71">
        <f>IF(Y$4="N","- ",COUNTIF($U40:$AN40,"&lt;"&amp;Y40)+1)</f>
        <v>13</v>
      </c>
      <c r="Z42" s="71" t="str">
        <f>IF(Z$4="N","- ",COUNTIF($U40:$AN40,"&lt;"&amp;Z40)+1)</f>
        <v xml:space="preserve">- </v>
      </c>
      <c r="AA42" s="71">
        <f t="shared" ref="AA42:AM42" si="25">IF(AA$4="N","- ",COUNTIF($U40:$AN40,"&lt;"&amp;AA40)+1)</f>
        <v>1</v>
      </c>
      <c r="AB42" s="71">
        <f t="shared" si="25"/>
        <v>2</v>
      </c>
      <c r="AC42" s="71">
        <f t="shared" si="25"/>
        <v>9</v>
      </c>
      <c r="AD42" s="71">
        <f t="shared" si="25"/>
        <v>4</v>
      </c>
      <c r="AE42" s="71">
        <f t="shared" si="25"/>
        <v>5</v>
      </c>
      <c r="AF42" s="71">
        <f t="shared" si="25"/>
        <v>16</v>
      </c>
      <c r="AG42" s="71">
        <f t="shared" si="25"/>
        <v>3</v>
      </c>
      <c r="AH42" s="71">
        <f t="shared" si="25"/>
        <v>12</v>
      </c>
      <c r="AI42" s="71">
        <f t="shared" si="25"/>
        <v>8</v>
      </c>
      <c r="AJ42" s="71">
        <f t="shared" si="25"/>
        <v>11</v>
      </c>
      <c r="AK42" s="71">
        <f t="shared" si="25"/>
        <v>6</v>
      </c>
      <c r="AL42" s="71">
        <f t="shared" si="25"/>
        <v>17</v>
      </c>
      <c r="AM42" s="71">
        <f t="shared" si="25"/>
        <v>14</v>
      </c>
    </row>
    <row r="43" spans="1:39">
      <c r="A43" s="49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U43" s="49"/>
      <c r="V43" s="84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>
      <c r="A44" s="49" t="s">
        <v>108</v>
      </c>
      <c r="B44" s="84"/>
      <c r="C44" s="32"/>
      <c r="D44" s="32"/>
      <c r="E44" s="32"/>
      <c r="F44" s="32"/>
      <c r="G44" s="32">
        <v>63</v>
      </c>
      <c r="H44" s="32">
        <v>82</v>
      </c>
      <c r="I44" s="32"/>
      <c r="J44" s="32">
        <v>138</v>
      </c>
      <c r="K44" s="32">
        <v>137</v>
      </c>
      <c r="L44" s="32"/>
      <c r="M44" s="32">
        <v>36</v>
      </c>
      <c r="N44" s="32"/>
      <c r="O44" s="32">
        <v>245</v>
      </c>
      <c r="P44" s="32"/>
      <c r="Q44" s="32">
        <v>166</v>
      </c>
      <c r="R44" s="32"/>
      <c r="S44" s="32"/>
      <c r="U44" s="49" t="s">
        <v>108</v>
      </c>
      <c r="V44" s="33">
        <f t="shared" ref="V44:AK52" si="26">IF(V$4="N",0,B44)</f>
        <v>0</v>
      </c>
      <c r="W44" s="33">
        <f t="shared" si="26"/>
        <v>0</v>
      </c>
      <c r="X44" s="33">
        <f t="shared" si="26"/>
        <v>0</v>
      </c>
      <c r="Y44" s="33">
        <f t="shared" si="26"/>
        <v>0</v>
      </c>
      <c r="Z44" s="33">
        <f t="shared" si="26"/>
        <v>0</v>
      </c>
      <c r="AA44" s="33">
        <f t="shared" si="26"/>
        <v>63</v>
      </c>
      <c r="AB44" s="33">
        <f t="shared" si="26"/>
        <v>82</v>
      </c>
      <c r="AC44" s="33">
        <f t="shared" si="26"/>
        <v>0</v>
      </c>
      <c r="AD44" s="33">
        <f t="shared" si="26"/>
        <v>138</v>
      </c>
      <c r="AE44" s="33">
        <f t="shared" si="26"/>
        <v>137</v>
      </c>
      <c r="AF44" s="33">
        <f t="shared" si="26"/>
        <v>0</v>
      </c>
      <c r="AG44" s="33">
        <f t="shared" si="26"/>
        <v>36</v>
      </c>
      <c r="AH44" s="33">
        <f t="shared" si="26"/>
        <v>0</v>
      </c>
      <c r="AI44" s="33">
        <f t="shared" si="26"/>
        <v>245</v>
      </c>
      <c r="AJ44" s="33">
        <f t="shared" si="26"/>
        <v>0</v>
      </c>
      <c r="AK44" s="33">
        <f t="shared" si="26"/>
        <v>166</v>
      </c>
      <c r="AL44" s="33">
        <f t="shared" ref="AL44:AM52" si="27">IF(AL$4="N",0,R44)</f>
        <v>0</v>
      </c>
      <c r="AM44" s="33">
        <f t="shared" si="27"/>
        <v>0</v>
      </c>
    </row>
    <row r="45" spans="1:39">
      <c r="A45" s="49" t="s">
        <v>136</v>
      </c>
      <c r="B45" s="84"/>
      <c r="C45" s="32"/>
      <c r="D45" s="32"/>
      <c r="E45" s="32"/>
      <c r="F45" s="32"/>
      <c r="G45" s="32">
        <v>164</v>
      </c>
      <c r="H45" s="32">
        <v>150</v>
      </c>
      <c r="I45" s="32"/>
      <c r="J45" s="32">
        <v>148</v>
      </c>
      <c r="K45" s="32">
        <v>156</v>
      </c>
      <c r="L45" s="32"/>
      <c r="M45" s="32">
        <v>52</v>
      </c>
      <c r="N45" s="32"/>
      <c r="O45" s="32">
        <v>258</v>
      </c>
      <c r="P45" s="32"/>
      <c r="Q45" s="32">
        <v>197</v>
      </c>
      <c r="R45" s="32"/>
      <c r="S45" s="32"/>
      <c r="U45" s="49" t="s">
        <v>136</v>
      </c>
      <c r="V45" s="33">
        <f t="shared" si="26"/>
        <v>0</v>
      </c>
      <c r="W45" s="33">
        <f t="shared" si="26"/>
        <v>0</v>
      </c>
      <c r="X45" s="33">
        <f t="shared" si="26"/>
        <v>0</v>
      </c>
      <c r="Y45" s="33">
        <f t="shared" si="26"/>
        <v>0</v>
      </c>
      <c r="Z45" s="33">
        <f t="shared" si="26"/>
        <v>0</v>
      </c>
      <c r="AA45" s="33">
        <f t="shared" si="26"/>
        <v>164</v>
      </c>
      <c r="AB45" s="33">
        <f t="shared" si="26"/>
        <v>150</v>
      </c>
      <c r="AC45" s="33">
        <f t="shared" si="26"/>
        <v>0</v>
      </c>
      <c r="AD45" s="33">
        <f t="shared" si="26"/>
        <v>148</v>
      </c>
      <c r="AE45" s="33">
        <f t="shared" si="26"/>
        <v>156</v>
      </c>
      <c r="AF45" s="33">
        <f t="shared" si="26"/>
        <v>0</v>
      </c>
      <c r="AG45" s="33">
        <f t="shared" si="26"/>
        <v>52</v>
      </c>
      <c r="AH45" s="33">
        <f t="shared" si="26"/>
        <v>0</v>
      </c>
      <c r="AI45" s="33">
        <f t="shared" si="26"/>
        <v>258</v>
      </c>
      <c r="AJ45" s="33">
        <f t="shared" si="26"/>
        <v>0</v>
      </c>
      <c r="AK45" s="33">
        <f t="shared" si="26"/>
        <v>197</v>
      </c>
      <c r="AL45" s="33">
        <f t="shared" si="27"/>
        <v>0</v>
      </c>
      <c r="AM45" s="33">
        <f t="shared" si="27"/>
        <v>0</v>
      </c>
    </row>
    <row r="46" spans="1:39">
      <c r="A46" s="49" t="s">
        <v>172</v>
      </c>
      <c r="B46" s="84"/>
      <c r="C46" s="32"/>
      <c r="D46" s="32"/>
      <c r="E46" s="32"/>
      <c r="F46" s="32"/>
      <c r="G46" s="32">
        <v>183</v>
      </c>
      <c r="H46" s="32">
        <v>204</v>
      </c>
      <c r="I46" s="32"/>
      <c r="J46" s="32">
        <v>160</v>
      </c>
      <c r="K46" s="32">
        <v>167</v>
      </c>
      <c r="L46" s="32"/>
      <c r="M46" s="32">
        <v>74</v>
      </c>
      <c r="N46" s="32"/>
      <c r="O46" s="32">
        <v>259</v>
      </c>
      <c r="P46" s="32"/>
      <c r="Q46" s="32">
        <v>231</v>
      </c>
      <c r="R46" s="32"/>
      <c r="S46" s="32"/>
      <c r="U46" s="49" t="s">
        <v>172</v>
      </c>
      <c r="V46" s="33">
        <f t="shared" si="26"/>
        <v>0</v>
      </c>
      <c r="W46" s="33">
        <f t="shared" si="26"/>
        <v>0</v>
      </c>
      <c r="X46" s="33">
        <f t="shared" si="26"/>
        <v>0</v>
      </c>
      <c r="Y46" s="33">
        <f t="shared" si="26"/>
        <v>0</v>
      </c>
      <c r="Z46" s="33">
        <f t="shared" si="26"/>
        <v>0</v>
      </c>
      <c r="AA46" s="33">
        <f t="shared" si="26"/>
        <v>183</v>
      </c>
      <c r="AB46" s="33">
        <f t="shared" si="26"/>
        <v>204</v>
      </c>
      <c r="AC46" s="33">
        <f t="shared" si="26"/>
        <v>0</v>
      </c>
      <c r="AD46" s="33">
        <f t="shared" si="26"/>
        <v>160</v>
      </c>
      <c r="AE46" s="33">
        <f t="shared" si="26"/>
        <v>167</v>
      </c>
      <c r="AF46" s="33">
        <f t="shared" si="26"/>
        <v>0</v>
      </c>
      <c r="AG46" s="33">
        <f t="shared" si="26"/>
        <v>74</v>
      </c>
      <c r="AH46" s="33">
        <f t="shared" si="26"/>
        <v>0</v>
      </c>
      <c r="AI46" s="33">
        <f t="shared" si="26"/>
        <v>259</v>
      </c>
      <c r="AJ46" s="33">
        <f t="shared" si="26"/>
        <v>0</v>
      </c>
      <c r="AK46" s="33">
        <f t="shared" si="26"/>
        <v>231</v>
      </c>
      <c r="AL46" s="33">
        <f t="shared" si="27"/>
        <v>0</v>
      </c>
      <c r="AM46" s="33">
        <f t="shared" si="27"/>
        <v>0</v>
      </c>
    </row>
    <row r="47" spans="1:39">
      <c r="A47" s="49" t="s">
        <v>202</v>
      </c>
      <c r="B47" s="84"/>
      <c r="C47" s="32"/>
      <c r="D47" s="32"/>
      <c r="E47" s="32"/>
      <c r="F47" s="32"/>
      <c r="G47" s="32">
        <v>192</v>
      </c>
      <c r="H47" s="32">
        <v>213</v>
      </c>
      <c r="I47" s="32"/>
      <c r="J47" s="32">
        <v>199</v>
      </c>
      <c r="K47" s="32">
        <v>168</v>
      </c>
      <c r="L47" s="32"/>
      <c r="M47" s="32">
        <v>95</v>
      </c>
      <c r="N47" s="32"/>
      <c r="O47" s="32">
        <v>277</v>
      </c>
      <c r="P47" s="32"/>
      <c r="Q47" s="32">
        <v>233</v>
      </c>
      <c r="R47" s="32"/>
      <c r="S47" s="32"/>
      <c r="U47" s="49" t="s">
        <v>202</v>
      </c>
      <c r="V47" s="33">
        <f t="shared" si="26"/>
        <v>0</v>
      </c>
      <c r="W47" s="33">
        <f t="shared" si="26"/>
        <v>0</v>
      </c>
      <c r="X47" s="33">
        <f t="shared" si="26"/>
        <v>0</v>
      </c>
      <c r="Y47" s="33">
        <f t="shared" si="26"/>
        <v>0</v>
      </c>
      <c r="Z47" s="33">
        <f t="shared" si="26"/>
        <v>0</v>
      </c>
      <c r="AA47" s="33">
        <f t="shared" si="26"/>
        <v>192</v>
      </c>
      <c r="AB47" s="33">
        <f t="shared" si="26"/>
        <v>213</v>
      </c>
      <c r="AC47" s="33">
        <f t="shared" si="26"/>
        <v>0</v>
      </c>
      <c r="AD47" s="33">
        <f t="shared" si="26"/>
        <v>199</v>
      </c>
      <c r="AE47" s="33">
        <f t="shared" si="26"/>
        <v>168</v>
      </c>
      <c r="AF47" s="33">
        <f t="shared" si="26"/>
        <v>0</v>
      </c>
      <c r="AG47" s="33">
        <f t="shared" si="26"/>
        <v>95</v>
      </c>
      <c r="AH47" s="33">
        <f t="shared" si="26"/>
        <v>0</v>
      </c>
      <c r="AI47" s="33">
        <f t="shared" si="26"/>
        <v>277</v>
      </c>
      <c r="AJ47" s="33">
        <f t="shared" si="26"/>
        <v>0</v>
      </c>
      <c r="AK47" s="33">
        <f t="shared" si="26"/>
        <v>233</v>
      </c>
      <c r="AL47" s="33">
        <f t="shared" si="27"/>
        <v>0</v>
      </c>
      <c r="AM47" s="33">
        <f t="shared" si="27"/>
        <v>0</v>
      </c>
    </row>
    <row r="48" spans="1:39">
      <c r="A48" s="49" t="s">
        <v>244</v>
      </c>
      <c r="B48" s="84"/>
      <c r="C48" s="32"/>
      <c r="D48" s="32"/>
      <c r="E48" s="32"/>
      <c r="F48" s="32"/>
      <c r="G48" s="32">
        <v>235</v>
      </c>
      <c r="H48" s="32">
        <v>246</v>
      </c>
      <c r="I48" s="32"/>
      <c r="J48" s="32">
        <v>210</v>
      </c>
      <c r="K48" s="32">
        <v>182</v>
      </c>
      <c r="L48" s="32"/>
      <c r="M48" s="32">
        <v>131</v>
      </c>
      <c r="N48" s="32"/>
      <c r="O48" s="32">
        <v>288</v>
      </c>
      <c r="P48" s="32"/>
      <c r="Q48" s="32">
        <v>238</v>
      </c>
      <c r="R48" s="32"/>
      <c r="S48" s="32"/>
      <c r="U48" s="49" t="s">
        <v>244</v>
      </c>
      <c r="V48" s="33">
        <f t="shared" ref="V48:V49" si="28">IF(V$4="N",0,B48)</f>
        <v>0</v>
      </c>
      <c r="W48" s="33">
        <f t="shared" ref="W48:W49" si="29">IF(W$4="N",0,C48)</f>
        <v>0</v>
      </c>
      <c r="X48" s="33">
        <f t="shared" ref="X48:X49" si="30">IF(X$4="N",0,D48)</f>
        <v>0</v>
      </c>
      <c r="Y48" s="33">
        <f t="shared" ref="Y48:Y49" si="31">IF(Y$4="N",0,E48)</f>
        <v>0</v>
      </c>
      <c r="Z48" s="33">
        <f t="shared" ref="Z48:Z49" si="32">IF(Z$4="N",0,F48)</f>
        <v>0</v>
      </c>
      <c r="AA48" s="33">
        <f t="shared" ref="AA48:AA49" si="33">IF(AA$4="N",0,G48)</f>
        <v>235</v>
      </c>
      <c r="AB48" s="33">
        <f t="shared" ref="AB48:AB49" si="34">IF(AB$4="N",0,H48)</f>
        <v>246</v>
      </c>
      <c r="AC48" s="33">
        <f t="shared" ref="AC48:AC49" si="35">IF(AC$4="N",0,I48)</f>
        <v>0</v>
      </c>
      <c r="AD48" s="33">
        <f t="shared" ref="AD48:AD49" si="36">IF(AD$4="N",0,J48)</f>
        <v>210</v>
      </c>
      <c r="AE48" s="33">
        <f t="shared" ref="AE48:AE49" si="37">IF(AE$4="N",0,K48)</f>
        <v>182</v>
      </c>
      <c r="AF48" s="33">
        <f t="shared" ref="AF48:AF49" si="38">IF(AF$4="N",0,L48)</f>
        <v>0</v>
      </c>
      <c r="AG48" s="33">
        <f t="shared" ref="AG48:AG49" si="39">IF(AG$4="N",0,M48)</f>
        <v>131</v>
      </c>
      <c r="AH48" s="33">
        <f t="shared" ref="AH48:AH49" si="40">IF(AH$4="N",0,N48)</f>
        <v>0</v>
      </c>
      <c r="AI48" s="33">
        <f t="shared" ref="AI48:AI49" si="41">IF(AI$4="N",0,O48)</f>
        <v>288</v>
      </c>
      <c r="AJ48" s="33">
        <f t="shared" ref="AJ48:AJ49" si="42">IF(AJ$4="N",0,P48)</f>
        <v>0</v>
      </c>
      <c r="AK48" s="33">
        <f t="shared" ref="AK48:AK49" si="43">IF(AK$4="N",0,Q48)</f>
        <v>238</v>
      </c>
      <c r="AL48" s="33">
        <f t="shared" ref="AL48:AL49" si="44">IF(AL$4="N",0,R48)</f>
        <v>0</v>
      </c>
      <c r="AM48" s="33">
        <f t="shared" ref="AM48:AM49" si="45">IF(AM$4="N",0,S48)</f>
        <v>0</v>
      </c>
    </row>
    <row r="49" spans="1:56">
      <c r="A49" s="49" t="s">
        <v>256</v>
      </c>
      <c r="B49" s="84"/>
      <c r="C49" s="32"/>
      <c r="D49" s="32"/>
      <c r="E49" s="32"/>
      <c r="F49" s="32"/>
      <c r="G49" s="32">
        <v>253</v>
      </c>
      <c r="H49" s="32">
        <v>265</v>
      </c>
      <c r="I49" s="32"/>
      <c r="J49" s="32">
        <v>273</v>
      </c>
      <c r="K49" s="32">
        <v>206</v>
      </c>
      <c r="L49" s="32"/>
      <c r="M49" s="32">
        <v>141</v>
      </c>
      <c r="N49" s="32"/>
      <c r="O49" s="32">
        <v>306</v>
      </c>
      <c r="P49" s="32"/>
      <c r="Q49" s="32">
        <v>251</v>
      </c>
      <c r="R49" s="32"/>
      <c r="S49" s="32"/>
      <c r="U49" s="49" t="s">
        <v>256</v>
      </c>
      <c r="V49" s="33">
        <f t="shared" si="28"/>
        <v>0</v>
      </c>
      <c r="W49" s="33">
        <f t="shared" si="29"/>
        <v>0</v>
      </c>
      <c r="X49" s="33">
        <f t="shared" si="30"/>
        <v>0</v>
      </c>
      <c r="Y49" s="33">
        <f t="shared" si="31"/>
        <v>0</v>
      </c>
      <c r="Z49" s="33">
        <f t="shared" si="32"/>
        <v>0</v>
      </c>
      <c r="AA49" s="33">
        <f t="shared" si="33"/>
        <v>253</v>
      </c>
      <c r="AB49" s="33">
        <f t="shared" si="34"/>
        <v>265</v>
      </c>
      <c r="AC49" s="33">
        <f t="shared" si="35"/>
        <v>0</v>
      </c>
      <c r="AD49" s="33">
        <f t="shared" si="36"/>
        <v>273</v>
      </c>
      <c r="AE49" s="33">
        <f t="shared" si="37"/>
        <v>206</v>
      </c>
      <c r="AF49" s="33">
        <f t="shared" si="38"/>
        <v>0</v>
      </c>
      <c r="AG49" s="33">
        <f t="shared" si="39"/>
        <v>141</v>
      </c>
      <c r="AH49" s="33">
        <f t="shared" si="40"/>
        <v>0</v>
      </c>
      <c r="AI49" s="33">
        <f t="shared" si="41"/>
        <v>306</v>
      </c>
      <c r="AJ49" s="33">
        <f t="shared" si="42"/>
        <v>0</v>
      </c>
      <c r="AK49" s="33">
        <f t="shared" si="43"/>
        <v>251</v>
      </c>
      <c r="AL49" s="33">
        <f t="shared" si="44"/>
        <v>0</v>
      </c>
      <c r="AM49" s="33">
        <f t="shared" si="45"/>
        <v>0</v>
      </c>
    </row>
    <row r="50" spans="1:56">
      <c r="A50" s="49" t="s">
        <v>216</v>
      </c>
      <c r="B50" s="84"/>
      <c r="C50" s="32">
        <v>328</v>
      </c>
      <c r="D50" s="32"/>
      <c r="E50" s="32"/>
      <c r="F50" s="32">
        <v>330</v>
      </c>
      <c r="G50" s="32">
        <v>247</v>
      </c>
      <c r="H50" s="32">
        <v>108</v>
      </c>
      <c r="I50" s="32">
        <v>250</v>
      </c>
      <c r="J50" s="32">
        <v>219</v>
      </c>
      <c r="K50" s="32">
        <v>270</v>
      </c>
      <c r="L50" s="32">
        <v>346</v>
      </c>
      <c r="M50" s="32">
        <v>275</v>
      </c>
      <c r="N50" s="32">
        <v>266</v>
      </c>
      <c r="O50" s="32">
        <v>319</v>
      </c>
      <c r="P50" s="32"/>
      <c r="Q50" s="32">
        <v>234</v>
      </c>
      <c r="R50" s="32"/>
      <c r="S50" s="32"/>
      <c r="U50" s="49" t="s">
        <v>216</v>
      </c>
      <c r="V50" s="33">
        <f t="shared" si="26"/>
        <v>0</v>
      </c>
      <c r="W50" s="33">
        <f t="shared" si="26"/>
        <v>328</v>
      </c>
      <c r="X50" s="33">
        <f t="shared" si="26"/>
        <v>0</v>
      </c>
      <c r="Y50" s="33">
        <f t="shared" si="26"/>
        <v>0</v>
      </c>
      <c r="Z50" s="33">
        <f t="shared" si="26"/>
        <v>0</v>
      </c>
      <c r="AA50" s="33">
        <f t="shared" si="26"/>
        <v>247</v>
      </c>
      <c r="AB50" s="33">
        <f t="shared" si="26"/>
        <v>108</v>
      </c>
      <c r="AC50" s="33">
        <f t="shared" si="26"/>
        <v>250</v>
      </c>
      <c r="AD50" s="33">
        <f t="shared" si="26"/>
        <v>219</v>
      </c>
      <c r="AE50" s="33">
        <f t="shared" si="26"/>
        <v>270</v>
      </c>
      <c r="AF50" s="33">
        <f t="shared" si="26"/>
        <v>346</v>
      </c>
      <c r="AG50" s="33">
        <f t="shared" si="26"/>
        <v>275</v>
      </c>
      <c r="AH50" s="33">
        <f t="shared" si="26"/>
        <v>266</v>
      </c>
      <c r="AI50" s="33">
        <f t="shared" si="26"/>
        <v>319</v>
      </c>
      <c r="AJ50" s="33">
        <f t="shared" si="26"/>
        <v>0</v>
      </c>
      <c r="AK50" s="33">
        <f t="shared" si="26"/>
        <v>234</v>
      </c>
      <c r="AL50" s="33">
        <f t="shared" si="27"/>
        <v>0</v>
      </c>
      <c r="AM50" s="33">
        <f t="shared" si="27"/>
        <v>0</v>
      </c>
    </row>
    <row r="51" spans="1:56">
      <c r="A51" s="49" t="s">
        <v>250</v>
      </c>
      <c r="B51" s="84"/>
      <c r="C51" s="32">
        <v>341</v>
      </c>
      <c r="D51" s="32"/>
      <c r="E51" s="32"/>
      <c r="F51" s="32"/>
      <c r="G51" s="32">
        <v>302</v>
      </c>
      <c r="H51" s="32">
        <v>136</v>
      </c>
      <c r="I51" s="32">
        <v>278</v>
      </c>
      <c r="J51" s="32">
        <v>285</v>
      </c>
      <c r="K51" s="32">
        <v>274</v>
      </c>
      <c r="L51" s="32"/>
      <c r="M51" s="32">
        <v>307</v>
      </c>
      <c r="N51" s="32">
        <v>310</v>
      </c>
      <c r="O51" s="32">
        <v>327</v>
      </c>
      <c r="P51" s="32"/>
      <c r="Q51" s="32">
        <v>237</v>
      </c>
      <c r="R51" s="32"/>
      <c r="S51" s="32"/>
      <c r="U51" s="49" t="s">
        <v>250</v>
      </c>
      <c r="V51" s="33">
        <f t="shared" si="26"/>
        <v>0</v>
      </c>
      <c r="W51" s="33">
        <f t="shared" si="26"/>
        <v>341</v>
      </c>
      <c r="X51" s="33">
        <f t="shared" si="26"/>
        <v>0</v>
      </c>
      <c r="Y51" s="33">
        <f t="shared" si="26"/>
        <v>0</v>
      </c>
      <c r="Z51" s="33">
        <f t="shared" si="26"/>
        <v>0</v>
      </c>
      <c r="AA51" s="33">
        <f t="shared" si="26"/>
        <v>302</v>
      </c>
      <c r="AB51" s="33">
        <f t="shared" si="26"/>
        <v>136</v>
      </c>
      <c r="AC51" s="33">
        <f t="shared" si="26"/>
        <v>278</v>
      </c>
      <c r="AD51" s="33">
        <f t="shared" si="26"/>
        <v>285</v>
      </c>
      <c r="AE51" s="33">
        <f t="shared" si="26"/>
        <v>274</v>
      </c>
      <c r="AF51" s="33">
        <f t="shared" si="26"/>
        <v>0</v>
      </c>
      <c r="AG51" s="33">
        <f t="shared" si="26"/>
        <v>307</v>
      </c>
      <c r="AH51" s="33">
        <f t="shared" si="26"/>
        <v>310</v>
      </c>
      <c r="AI51" s="33">
        <f t="shared" si="26"/>
        <v>327</v>
      </c>
      <c r="AJ51" s="33">
        <f t="shared" si="26"/>
        <v>0</v>
      </c>
      <c r="AK51" s="33">
        <f t="shared" si="26"/>
        <v>237</v>
      </c>
      <c r="AL51" s="33">
        <f t="shared" si="27"/>
        <v>0</v>
      </c>
      <c r="AM51" s="33">
        <f t="shared" si="27"/>
        <v>0</v>
      </c>
    </row>
    <row r="52" spans="1:56">
      <c r="A52" s="49" t="s">
        <v>258</v>
      </c>
      <c r="B52" s="84"/>
      <c r="C52" s="32"/>
      <c r="D52" s="32"/>
      <c r="E52" s="32"/>
      <c r="F52" s="32"/>
      <c r="G52" s="32"/>
      <c r="H52" s="32">
        <v>142</v>
      </c>
      <c r="I52" s="32">
        <v>297</v>
      </c>
      <c r="J52" s="32">
        <v>322</v>
      </c>
      <c r="K52" s="32">
        <v>291</v>
      </c>
      <c r="L52" s="32"/>
      <c r="M52" s="32"/>
      <c r="N52" s="32"/>
      <c r="O52" s="32">
        <v>347</v>
      </c>
      <c r="P52" s="32"/>
      <c r="Q52" s="32">
        <v>260</v>
      </c>
      <c r="R52" s="32"/>
      <c r="S52" s="32"/>
      <c r="U52" s="49" t="s">
        <v>258</v>
      </c>
      <c r="V52" s="33">
        <f t="shared" si="26"/>
        <v>0</v>
      </c>
      <c r="W52" s="33">
        <f t="shared" si="26"/>
        <v>0</v>
      </c>
      <c r="X52" s="33">
        <f t="shared" si="26"/>
        <v>0</v>
      </c>
      <c r="Y52" s="33">
        <f t="shared" si="26"/>
        <v>0</v>
      </c>
      <c r="Z52" s="33">
        <f t="shared" si="26"/>
        <v>0</v>
      </c>
      <c r="AA52" s="33">
        <f t="shared" si="26"/>
        <v>0</v>
      </c>
      <c r="AB52" s="33">
        <f t="shared" si="26"/>
        <v>142</v>
      </c>
      <c r="AC52" s="33">
        <f t="shared" si="26"/>
        <v>297</v>
      </c>
      <c r="AD52" s="33">
        <f t="shared" si="26"/>
        <v>322</v>
      </c>
      <c r="AE52" s="33">
        <f t="shared" si="26"/>
        <v>291</v>
      </c>
      <c r="AF52" s="33">
        <f t="shared" si="26"/>
        <v>0</v>
      </c>
      <c r="AG52" s="33">
        <f t="shared" si="26"/>
        <v>0</v>
      </c>
      <c r="AH52" s="33">
        <f t="shared" si="26"/>
        <v>0</v>
      </c>
      <c r="AI52" s="33">
        <f t="shared" si="26"/>
        <v>347</v>
      </c>
      <c r="AJ52" s="33">
        <f t="shared" si="26"/>
        <v>0</v>
      </c>
      <c r="AK52" s="33">
        <f t="shared" si="26"/>
        <v>260</v>
      </c>
      <c r="AL52" s="33">
        <f t="shared" si="27"/>
        <v>0</v>
      </c>
      <c r="AM52" s="33">
        <f t="shared" si="27"/>
        <v>0</v>
      </c>
    </row>
    <row r="53" spans="1:56">
      <c r="A53" s="49" t="s">
        <v>328</v>
      </c>
      <c r="B53" s="84"/>
      <c r="C53" s="32"/>
      <c r="D53" s="32"/>
      <c r="E53" s="32"/>
      <c r="F53" s="32"/>
      <c r="G53" s="32"/>
      <c r="H53" s="32">
        <v>202</v>
      </c>
      <c r="I53" s="32">
        <v>324</v>
      </c>
      <c r="J53" s="32">
        <v>325</v>
      </c>
      <c r="K53" s="32">
        <v>294</v>
      </c>
      <c r="L53" s="32"/>
      <c r="M53" s="32"/>
      <c r="N53" s="32"/>
      <c r="O53" s="32">
        <v>349</v>
      </c>
      <c r="P53" s="32"/>
      <c r="Q53" s="32">
        <v>261</v>
      </c>
      <c r="R53" s="32"/>
      <c r="S53" s="32"/>
      <c r="U53" s="49" t="s">
        <v>328</v>
      </c>
      <c r="V53" s="33">
        <f t="shared" ref="V53" si="46">IF(V$4="N",0,B53)</f>
        <v>0</v>
      </c>
      <c r="W53" s="33">
        <f t="shared" ref="W53" si="47">IF(W$4="N",0,C53)</f>
        <v>0</v>
      </c>
      <c r="X53" s="33">
        <f t="shared" ref="X53" si="48">IF(X$4="N",0,D53)</f>
        <v>0</v>
      </c>
      <c r="Y53" s="33">
        <f t="shared" ref="Y53" si="49">IF(Y$4="N",0,E53)</f>
        <v>0</v>
      </c>
      <c r="Z53" s="33">
        <f t="shared" ref="Z53" si="50">IF(Z$4="N",0,F53)</f>
        <v>0</v>
      </c>
      <c r="AA53" s="33">
        <f t="shared" ref="AA53" si="51">IF(AA$4="N",0,G53)</f>
        <v>0</v>
      </c>
      <c r="AB53" s="33">
        <f t="shared" ref="AB53" si="52">IF(AB$4="N",0,H53)</f>
        <v>202</v>
      </c>
      <c r="AC53" s="33">
        <f t="shared" ref="AC53" si="53">IF(AC$4="N",0,I53)</f>
        <v>324</v>
      </c>
      <c r="AD53" s="33">
        <f t="shared" ref="AD53" si="54">IF(AD$4="N",0,J53)</f>
        <v>325</v>
      </c>
      <c r="AE53" s="33">
        <f t="shared" ref="AE53" si="55">IF(AE$4="N",0,K53)</f>
        <v>294</v>
      </c>
      <c r="AF53" s="33">
        <f t="shared" ref="AF53" si="56">IF(AF$4="N",0,L53)</f>
        <v>0</v>
      </c>
      <c r="AG53" s="33">
        <f t="shared" ref="AG53" si="57">IF(AG$4="N",0,M53)</f>
        <v>0</v>
      </c>
      <c r="AH53" s="33">
        <f t="shared" ref="AH53" si="58">IF(AH$4="N",0,N53)</f>
        <v>0</v>
      </c>
      <c r="AI53" s="33">
        <f t="shared" ref="AI53" si="59">IF(AI$4="N",0,O53)</f>
        <v>349</v>
      </c>
      <c r="AJ53" s="33">
        <f t="shared" ref="AJ53" si="60">IF(AJ$4="N",0,P53)</f>
        <v>0</v>
      </c>
      <c r="AK53" s="33">
        <f t="shared" ref="AK53" si="61">IF(AK$4="N",0,Q53)</f>
        <v>261</v>
      </c>
      <c r="AL53" s="33">
        <f t="shared" ref="AL53" si="62">IF(AL$4="N",0,R53)</f>
        <v>0</v>
      </c>
      <c r="AM53" s="33">
        <f t="shared" ref="AM53" si="63">IF(AM$4="N",0,S53)</f>
        <v>0</v>
      </c>
    </row>
    <row r="54" spans="1:56">
      <c r="A54" s="49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U54" s="49"/>
      <c r="V54" s="84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56" ht="15">
      <c r="A55" s="85" t="s">
        <v>650</v>
      </c>
      <c r="B55" s="32">
        <f ca="1">OFFSET(B101,ROW(A56)-ROW(A16)+1,0)</f>
        <v>0</v>
      </c>
      <c r="C55" s="32">
        <f ca="1">OFFSET(C101,ROW(B56)-ROW(B16)+1,0)</f>
        <v>0</v>
      </c>
      <c r="D55" s="32">
        <f ca="1">OFFSET(D101,ROW(C56)-ROW(C16)+1,0)</f>
        <v>0</v>
      </c>
      <c r="E55" s="32">
        <f ca="1">OFFSET(E101,ROW(C56)-ROW(C16)+1,0)</f>
        <v>0</v>
      </c>
      <c r="F55" s="32">
        <f t="shared" ref="F55:S55" ca="1" si="64">OFFSET(F101,ROW(E56)-ROW(E16)+1,0)</f>
        <v>0</v>
      </c>
      <c r="G55" s="32">
        <f t="shared" ca="1" si="64"/>
        <v>0</v>
      </c>
      <c r="H55" s="32">
        <f t="shared" ca="1" si="64"/>
        <v>0</v>
      </c>
      <c r="I55" s="32">
        <f t="shared" ca="1" si="64"/>
        <v>0</v>
      </c>
      <c r="J55" s="32">
        <f t="shared" ca="1" si="64"/>
        <v>0</v>
      </c>
      <c r="K55" s="32">
        <f t="shared" ca="1" si="64"/>
        <v>0</v>
      </c>
      <c r="L55" s="32">
        <f t="shared" ca="1" si="64"/>
        <v>0</v>
      </c>
      <c r="M55" s="32">
        <f t="shared" ca="1" si="64"/>
        <v>0</v>
      </c>
      <c r="N55" s="32">
        <f t="shared" ca="1" si="64"/>
        <v>0</v>
      </c>
      <c r="O55" s="32">
        <f t="shared" ca="1" si="64"/>
        <v>0</v>
      </c>
      <c r="P55" s="32">
        <f t="shared" ca="1" si="64"/>
        <v>0</v>
      </c>
      <c r="Q55" s="32">
        <f t="shared" ca="1" si="64"/>
        <v>0</v>
      </c>
      <c r="R55" s="32">
        <f t="shared" ca="1" si="64"/>
        <v>0</v>
      </c>
      <c r="S55" s="32">
        <f t="shared" ca="1" si="64"/>
        <v>0</v>
      </c>
      <c r="T55" s="27"/>
      <c r="U55" s="85" t="s">
        <v>650</v>
      </c>
      <c r="V55" s="32">
        <f ca="1">OFFSET(V101,ROW(U56)-ROW(U16)+1,0)</f>
        <v>0</v>
      </c>
      <c r="W55" s="32">
        <f ca="1">OFFSET(W101,ROW(V56)-ROW(V16)+1,0)</f>
        <v>0</v>
      </c>
      <c r="X55" s="32">
        <f ca="1">OFFSET(X101,ROW(W56)-ROW(W16)+1,0)</f>
        <v>0</v>
      </c>
      <c r="Y55" s="32">
        <f ca="1">OFFSET(Y101,ROW(W56)-ROW(W16)+1,0)</f>
        <v>0</v>
      </c>
      <c r="Z55" s="32">
        <f t="shared" ref="Z55:AM55" ca="1" si="65">OFFSET(Z101,ROW(Y56)-ROW(Y16)+1,0)</f>
        <v>0</v>
      </c>
      <c r="AA55" s="32">
        <f t="shared" ca="1" si="65"/>
        <v>0</v>
      </c>
      <c r="AB55" s="32">
        <f t="shared" ca="1" si="65"/>
        <v>0</v>
      </c>
      <c r="AC55" s="32">
        <f t="shared" ca="1" si="65"/>
        <v>0</v>
      </c>
      <c r="AD55" s="32">
        <f t="shared" ca="1" si="65"/>
        <v>0</v>
      </c>
      <c r="AE55" s="32">
        <f t="shared" ca="1" si="65"/>
        <v>0</v>
      </c>
      <c r="AF55" s="32">
        <f t="shared" ca="1" si="65"/>
        <v>0</v>
      </c>
      <c r="AG55" s="32">
        <f t="shared" ca="1" si="65"/>
        <v>0</v>
      </c>
      <c r="AH55" s="32">
        <f t="shared" ca="1" si="65"/>
        <v>0</v>
      </c>
      <c r="AI55" s="32">
        <f t="shared" ca="1" si="65"/>
        <v>0</v>
      </c>
      <c r="AJ55" s="32">
        <f t="shared" ca="1" si="65"/>
        <v>0</v>
      </c>
      <c r="AK55" s="32">
        <f t="shared" ca="1" si="65"/>
        <v>0</v>
      </c>
      <c r="AL55" s="32">
        <f t="shared" ca="1" si="65"/>
        <v>0</v>
      </c>
      <c r="AM55" s="32">
        <f t="shared" ca="1" si="65"/>
        <v>0</v>
      </c>
    </row>
    <row r="56" spans="1:56">
      <c r="A56" s="49" t="s">
        <v>651</v>
      </c>
      <c r="B56" s="32">
        <f ca="1">B42+B55</f>
        <v>7</v>
      </c>
      <c r="C56" s="32">
        <f t="shared" ref="C56:S56" ca="1" si="66">C42+C55</f>
        <v>10</v>
      </c>
      <c r="D56" s="32">
        <f ca="1">D42+D55</f>
        <v>16</v>
      </c>
      <c r="E56" s="32">
        <f t="shared" ca="1" si="66"/>
        <v>14</v>
      </c>
      <c r="F56" s="32">
        <f t="shared" ca="1" si="66"/>
        <v>11</v>
      </c>
      <c r="G56" s="32">
        <f t="shared" ca="1" si="66"/>
        <v>1</v>
      </c>
      <c r="H56" s="32">
        <f t="shared" ca="1" si="66"/>
        <v>2</v>
      </c>
      <c r="I56" s="32">
        <f t="shared" ca="1" si="66"/>
        <v>9</v>
      </c>
      <c r="J56" s="32">
        <f t="shared" ca="1" si="66"/>
        <v>4</v>
      </c>
      <c r="K56" s="32">
        <f t="shared" ca="1" si="66"/>
        <v>5</v>
      </c>
      <c r="L56" s="32">
        <f t="shared" ca="1" si="66"/>
        <v>17</v>
      </c>
      <c r="M56" s="32">
        <f ca="1">M42+M55</f>
        <v>3</v>
      </c>
      <c r="N56" s="32">
        <f t="shared" ca="1" si="66"/>
        <v>13</v>
      </c>
      <c r="O56" s="32">
        <f t="shared" ca="1" si="66"/>
        <v>8</v>
      </c>
      <c r="P56" s="32">
        <f t="shared" ca="1" si="66"/>
        <v>12</v>
      </c>
      <c r="Q56" s="32">
        <f t="shared" ca="1" si="66"/>
        <v>6</v>
      </c>
      <c r="R56" s="32">
        <f t="shared" ca="1" si="66"/>
        <v>18</v>
      </c>
      <c r="S56" s="32">
        <f t="shared" ca="1" si="66"/>
        <v>15</v>
      </c>
      <c r="U56" s="49" t="s">
        <v>651</v>
      </c>
      <c r="V56" s="32">
        <f ca="1">IF(V$4="N","- ",V42+V55)</f>
        <v>7</v>
      </c>
      <c r="W56" s="32">
        <f ca="1">IF(W$4="N","- ",W42+W55)</f>
        <v>10</v>
      </c>
      <c r="X56" s="32">
        <f ca="1">IF(X$4="N","- ",X42+X55)</f>
        <v>15</v>
      </c>
      <c r="Y56" s="32">
        <f ca="1">IF(Y$4="N","- ",Y42+Y55)</f>
        <v>13</v>
      </c>
      <c r="Z56" s="32" t="str">
        <f>IF(Z$4="N","- ",Z42+Z55)</f>
        <v xml:space="preserve">- </v>
      </c>
      <c r="AA56" s="32">
        <f t="shared" ref="AA56:AM56" ca="1" si="67">IF(AA$4="N","- ",AA42+AA55)</f>
        <v>1</v>
      </c>
      <c r="AB56" s="32">
        <f t="shared" ca="1" si="67"/>
        <v>2</v>
      </c>
      <c r="AC56" s="32">
        <f t="shared" ca="1" si="67"/>
        <v>9</v>
      </c>
      <c r="AD56" s="32">
        <f t="shared" ca="1" si="67"/>
        <v>4</v>
      </c>
      <c r="AE56" s="32">
        <f t="shared" ca="1" si="67"/>
        <v>5</v>
      </c>
      <c r="AF56" s="32">
        <f t="shared" ca="1" si="67"/>
        <v>16</v>
      </c>
      <c r="AG56" s="32">
        <f t="shared" ca="1" si="67"/>
        <v>3</v>
      </c>
      <c r="AH56" s="32">
        <f t="shared" ca="1" si="67"/>
        <v>12</v>
      </c>
      <c r="AI56" s="32">
        <f t="shared" ca="1" si="67"/>
        <v>8</v>
      </c>
      <c r="AJ56" s="32">
        <f t="shared" ca="1" si="67"/>
        <v>11</v>
      </c>
      <c r="AK56" s="32">
        <f t="shared" ca="1" si="67"/>
        <v>6</v>
      </c>
      <c r="AL56" s="32">
        <f t="shared" ca="1" si="67"/>
        <v>17</v>
      </c>
      <c r="AM56" s="32">
        <f t="shared" ca="1" si="67"/>
        <v>14</v>
      </c>
    </row>
    <row r="57" spans="1:56">
      <c r="A57" s="49" t="s">
        <v>652</v>
      </c>
      <c r="B57" s="71">
        <f ca="1">COUNTIF($A56:$T56,"&lt;"&amp;B56)+1</f>
        <v>7</v>
      </c>
      <c r="C57" s="71">
        <f t="shared" ref="C57:S57" ca="1" si="68">COUNTIF($A56:$T56,"&lt;"&amp;C56)+1</f>
        <v>10</v>
      </c>
      <c r="D57" s="71">
        <f ca="1">COUNTIF($A56:$T56,"&lt;"&amp;D56)+1</f>
        <v>16</v>
      </c>
      <c r="E57" s="71">
        <f t="shared" ca="1" si="68"/>
        <v>14</v>
      </c>
      <c r="F57" s="71">
        <f t="shared" ca="1" si="68"/>
        <v>11</v>
      </c>
      <c r="G57" s="71">
        <f t="shared" ca="1" si="68"/>
        <v>1</v>
      </c>
      <c r="H57" s="71">
        <f t="shared" ca="1" si="68"/>
        <v>2</v>
      </c>
      <c r="I57" s="71">
        <f t="shared" ca="1" si="68"/>
        <v>9</v>
      </c>
      <c r="J57" s="71">
        <f t="shared" ca="1" si="68"/>
        <v>4</v>
      </c>
      <c r="K57" s="71">
        <f t="shared" ca="1" si="68"/>
        <v>5</v>
      </c>
      <c r="L57" s="71">
        <f t="shared" ca="1" si="68"/>
        <v>17</v>
      </c>
      <c r="M57" s="71">
        <f t="shared" ca="1" si="68"/>
        <v>3</v>
      </c>
      <c r="N57" s="71">
        <f t="shared" ca="1" si="68"/>
        <v>13</v>
      </c>
      <c r="O57" s="71">
        <f t="shared" ca="1" si="68"/>
        <v>8</v>
      </c>
      <c r="P57" s="71">
        <f t="shared" ca="1" si="68"/>
        <v>12</v>
      </c>
      <c r="Q57" s="71">
        <f t="shared" ca="1" si="68"/>
        <v>6</v>
      </c>
      <c r="R57" s="71">
        <f t="shared" ca="1" si="68"/>
        <v>18</v>
      </c>
      <c r="S57" s="71">
        <f t="shared" ca="1" si="68"/>
        <v>15</v>
      </c>
      <c r="U57" s="49" t="s">
        <v>652</v>
      </c>
      <c r="V57" s="71">
        <f ca="1">IF(V$4="N","- ",COUNTIF($U56:$AN56,"&lt;"&amp;V56)+1)</f>
        <v>7</v>
      </c>
      <c r="W57" s="71">
        <f ca="1">IF(W$4="N","- ",COUNTIF($U56:$AN56,"&lt;"&amp;W56)+1)</f>
        <v>10</v>
      </c>
      <c r="X57" s="71">
        <f ca="1">IF(X$4="N","- ",COUNTIF($U56:$AN56,"&lt;"&amp;X56)+1)</f>
        <v>15</v>
      </c>
      <c r="Y57" s="71">
        <f ca="1">IF(Y$4="N","- ",COUNTIF($U56:$AN56,"&lt;"&amp;Y56)+1)</f>
        <v>13</v>
      </c>
      <c r="Z57" s="71" t="str">
        <f>IF(Z$4="N","- ",COUNTIF($U56:$AN56,"&lt;"&amp;Z56)+1)</f>
        <v xml:space="preserve">- </v>
      </c>
      <c r="AA57" s="71">
        <f t="shared" ref="AA57:AM57" ca="1" si="69">IF(AA$4="N","- ",COUNTIF($U56:$AN56,"&lt;"&amp;AA56)+1)</f>
        <v>1</v>
      </c>
      <c r="AB57" s="71">
        <f t="shared" ca="1" si="69"/>
        <v>2</v>
      </c>
      <c r="AC57" s="71">
        <f t="shared" ca="1" si="69"/>
        <v>9</v>
      </c>
      <c r="AD57" s="71">
        <f t="shared" ca="1" si="69"/>
        <v>4</v>
      </c>
      <c r="AE57" s="71">
        <f t="shared" ca="1" si="69"/>
        <v>5</v>
      </c>
      <c r="AF57" s="71">
        <f t="shared" ca="1" si="69"/>
        <v>16</v>
      </c>
      <c r="AG57" s="71">
        <f t="shared" ca="1" si="69"/>
        <v>3</v>
      </c>
      <c r="AH57" s="71">
        <f t="shared" ca="1" si="69"/>
        <v>12</v>
      </c>
      <c r="AI57" s="71">
        <f t="shared" ca="1" si="69"/>
        <v>8</v>
      </c>
      <c r="AJ57" s="71">
        <f t="shared" ca="1" si="69"/>
        <v>11</v>
      </c>
      <c r="AK57" s="71">
        <f t="shared" ca="1" si="69"/>
        <v>6</v>
      </c>
      <c r="AL57" s="71">
        <f t="shared" ca="1" si="69"/>
        <v>17</v>
      </c>
      <c r="AM57" s="71">
        <f t="shared" ca="1" si="69"/>
        <v>14</v>
      </c>
    </row>
    <row r="58" spans="1:56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56" ht="15" hidden="1" outlineLevel="1">
      <c r="A59" s="119" t="s">
        <v>653</v>
      </c>
      <c r="B59" s="120">
        <f ca="1">B56+IF(B86&gt;0,SMALL(B86:B92,1)/100,0)+IF(B87&gt;0,SMALL(B86:B92,2)/1000,0)+IF(B88&gt;0,SMALL(B86:B92,3)/10000,0)+IF(B89&gt;0,SMALL(B86:B92,4)/100000,0)+IF(B90&gt;0,SMALL(B86:B92,5)/1000000,0)</f>
        <v>7.0069999999999997</v>
      </c>
      <c r="C59" s="120">
        <f t="shared" ref="C59:S59" ca="1" si="70">C56+IF(C86&gt;0,SMALL(C86:C92,1)/100,0)+IF(C87&gt;0,SMALL(C86:C92,2)/1000,0)+IF(C88&gt;0,SMALL(C86:C92,3)/10000,0)+IF(C89&gt;0,SMALL(C86:C92,4)/100000,0)+IF(C90&gt;0,SMALL(C86:C92,5)/1000000,0)</f>
        <v>10.01</v>
      </c>
      <c r="D59" s="120">
        <f t="shared" ca="1" si="70"/>
        <v>16.015999999999998</v>
      </c>
      <c r="E59" s="120">
        <f t="shared" ca="1" si="70"/>
        <v>14.013999999999999</v>
      </c>
      <c r="F59" s="120">
        <f t="shared" ca="1" si="70"/>
        <v>11.010999999999999</v>
      </c>
      <c r="G59" s="120">
        <f t="shared" ca="1" si="70"/>
        <v>1.0009999999999999</v>
      </c>
      <c r="H59" s="120">
        <f t="shared" ca="1" si="70"/>
        <v>2.0019999999999998</v>
      </c>
      <c r="I59" s="120">
        <f t="shared" ca="1" si="70"/>
        <v>9.0090000000000003</v>
      </c>
      <c r="J59" s="120">
        <f t="shared" ca="1" si="70"/>
        <v>4.0039999999999996</v>
      </c>
      <c r="K59" s="120">
        <f t="shared" ca="1" si="70"/>
        <v>5.0049999999999999</v>
      </c>
      <c r="L59" s="120">
        <f t="shared" ca="1" si="70"/>
        <v>17.016999999999999</v>
      </c>
      <c r="M59" s="120">
        <f t="shared" ca="1" si="70"/>
        <v>3.0030000000000001</v>
      </c>
      <c r="N59" s="120">
        <f t="shared" ca="1" si="70"/>
        <v>13.013</v>
      </c>
      <c r="O59" s="120">
        <f t="shared" ca="1" si="70"/>
        <v>8.0079999999999991</v>
      </c>
      <c r="P59" s="120">
        <f t="shared" ca="1" si="70"/>
        <v>12.012</v>
      </c>
      <c r="Q59" s="120">
        <f t="shared" ca="1" si="70"/>
        <v>6.0060000000000002</v>
      </c>
      <c r="R59" s="120">
        <f t="shared" ca="1" si="70"/>
        <v>18.018000000000001</v>
      </c>
      <c r="S59" s="120">
        <f t="shared" ca="1" si="70"/>
        <v>15.015000000000001</v>
      </c>
      <c r="T59"/>
      <c r="U59" s="119" t="s">
        <v>653</v>
      </c>
      <c r="V59" s="121">
        <f ca="1">IF(V$4="N","N/A",V56+IF(V86&gt;0,SMALL(V86:V92,1)/100,0)+IF(V87&gt;0,SMALL(V86:V92,2)/1000,0)+IF(V88&gt;0,SMALL(V86:V92,3)/10000,0)+IF(V89&gt;0,SMALL(V86:V92,4)/100000,0)+IF(V90&gt;0,SMALL(V86:V92,5)/1000000,0))</f>
        <v>7.0069999999999997</v>
      </c>
      <c r="W59" s="121">
        <f t="shared" ref="W59:AM59" ca="1" si="71">IF(W$4="N","N/A",W56+IF(W86&gt;0,SMALL(W86:W92,1)/100,0)+IF(W87&gt;0,SMALL(W86:W92,2)/1000,0)+IF(W88&gt;0,SMALL(W86:W92,3)/10000,0)+IF(W89&gt;0,SMALL(W86:W92,4)/100000,0)+IF(W90&gt;0,SMALL(W86:W92,5)/1000000,0))</f>
        <v>10.01</v>
      </c>
      <c r="X59" s="121">
        <f t="shared" ca="1" si="71"/>
        <v>15.015000000000001</v>
      </c>
      <c r="Y59" s="121">
        <f t="shared" ca="1" si="71"/>
        <v>13.013</v>
      </c>
      <c r="Z59" s="121" t="str">
        <f t="shared" si="71"/>
        <v>N/A</v>
      </c>
      <c r="AA59" s="121">
        <f t="shared" ca="1" si="71"/>
        <v>1.0009999999999999</v>
      </c>
      <c r="AB59" s="121">
        <f t="shared" ca="1" si="71"/>
        <v>2.0019999999999998</v>
      </c>
      <c r="AC59" s="121">
        <f t="shared" ca="1" si="71"/>
        <v>9.0090000000000003</v>
      </c>
      <c r="AD59" s="121">
        <f t="shared" ca="1" si="71"/>
        <v>4.0039999999999996</v>
      </c>
      <c r="AE59" s="121">
        <f t="shared" ca="1" si="71"/>
        <v>5.0049999999999999</v>
      </c>
      <c r="AF59" s="121">
        <f t="shared" ca="1" si="71"/>
        <v>16.015999999999998</v>
      </c>
      <c r="AG59" s="121">
        <f t="shared" ca="1" si="71"/>
        <v>3.0030000000000001</v>
      </c>
      <c r="AH59" s="121">
        <f t="shared" ca="1" si="71"/>
        <v>12.012</v>
      </c>
      <c r="AI59" s="121">
        <f t="shared" ca="1" si="71"/>
        <v>8.0079999999999991</v>
      </c>
      <c r="AJ59" s="121">
        <f t="shared" ca="1" si="71"/>
        <v>11.010999999999999</v>
      </c>
      <c r="AK59" s="121">
        <f t="shared" ca="1" si="71"/>
        <v>6.0060000000000002</v>
      </c>
      <c r="AL59" s="121">
        <f t="shared" ca="1" si="71"/>
        <v>17.016999999999999</v>
      </c>
      <c r="AM59" s="121">
        <f t="shared" ca="1" si="71"/>
        <v>14.013999999999999</v>
      </c>
      <c r="AN59"/>
      <c r="AO59" s="122" t="s">
        <v>785</v>
      </c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collapsed="1">
      <c r="B60" s="49" t="str">
        <f>B$3</f>
        <v>A80</v>
      </c>
      <c r="C60" s="49" t="str">
        <f t="shared" ref="C60:S60" si="72">C$3</f>
        <v>BEX</v>
      </c>
      <c r="D60" s="49" t="str">
        <f t="shared" si="72"/>
        <v>FRONTR</v>
      </c>
      <c r="E60" s="49" t="str">
        <f t="shared" si="72"/>
        <v>BTNTRI</v>
      </c>
      <c r="F60" s="49" t="str">
        <f t="shared" si="72"/>
        <v>CPA</v>
      </c>
      <c r="G60" s="49" t="str">
        <f t="shared" si="72"/>
        <v>CROW</v>
      </c>
      <c r="H60" s="49" t="str">
        <f t="shared" si="72"/>
        <v>EAST/BDY</v>
      </c>
      <c r="I60" s="49" t="str">
        <f t="shared" si="72"/>
        <v>HAIL</v>
      </c>
      <c r="J60" s="49" t="str">
        <f t="shared" si="72"/>
        <v>HR/HAC</v>
      </c>
      <c r="K60" s="49" t="str">
        <f t="shared" si="72"/>
        <v>HTH/UCK</v>
      </c>
      <c r="L60" s="49" t="str">
        <f t="shared" si="72"/>
        <v>HYR</v>
      </c>
      <c r="M60" s="49" t="str">
        <f t="shared" si="72"/>
        <v>LEW</v>
      </c>
      <c r="N60" s="49" t="str">
        <f t="shared" si="72"/>
        <v>MEAD</v>
      </c>
      <c r="O60" s="49" t="str">
        <f t="shared" si="72"/>
        <v>PSS</v>
      </c>
      <c r="P60" s="49" t="str">
        <f t="shared" si="72"/>
        <v>HEDGE</v>
      </c>
      <c r="Q60" s="49" t="str">
        <f t="shared" si="72"/>
        <v>RUNW</v>
      </c>
      <c r="R60" s="49" t="str">
        <f t="shared" si="72"/>
        <v>TRIT</v>
      </c>
      <c r="S60" s="49" t="str">
        <f t="shared" si="72"/>
        <v>WAD</v>
      </c>
      <c r="V60" s="49" t="str">
        <f>V$3</f>
        <v>A80</v>
      </c>
      <c r="W60" s="49" t="str">
        <f t="shared" ref="W60:AM60" si="73">W$3</f>
        <v>BEX</v>
      </c>
      <c r="X60" s="49" t="str">
        <f t="shared" si="73"/>
        <v>FRONTR</v>
      </c>
      <c r="Y60" s="49" t="str">
        <f t="shared" si="73"/>
        <v>BTNTRI</v>
      </c>
      <c r="Z60" s="49" t="str">
        <f t="shared" si="73"/>
        <v>CPA</v>
      </c>
      <c r="AA60" s="49" t="str">
        <f t="shared" si="73"/>
        <v>CROW</v>
      </c>
      <c r="AB60" s="49" t="str">
        <f t="shared" si="73"/>
        <v>EAST/BDY</v>
      </c>
      <c r="AC60" s="49" t="str">
        <f t="shared" si="73"/>
        <v>HAIL</v>
      </c>
      <c r="AD60" s="49" t="str">
        <f t="shared" si="73"/>
        <v>HR/HAC</v>
      </c>
      <c r="AE60" s="49" t="str">
        <f t="shared" si="73"/>
        <v>HTH/UCK</v>
      </c>
      <c r="AF60" s="49" t="str">
        <f t="shared" si="73"/>
        <v>HYR</v>
      </c>
      <c r="AG60" s="49" t="str">
        <f t="shared" si="73"/>
        <v>LEW</v>
      </c>
      <c r="AH60" s="49" t="str">
        <f t="shared" si="73"/>
        <v>MEAD</v>
      </c>
      <c r="AI60" s="49" t="str">
        <f t="shared" si="73"/>
        <v>PSS</v>
      </c>
      <c r="AJ60" s="49" t="str">
        <f t="shared" si="73"/>
        <v>HEDGE</v>
      </c>
      <c r="AK60" s="49" t="str">
        <f t="shared" si="73"/>
        <v>RUNW</v>
      </c>
      <c r="AL60" s="49" t="str">
        <f t="shared" si="73"/>
        <v>TRIT</v>
      </c>
      <c r="AM60" s="49" t="str">
        <f t="shared" si="73"/>
        <v>WAD</v>
      </c>
    </row>
    <row r="61" spans="1:56" ht="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</row>
    <row r="62" spans="1:56">
      <c r="A62" s="87" t="s">
        <v>654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87" t="s">
        <v>654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56">
      <c r="A63" s="87" t="s">
        <v>37</v>
      </c>
      <c r="B63" s="1" t="s">
        <v>293</v>
      </c>
      <c r="E63" s="27"/>
      <c r="F63" s="27"/>
      <c r="H63" s="87" t="s">
        <v>74</v>
      </c>
      <c r="I63" s="1" t="s">
        <v>291</v>
      </c>
      <c r="L63" s="27"/>
      <c r="U63" s="87" t="str">
        <f>A63</f>
        <v>A80</v>
      </c>
      <c r="V63" s="1" t="str">
        <f t="shared" ref="V63:V69" si="74">B63</f>
        <v>Arena 80 AC</v>
      </c>
      <c r="AB63" s="87" t="str">
        <f t="shared" ref="AB63:AC69" si="75">H63</f>
        <v>HYR</v>
      </c>
      <c r="AC63" s="1" t="str">
        <f t="shared" si="75"/>
        <v>HY Runners</v>
      </c>
    </row>
    <row r="64" spans="1:56">
      <c r="A64" s="87" t="s">
        <v>111</v>
      </c>
      <c r="B64" s="1" t="s">
        <v>110</v>
      </c>
      <c r="E64" s="27"/>
      <c r="F64" s="27"/>
      <c r="H64" s="87" t="s">
        <v>19</v>
      </c>
      <c r="I64" s="1" t="s">
        <v>18</v>
      </c>
      <c r="L64" s="27"/>
      <c r="U64" s="87" t="str">
        <f t="shared" ref="U64:V72" si="76">A64</f>
        <v>BEX</v>
      </c>
      <c r="V64" s="1" t="str">
        <f t="shared" si="74"/>
        <v>Bexhill Run Tri</v>
      </c>
      <c r="AB64" s="87" t="str">
        <f t="shared" si="75"/>
        <v>LEW</v>
      </c>
      <c r="AC64" s="1" t="str">
        <f t="shared" si="75"/>
        <v>Lewes AC</v>
      </c>
    </row>
    <row r="65" spans="1:39" ht="15">
      <c r="A65" s="87" t="s">
        <v>33</v>
      </c>
      <c r="B65" s="1" t="s">
        <v>32</v>
      </c>
      <c r="E65" s="27"/>
      <c r="F65" s="27"/>
      <c r="H65" s="87" t="s">
        <v>122</v>
      </c>
      <c r="I65" s="1" t="s">
        <v>121</v>
      </c>
      <c r="L65" s="27"/>
      <c r="U65" s="88" t="str">
        <f t="shared" si="76"/>
        <v>FRONTR</v>
      </c>
      <c r="V65" s="1" t="str">
        <f t="shared" si="74"/>
        <v>Brighton and Hove Frontrunners</v>
      </c>
      <c r="AB65" s="87" t="str">
        <f t="shared" si="75"/>
        <v>MEAD</v>
      </c>
      <c r="AC65" s="1" t="str">
        <f t="shared" si="75"/>
        <v>Meads Runners</v>
      </c>
    </row>
    <row r="66" spans="1:39" ht="15">
      <c r="A66" s="87" t="s">
        <v>77</v>
      </c>
      <c r="B66" s="1" t="s">
        <v>76</v>
      </c>
      <c r="E66" s="27"/>
      <c r="F66" s="27"/>
      <c r="H66" s="87" t="s">
        <v>25</v>
      </c>
      <c r="I66" s="1" t="s">
        <v>782</v>
      </c>
      <c r="L66" s="27"/>
      <c r="U66" s="88" t="str">
        <f t="shared" si="76"/>
        <v>BTNTRI</v>
      </c>
      <c r="V66" s="1" t="str">
        <f t="shared" si="74"/>
        <v>Brighton Tri Club</v>
      </c>
      <c r="AB66" s="87" t="str">
        <f t="shared" si="75"/>
        <v>PSS</v>
      </c>
      <c r="AC66" s="1" t="str">
        <f t="shared" si="75"/>
        <v>Polegate Plodders, Seafront Shufflers and Seaford Striders</v>
      </c>
    </row>
    <row r="67" spans="1:39">
      <c r="A67" s="87" t="s">
        <v>70</v>
      </c>
      <c r="B67" s="1" t="s">
        <v>69</v>
      </c>
      <c r="E67" s="27"/>
      <c r="F67" s="27"/>
      <c r="H67" s="87" t="s">
        <v>66</v>
      </c>
      <c r="I67" s="1" t="s">
        <v>65</v>
      </c>
      <c r="L67" s="27"/>
      <c r="U67" s="87" t="str">
        <f t="shared" si="76"/>
        <v>CPA</v>
      </c>
      <c r="V67" s="1" t="str">
        <f t="shared" si="74"/>
        <v>Central Park Athletics</v>
      </c>
      <c r="AB67" s="87" t="str">
        <f t="shared" si="75"/>
        <v>HEDGE</v>
      </c>
      <c r="AC67" s="1" t="str">
        <f t="shared" si="75"/>
        <v>Portslade Hedgehoppers</v>
      </c>
    </row>
    <row r="68" spans="1:39">
      <c r="A68" s="87" t="s">
        <v>30</v>
      </c>
      <c r="B68" s="1" t="s">
        <v>29</v>
      </c>
      <c r="E68" s="27"/>
      <c r="F68" s="27"/>
      <c r="H68" s="87" t="s">
        <v>132</v>
      </c>
      <c r="I68" s="1" t="s">
        <v>131</v>
      </c>
      <c r="L68" s="27"/>
      <c r="U68" s="87" t="str">
        <f t="shared" si="76"/>
        <v>CROW</v>
      </c>
      <c r="V68" s="1" t="str">
        <f t="shared" si="74"/>
        <v>Crowborough Runners</v>
      </c>
      <c r="AB68" s="87" t="str">
        <f t="shared" si="75"/>
        <v>RUNW</v>
      </c>
      <c r="AC68" s="1" t="str">
        <f t="shared" si="75"/>
        <v>Run Wednesdays</v>
      </c>
    </row>
    <row r="69" spans="1:39">
      <c r="A69" s="87" t="s">
        <v>59</v>
      </c>
      <c r="B69" s="1" t="s">
        <v>779</v>
      </c>
      <c r="E69" s="27"/>
      <c r="F69" s="27"/>
      <c r="H69" s="87" t="s">
        <v>146</v>
      </c>
      <c r="I69" s="1" t="s">
        <v>145</v>
      </c>
      <c r="L69" s="27"/>
      <c r="U69" s="87" t="str">
        <f t="shared" si="76"/>
        <v>EAST/BDY</v>
      </c>
      <c r="V69" s="1" t="str">
        <f t="shared" si="74"/>
        <v>Eastbourne Rovers and Team Bodyworks</v>
      </c>
      <c r="AB69" s="87" t="str">
        <f t="shared" si="75"/>
        <v>TRIT</v>
      </c>
      <c r="AC69" s="1" t="str">
        <f t="shared" si="75"/>
        <v>Tri Tempo</v>
      </c>
    </row>
    <row r="70" spans="1:39">
      <c r="A70" s="87" t="s">
        <v>88</v>
      </c>
      <c r="B70" s="1" t="s">
        <v>87</v>
      </c>
      <c r="E70" s="27"/>
      <c r="F70" s="27"/>
      <c r="U70" s="87" t="str">
        <f t="shared" si="76"/>
        <v>HAIL</v>
      </c>
      <c r="V70" s="1" t="str">
        <f t="shared" si="76"/>
        <v>Hailsham Harriers</v>
      </c>
    </row>
    <row r="71" spans="1:39">
      <c r="A71" s="87" t="s">
        <v>42</v>
      </c>
      <c r="B71" s="1" t="s">
        <v>780</v>
      </c>
      <c r="E71" s="27"/>
      <c r="F71" s="27"/>
      <c r="U71" s="87" t="str">
        <f t="shared" si="76"/>
        <v>HR/HAC</v>
      </c>
      <c r="V71" s="1" t="str">
        <f t="shared" si="76"/>
        <v>Hastings Runners and Hastings AC</v>
      </c>
    </row>
    <row r="72" spans="1:39">
      <c r="A72" s="87" t="s">
        <v>46</v>
      </c>
      <c r="B72" s="1" t="s">
        <v>781</v>
      </c>
      <c r="E72" s="27"/>
      <c r="F72" s="27"/>
      <c r="U72" s="87" t="str">
        <f t="shared" si="76"/>
        <v>HTH/UCK</v>
      </c>
      <c r="V72" s="1" t="str">
        <f t="shared" si="76"/>
        <v>Heathfield Road Runners and Uckfield Runners</v>
      </c>
    </row>
    <row r="73" spans="1:39" ht="3" customHeight="1"/>
    <row r="74" spans="1:39" ht="26.25">
      <c r="A74" s="15" t="s">
        <v>767</v>
      </c>
    </row>
    <row r="75" spans="1:39">
      <c r="A75" s="87" t="s">
        <v>655</v>
      </c>
    </row>
    <row r="76" spans="1:39">
      <c r="A76" s="26" t="str">
        <f>A17</f>
        <v>ALL CLUBS: 18 TEAMS (note awards are based on table excluding non East Sussex Clubs)</v>
      </c>
      <c r="U76" s="26" t="str">
        <f>U17</f>
        <v>EAST SUSSEX CLUBS: 16 TEAMS (Only East Sussex Teams qualify for awards: awards are awarded as per this table)</v>
      </c>
    </row>
    <row r="77" spans="1:39">
      <c r="A77" s="26"/>
      <c r="U77" s="26"/>
    </row>
    <row r="78" spans="1:39">
      <c r="A78" s="26"/>
      <c r="B78" s="49" t="str">
        <f>B$3</f>
        <v>A80</v>
      </c>
      <c r="C78" s="49" t="str">
        <f t="shared" ref="C78:S78" si="77">C$3</f>
        <v>BEX</v>
      </c>
      <c r="D78" s="49" t="str">
        <f t="shared" si="77"/>
        <v>FRONTR</v>
      </c>
      <c r="E78" s="49" t="str">
        <f t="shared" si="77"/>
        <v>BTNTRI</v>
      </c>
      <c r="F78" s="49" t="str">
        <f t="shared" si="77"/>
        <v>CPA</v>
      </c>
      <c r="G78" s="49" t="str">
        <f t="shared" si="77"/>
        <v>CROW</v>
      </c>
      <c r="H78" s="49" t="str">
        <f t="shared" si="77"/>
        <v>EAST/BDY</v>
      </c>
      <c r="I78" s="49" t="str">
        <f t="shared" si="77"/>
        <v>HAIL</v>
      </c>
      <c r="J78" s="49" t="str">
        <f t="shared" si="77"/>
        <v>HR/HAC</v>
      </c>
      <c r="K78" s="49" t="str">
        <f t="shared" si="77"/>
        <v>HTH/UCK</v>
      </c>
      <c r="L78" s="49" t="str">
        <f t="shared" si="77"/>
        <v>HYR</v>
      </c>
      <c r="M78" s="49" t="str">
        <f t="shared" si="77"/>
        <v>LEW</v>
      </c>
      <c r="N78" s="49" t="str">
        <f t="shared" si="77"/>
        <v>MEAD</v>
      </c>
      <c r="O78" s="49" t="str">
        <f t="shared" si="77"/>
        <v>PSS</v>
      </c>
      <c r="P78" s="49" t="str">
        <f t="shared" si="77"/>
        <v>HEDGE</v>
      </c>
      <c r="Q78" s="49" t="str">
        <f t="shared" si="77"/>
        <v>RUNW</v>
      </c>
      <c r="R78" s="49" t="str">
        <f t="shared" si="77"/>
        <v>TRIT</v>
      </c>
      <c r="S78" s="49" t="str">
        <f t="shared" si="77"/>
        <v>WAD</v>
      </c>
      <c r="U78" s="26"/>
      <c r="V78" s="49" t="str">
        <f>V$3</f>
        <v>A80</v>
      </c>
      <c r="W78" s="49" t="str">
        <f t="shared" ref="W78:AM78" si="78">W$3</f>
        <v>BEX</v>
      </c>
      <c r="X78" s="49" t="str">
        <f t="shared" si="78"/>
        <v>FRONTR</v>
      </c>
      <c r="Y78" s="49" t="str">
        <f t="shared" si="78"/>
        <v>BTNTRI</v>
      </c>
      <c r="Z78" s="49" t="str">
        <f t="shared" si="78"/>
        <v>CPA</v>
      </c>
      <c r="AA78" s="49" t="str">
        <f t="shared" si="78"/>
        <v>CROW</v>
      </c>
      <c r="AB78" s="49" t="str">
        <f t="shared" si="78"/>
        <v>EAST/BDY</v>
      </c>
      <c r="AC78" s="49" t="str">
        <f t="shared" si="78"/>
        <v>HAIL</v>
      </c>
      <c r="AD78" s="49" t="str">
        <f t="shared" si="78"/>
        <v>HR/HAC</v>
      </c>
      <c r="AE78" s="49" t="str">
        <f t="shared" si="78"/>
        <v>HTH/UCK</v>
      </c>
      <c r="AF78" s="49" t="str">
        <f t="shared" si="78"/>
        <v>HYR</v>
      </c>
      <c r="AG78" s="49" t="str">
        <f t="shared" si="78"/>
        <v>LEW</v>
      </c>
      <c r="AH78" s="49" t="str">
        <f t="shared" si="78"/>
        <v>MEAD</v>
      </c>
      <c r="AI78" s="49" t="str">
        <f t="shared" si="78"/>
        <v>PSS</v>
      </c>
      <c r="AJ78" s="49" t="str">
        <f t="shared" si="78"/>
        <v>HEDGE</v>
      </c>
      <c r="AK78" s="49" t="str">
        <f t="shared" si="78"/>
        <v>RUNW</v>
      </c>
      <c r="AL78" s="49" t="str">
        <f t="shared" si="78"/>
        <v>TRIT</v>
      </c>
      <c r="AM78" s="49" t="str">
        <f t="shared" si="78"/>
        <v>WAD</v>
      </c>
    </row>
    <row r="79" spans="1:39">
      <c r="A79" s="64">
        <v>1</v>
      </c>
      <c r="B79" s="32">
        <v>7</v>
      </c>
      <c r="C79" s="32">
        <v>10</v>
      </c>
      <c r="D79" s="32">
        <v>16</v>
      </c>
      <c r="E79" s="32">
        <v>14</v>
      </c>
      <c r="F79" s="32">
        <v>11</v>
      </c>
      <c r="G79" s="32">
        <v>1</v>
      </c>
      <c r="H79" s="32">
        <v>2</v>
      </c>
      <c r="I79" s="32">
        <v>9</v>
      </c>
      <c r="J79" s="32">
        <v>4</v>
      </c>
      <c r="K79" s="32">
        <v>5</v>
      </c>
      <c r="L79" s="32">
        <v>17</v>
      </c>
      <c r="M79" s="32">
        <v>3</v>
      </c>
      <c r="N79" s="32">
        <v>13</v>
      </c>
      <c r="O79" s="32">
        <v>8</v>
      </c>
      <c r="P79" s="32">
        <v>12</v>
      </c>
      <c r="Q79" s="32">
        <v>6</v>
      </c>
      <c r="R79" s="32">
        <v>18</v>
      </c>
      <c r="S79" s="32">
        <v>15</v>
      </c>
      <c r="U79" s="64">
        <f t="shared" ref="U79:U84" si="79">A79</f>
        <v>1</v>
      </c>
      <c r="V79" s="25">
        <v>7</v>
      </c>
      <c r="W79" s="25">
        <v>10</v>
      </c>
      <c r="X79" s="25">
        <v>15</v>
      </c>
      <c r="Y79" s="25">
        <v>13</v>
      </c>
      <c r="Z79" s="25" t="s">
        <v>656</v>
      </c>
      <c r="AA79" s="25">
        <v>1</v>
      </c>
      <c r="AB79" s="25">
        <v>2</v>
      </c>
      <c r="AC79" s="25">
        <v>9</v>
      </c>
      <c r="AD79" s="25">
        <v>4</v>
      </c>
      <c r="AE79" s="25">
        <v>5</v>
      </c>
      <c r="AF79" s="25">
        <v>16</v>
      </c>
      <c r="AG79" s="25">
        <v>3</v>
      </c>
      <c r="AH79" s="25">
        <v>12</v>
      </c>
      <c r="AI79" s="25">
        <v>8</v>
      </c>
      <c r="AJ79" s="25">
        <v>11</v>
      </c>
      <c r="AK79" s="25">
        <v>6</v>
      </c>
      <c r="AL79" s="25">
        <v>17</v>
      </c>
      <c r="AM79" s="25">
        <v>14</v>
      </c>
    </row>
    <row r="80" spans="1:39">
      <c r="A80" s="64">
        <v>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U80" s="64">
        <f t="shared" si="79"/>
        <v>2</v>
      </c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spans="1:39">
      <c r="A81" s="64">
        <v>3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U81" s="64">
        <f t="shared" si="79"/>
        <v>3</v>
      </c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</row>
    <row r="82" spans="1:39">
      <c r="A82" s="64">
        <v>4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U82" s="64">
        <f t="shared" si="79"/>
        <v>4</v>
      </c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1:39">
      <c r="A83" s="64">
        <v>5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U83" s="64">
        <f t="shared" si="79"/>
        <v>5</v>
      </c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spans="1:39">
      <c r="A84" s="64">
        <v>6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U84" s="64">
        <f t="shared" si="79"/>
        <v>6</v>
      </c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 spans="1:39" ht="3" customHeight="1">
      <c r="A85" s="64"/>
      <c r="U85" s="64"/>
    </row>
    <row r="86" spans="1:39">
      <c r="A86" s="1" t="s">
        <v>657</v>
      </c>
      <c r="B86" s="89">
        <f t="shared" ref="B86:S86" si="80">SUM(B79:B85)</f>
        <v>7</v>
      </c>
      <c r="C86" s="89">
        <f t="shared" si="80"/>
        <v>10</v>
      </c>
      <c r="D86" s="89">
        <f>SUM(D79:D85)</f>
        <v>16</v>
      </c>
      <c r="E86" s="89">
        <f t="shared" si="80"/>
        <v>14</v>
      </c>
      <c r="F86" s="89">
        <f t="shared" si="80"/>
        <v>11</v>
      </c>
      <c r="G86" s="89">
        <f t="shared" si="80"/>
        <v>1</v>
      </c>
      <c r="H86" s="89">
        <f t="shared" si="80"/>
        <v>2</v>
      </c>
      <c r="I86" s="89">
        <f t="shared" si="80"/>
        <v>9</v>
      </c>
      <c r="J86" s="89">
        <f t="shared" si="80"/>
        <v>4</v>
      </c>
      <c r="K86" s="89">
        <f t="shared" si="80"/>
        <v>5</v>
      </c>
      <c r="L86" s="89">
        <f t="shared" si="80"/>
        <v>17</v>
      </c>
      <c r="M86" s="89">
        <f t="shared" si="80"/>
        <v>3</v>
      </c>
      <c r="N86" s="89">
        <f t="shared" si="80"/>
        <v>13</v>
      </c>
      <c r="O86" s="89">
        <f t="shared" si="80"/>
        <v>8</v>
      </c>
      <c r="P86" s="89">
        <f t="shared" si="80"/>
        <v>12</v>
      </c>
      <c r="Q86" s="89">
        <f t="shared" si="80"/>
        <v>6</v>
      </c>
      <c r="R86" s="89">
        <f t="shared" si="80"/>
        <v>18</v>
      </c>
      <c r="S86" s="89">
        <f t="shared" si="80"/>
        <v>15</v>
      </c>
      <c r="U86" s="1" t="s">
        <v>657</v>
      </c>
      <c r="V86" s="89">
        <f t="shared" ref="V86:AM86" si="81">SUM(V79:V85)</f>
        <v>7</v>
      </c>
      <c r="W86" s="89">
        <f t="shared" si="81"/>
        <v>10</v>
      </c>
      <c r="X86" s="89">
        <f>SUM(X79:X85)</f>
        <v>15</v>
      </c>
      <c r="Y86" s="89">
        <f t="shared" si="81"/>
        <v>13</v>
      </c>
      <c r="Z86" s="89">
        <f t="shared" si="81"/>
        <v>0</v>
      </c>
      <c r="AA86" s="89">
        <f t="shared" si="81"/>
        <v>1</v>
      </c>
      <c r="AB86" s="89">
        <f t="shared" si="81"/>
        <v>2</v>
      </c>
      <c r="AC86" s="89">
        <f t="shared" si="81"/>
        <v>9</v>
      </c>
      <c r="AD86" s="89">
        <f t="shared" si="81"/>
        <v>4</v>
      </c>
      <c r="AE86" s="89">
        <f t="shared" si="81"/>
        <v>5</v>
      </c>
      <c r="AF86" s="89">
        <f t="shared" si="81"/>
        <v>16</v>
      </c>
      <c r="AG86" s="89">
        <f t="shared" si="81"/>
        <v>3</v>
      </c>
      <c r="AH86" s="89">
        <f t="shared" si="81"/>
        <v>12</v>
      </c>
      <c r="AI86" s="89">
        <f t="shared" si="81"/>
        <v>8</v>
      </c>
      <c r="AJ86" s="89">
        <f t="shared" si="81"/>
        <v>11</v>
      </c>
      <c r="AK86" s="89">
        <f t="shared" si="81"/>
        <v>6</v>
      </c>
      <c r="AL86" s="89">
        <f t="shared" si="81"/>
        <v>17</v>
      </c>
      <c r="AM86" s="89">
        <f t="shared" si="81"/>
        <v>14</v>
      </c>
    </row>
    <row r="87" spans="1:39" ht="13.5" thickBot="1">
      <c r="A87" s="1" t="s">
        <v>658</v>
      </c>
      <c r="B87" s="25">
        <f ca="1">B56</f>
        <v>7</v>
      </c>
      <c r="C87" s="25">
        <f t="shared" ref="C87:S87" ca="1" si="82">C56</f>
        <v>10</v>
      </c>
      <c r="D87" s="25">
        <f ca="1">D56</f>
        <v>16</v>
      </c>
      <c r="E87" s="25">
        <f t="shared" ca="1" si="82"/>
        <v>14</v>
      </c>
      <c r="F87" s="25">
        <f t="shared" ca="1" si="82"/>
        <v>11</v>
      </c>
      <c r="G87" s="25">
        <f t="shared" ca="1" si="82"/>
        <v>1</v>
      </c>
      <c r="H87" s="25">
        <f t="shared" ca="1" si="82"/>
        <v>2</v>
      </c>
      <c r="I87" s="25">
        <f t="shared" ca="1" si="82"/>
        <v>9</v>
      </c>
      <c r="J87" s="25">
        <f t="shared" ca="1" si="82"/>
        <v>4</v>
      </c>
      <c r="K87" s="25">
        <f t="shared" ca="1" si="82"/>
        <v>5</v>
      </c>
      <c r="L87" s="25">
        <f t="shared" ca="1" si="82"/>
        <v>17</v>
      </c>
      <c r="M87" s="25">
        <f t="shared" ca="1" si="82"/>
        <v>3</v>
      </c>
      <c r="N87" s="25">
        <f t="shared" ca="1" si="82"/>
        <v>13</v>
      </c>
      <c r="O87" s="25">
        <f t="shared" ca="1" si="82"/>
        <v>8</v>
      </c>
      <c r="P87" s="25">
        <f t="shared" ca="1" si="82"/>
        <v>12</v>
      </c>
      <c r="Q87" s="25">
        <f t="shared" ca="1" si="82"/>
        <v>6</v>
      </c>
      <c r="R87" s="25">
        <f t="shared" ca="1" si="82"/>
        <v>18</v>
      </c>
      <c r="S87" s="25">
        <f t="shared" ca="1" si="82"/>
        <v>15</v>
      </c>
      <c r="U87" s="1" t="s">
        <v>658</v>
      </c>
      <c r="V87" s="65">
        <f ca="1">V56</f>
        <v>7</v>
      </c>
      <c r="W87" s="65">
        <f t="shared" ref="W87:AM87" ca="1" si="83">W56</f>
        <v>10</v>
      </c>
      <c r="X87" s="65">
        <f ca="1">X56</f>
        <v>15</v>
      </c>
      <c r="Y87" s="65">
        <f t="shared" ca="1" si="83"/>
        <v>13</v>
      </c>
      <c r="Z87" s="65" t="str">
        <f t="shared" si="83"/>
        <v xml:space="preserve">- </v>
      </c>
      <c r="AA87" s="65">
        <f t="shared" ca="1" si="83"/>
        <v>1</v>
      </c>
      <c r="AB87" s="65">
        <f t="shared" ca="1" si="83"/>
        <v>2</v>
      </c>
      <c r="AC87" s="65">
        <f t="shared" ca="1" si="83"/>
        <v>9</v>
      </c>
      <c r="AD87" s="65">
        <f t="shared" ca="1" si="83"/>
        <v>4</v>
      </c>
      <c r="AE87" s="65">
        <f t="shared" ca="1" si="83"/>
        <v>5</v>
      </c>
      <c r="AF87" s="65">
        <f t="shared" ca="1" si="83"/>
        <v>16</v>
      </c>
      <c r="AG87" s="65">
        <f t="shared" ca="1" si="83"/>
        <v>3</v>
      </c>
      <c r="AH87" s="65">
        <f t="shared" ca="1" si="83"/>
        <v>12</v>
      </c>
      <c r="AI87" s="65">
        <f t="shared" ca="1" si="83"/>
        <v>8</v>
      </c>
      <c r="AJ87" s="65">
        <f t="shared" ca="1" si="83"/>
        <v>11</v>
      </c>
      <c r="AK87" s="65">
        <f t="shared" ca="1" si="83"/>
        <v>6</v>
      </c>
      <c r="AL87" s="65">
        <f t="shared" ca="1" si="83"/>
        <v>17</v>
      </c>
      <c r="AM87" s="65">
        <f t="shared" ca="1" si="83"/>
        <v>14</v>
      </c>
    </row>
    <row r="88" spans="1:39">
      <c r="A88" s="90" t="s">
        <v>5</v>
      </c>
      <c r="B88" s="25">
        <f ca="1">B86-B87</f>
        <v>0</v>
      </c>
      <c r="C88" s="25">
        <f t="shared" ref="C88:S88" ca="1" si="84">C86-C87</f>
        <v>0</v>
      </c>
      <c r="D88" s="25">
        <f ca="1">D86-D87</f>
        <v>0</v>
      </c>
      <c r="E88" s="25">
        <f t="shared" ca="1" si="84"/>
        <v>0</v>
      </c>
      <c r="F88" s="25">
        <f t="shared" ca="1" si="84"/>
        <v>0</v>
      </c>
      <c r="G88" s="25">
        <f t="shared" ca="1" si="84"/>
        <v>0</v>
      </c>
      <c r="H88" s="25">
        <f t="shared" ca="1" si="84"/>
        <v>0</v>
      </c>
      <c r="I88" s="25">
        <f t="shared" ca="1" si="84"/>
        <v>0</v>
      </c>
      <c r="J88" s="25">
        <f t="shared" ca="1" si="84"/>
        <v>0</v>
      </c>
      <c r="K88" s="25">
        <f t="shared" ca="1" si="84"/>
        <v>0</v>
      </c>
      <c r="L88" s="25">
        <f t="shared" ca="1" si="84"/>
        <v>0</v>
      </c>
      <c r="M88" s="25">
        <f t="shared" ca="1" si="84"/>
        <v>0</v>
      </c>
      <c r="N88" s="25">
        <f t="shared" ca="1" si="84"/>
        <v>0</v>
      </c>
      <c r="O88" s="25">
        <f t="shared" ca="1" si="84"/>
        <v>0</v>
      </c>
      <c r="P88" s="25">
        <f t="shared" ca="1" si="84"/>
        <v>0</v>
      </c>
      <c r="Q88" s="25">
        <f t="shared" ca="1" si="84"/>
        <v>0</v>
      </c>
      <c r="R88" s="25">
        <f t="shared" ca="1" si="84"/>
        <v>0</v>
      </c>
      <c r="S88" s="25">
        <f t="shared" ca="1" si="84"/>
        <v>0</v>
      </c>
      <c r="U88" s="1" t="s">
        <v>5</v>
      </c>
      <c r="V88" s="25">
        <f ca="1">IF(V$4="N",0,V86-V87)</f>
        <v>0</v>
      </c>
      <c r="W88" s="25">
        <f t="shared" ref="W88:AM88" ca="1" si="85">IF(W$4="N",0,W86-W87)</f>
        <v>0</v>
      </c>
      <c r="X88" s="25">
        <f ca="1">IF(X$4="N",0,X86-X87)</f>
        <v>0</v>
      </c>
      <c r="Y88" s="25">
        <f t="shared" ca="1" si="85"/>
        <v>0</v>
      </c>
      <c r="Z88" s="25">
        <f t="shared" si="85"/>
        <v>0</v>
      </c>
      <c r="AA88" s="25">
        <f t="shared" ca="1" si="85"/>
        <v>0</v>
      </c>
      <c r="AB88" s="25">
        <f t="shared" ca="1" si="85"/>
        <v>0</v>
      </c>
      <c r="AC88" s="25">
        <f t="shared" ca="1" si="85"/>
        <v>0</v>
      </c>
      <c r="AD88" s="25">
        <f t="shared" ca="1" si="85"/>
        <v>0</v>
      </c>
      <c r="AE88" s="25">
        <f t="shared" ca="1" si="85"/>
        <v>0</v>
      </c>
      <c r="AF88" s="25">
        <f t="shared" ca="1" si="85"/>
        <v>0</v>
      </c>
      <c r="AG88" s="25">
        <f t="shared" ca="1" si="85"/>
        <v>0</v>
      </c>
      <c r="AH88" s="25">
        <f t="shared" ca="1" si="85"/>
        <v>0</v>
      </c>
      <c r="AI88" s="25">
        <f t="shared" ca="1" si="85"/>
        <v>0</v>
      </c>
      <c r="AJ88" s="25">
        <f t="shared" ca="1" si="85"/>
        <v>0</v>
      </c>
      <c r="AK88" s="25">
        <f t="shared" ca="1" si="85"/>
        <v>0</v>
      </c>
      <c r="AL88" s="25">
        <f t="shared" ca="1" si="85"/>
        <v>0</v>
      </c>
      <c r="AM88" s="25">
        <f t="shared" ca="1" si="85"/>
        <v>0</v>
      </c>
    </row>
    <row r="89" spans="1:39" ht="13.5" thickBot="1">
      <c r="A89" s="91">
        <f ca="1">SUM(A88:AN88)</f>
        <v>0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</row>
    <row r="90" spans="1:39">
      <c r="A90" s="1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spans="1:39">
      <c r="A91" s="26" t="s">
        <v>659</v>
      </c>
      <c r="U91" s="26" t="s">
        <v>659</v>
      </c>
    </row>
    <row r="92" spans="1:39">
      <c r="F92" s="1" t="s">
        <v>660</v>
      </c>
      <c r="Z92" s="1" t="s">
        <v>660</v>
      </c>
    </row>
    <row r="93" spans="1:39">
      <c r="A93" s="64">
        <v>1</v>
      </c>
      <c r="B93" s="92">
        <v>44850</v>
      </c>
      <c r="C93" s="93" t="s">
        <v>768</v>
      </c>
      <c r="D93" s="93"/>
      <c r="F93" s="1"/>
      <c r="U93" s="64">
        <v>1</v>
      </c>
      <c r="V93" s="92">
        <v>44850</v>
      </c>
      <c r="W93" s="93" t="s">
        <v>768</v>
      </c>
      <c r="X93" s="93"/>
      <c r="Z93" s="25">
        <f t="shared" ref="Z93:Z98" si="86">F93</f>
        <v>0</v>
      </c>
    </row>
    <row r="94" spans="1:39">
      <c r="A94" s="64">
        <v>2</v>
      </c>
      <c r="B94" s="92">
        <v>44892</v>
      </c>
      <c r="C94" s="93" t="s">
        <v>769</v>
      </c>
      <c r="D94" s="93"/>
      <c r="F94" s="1"/>
      <c r="U94" s="64">
        <v>2</v>
      </c>
      <c r="V94" s="92">
        <v>44892</v>
      </c>
      <c r="W94" s="93" t="s">
        <v>769</v>
      </c>
      <c r="X94" s="93"/>
      <c r="Z94" s="25">
        <f t="shared" si="86"/>
        <v>0</v>
      </c>
    </row>
    <row r="95" spans="1:39">
      <c r="A95" s="64">
        <v>3</v>
      </c>
      <c r="B95" s="92">
        <v>44913</v>
      </c>
      <c r="C95" s="93" t="s">
        <v>770</v>
      </c>
      <c r="D95" s="93"/>
      <c r="F95" s="1"/>
      <c r="U95" s="64">
        <v>3</v>
      </c>
      <c r="V95" s="92">
        <v>44913</v>
      </c>
      <c r="W95" s="93" t="s">
        <v>770</v>
      </c>
      <c r="X95" s="93"/>
      <c r="Z95" s="25">
        <f t="shared" si="86"/>
        <v>0</v>
      </c>
    </row>
    <row r="96" spans="1:39">
      <c r="A96" s="64">
        <v>4</v>
      </c>
      <c r="B96" s="92">
        <v>44576</v>
      </c>
      <c r="C96" s="93" t="s">
        <v>771</v>
      </c>
      <c r="D96" s="93"/>
      <c r="F96" s="1"/>
      <c r="U96" s="64">
        <v>4</v>
      </c>
      <c r="V96" s="92">
        <v>44576</v>
      </c>
      <c r="W96" s="93" t="s">
        <v>771</v>
      </c>
      <c r="X96" s="93"/>
      <c r="Z96" s="25">
        <f t="shared" si="86"/>
        <v>0</v>
      </c>
    </row>
    <row r="97" spans="1:39">
      <c r="A97" s="64">
        <v>5</v>
      </c>
      <c r="B97" s="92">
        <v>44597</v>
      </c>
      <c r="C97" s="93" t="s">
        <v>772</v>
      </c>
      <c r="D97" s="93"/>
      <c r="U97" s="64">
        <v>5</v>
      </c>
      <c r="V97" s="92">
        <v>44597</v>
      </c>
      <c r="W97" s="93" t="s">
        <v>772</v>
      </c>
      <c r="X97" s="93"/>
      <c r="Z97" s="25">
        <f t="shared" si="86"/>
        <v>0</v>
      </c>
    </row>
    <row r="98" spans="1:39">
      <c r="A98" s="64">
        <v>6</v>
      </c>
      <c r="B98" s="92">
        <v>44267</v>
      </c>
      <c r="C98" s="93" t="s">
        <v>773</v>
      </c>
      <c r="D98" s="93"/>
      <c r="U98" s="64">
        <v>6</v>
      </c>
      <c r="V98" s="92">
        <v>44267</v>
      </c>
      <c r="W98" s="93" t="s">
        <v>773</v>
      </c>
      <c r="X98" s="93"/>
      <c r="Z98" s="25">
        <f t="shared" si="86"/>
        <v>0</v>
      </c>
    </row>
    <row r="101" spans="1:39">
      <c r="A101" s="87" t="s">
        <v>661</v>
      </c>
    </row>
    <row r="102" spans="1:39" ht="26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80"/>
      <c r="M102" s="80"/>
      <c r="N102" s="81"/>
      <c r="O102" s="82"/>
      <c r="P102" s="82"/>
      <c r="R102" s="82"/>
      <c r="S102" s="83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80"/>
      <c r="AG102" s="18"/>
      <c r="AH102" s="18"/>
      <c r="AI102" s="82"/>
      <c r="AJ102" s="82"/>
      <c r="AK102" s="82"/>
      <c r="AL102" s="82"/>
      <c r="AM102" s="83"/>
    </row>
    <row r="103" spans="1:39">
      <c r="A103" s="26"/>
      <c r="U103" s="26"/>
    </row>
    <row r="104" spans="1:39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1:39">
      <c r="A105" s="49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U105" s="49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</row>
    <row r="106" spans="1:39">
      <c r="A106" s="49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U106" s="49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</row>
    <row r="107" spans="1:39">
      <c r="A107" s="49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U107" s="49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</row>
    <row r="108" spans="1:39">
      <c r="A108" s="49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U108" s="49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</row>
    <row r="109" spans="1:39">
      <c r="A109" s="49"/>
      <c r="B109" s="3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U109" s="49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 spans="1:39">
      <c r="A110" s="49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U110" s="49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 spans="1:39">
      <c r="A111" s="49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U111" s="49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 spans="1:39">
      <c r="A112" s="49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U112" s="49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 spans="1:39">
      <c r="A113" s="49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U113" s="49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 spans="1:39">
      <c r="A114" s="49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U114" s="49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</row>
    <row r="115" spans="1:39">
      <c r="A115" s="49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U115" s="49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</row>
    <row r="116" spans="1:39">
      <c r="A116" s="49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U116" s="49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</row>
    <row r="117" spans="1:39">
      <c r="A117" s="49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U117" s="49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</row>
    <row r="118" spans="1:39">
      <c r="A118" s="49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U118" s="49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</row>
    <row r="119" spans="1:39">
      <c r="A119" s="49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U119" s="49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</row>
    <row r="120" spans="1:39">
      <c r="A120" s="49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U120" s="49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</row>
    <row r="121" spans="1:39">
      <c r="A121" s="49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U121" s="49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</row>
    <row r="122" spans="1:39">
      <c r="A122" s="49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U122" s="49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</row>
    <row r="123" spans="1:39">
      <c r="A123" s="49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U123" s="49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</row>
    <row r="124" spans="1:39">
      <c r="A124" s="49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U124" s="49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</row>
    <row r="125" spans="1:39">
      <c r="A125" s="49"/>
      <c r="B125" s="84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U125" s="49"/>
      <c r="V125" s="49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spans="1:39">
      <c r="A126" s="49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U126" s="49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>
      <c r="A127" s="49"/>
      <c r="B127" s="84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U127" s="49"/>
      <c r="V127" s="84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 spans="1:39">
      <c r="A128" s="49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U128" s="49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</row>
    <row r="129" spans="1:39">
      <c r="A129" s="49"/>
      <c r="B129" s="84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U129" s="49"/>
      <c r="V129" s="84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</row>
    <row r="130" spans="1:39">
      <c r="A130" s="49"/>
      <c r="B130" s="84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U130" s="49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</row>
    <row r="131" spans="1:39">
      <c r="A131" s="49"/>
      <c r="B131" s="8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U131" s="49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</row>
    <row r="132" spans="1:39">
      <c r="A132" s="49"/>
      <c r="B132" s="84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U132" s="49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 spans="1:39">
      <c r="A133" s="49"/>
      <c r="B133" s="8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U133" s="49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</row>
    <row r="134" spans="1:39">
      <c r="A134" s="49"/>
      <c r="B134" s="84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U134" s="49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</row>
    <row r="135" spans="1:39">
      <c r="A135" s="49"/>
      <c r="B135" s="8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U135" s="49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</row>
    <row r="136" spans="1:39">
      <c r="A136" s="49"/>
      <c r="B136" s="84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U136" s="49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</row>
    <row r="137" spans="1:39">
      <c r="A137" s="49"/>
      <c r="B137" s="84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U137" s="49"/>
      <c r="V137" s="84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 spans="1:39" ht="15">
      <c r="A138" s="85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27"/>
      <c r="U138" s="85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</row>
    <row r="139" spans="1:39">
      <c r="A139" s="49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U139" s="49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</row>
    <row r="140" spans="1:39">
      <c r="A140" s="49"/>
      <c r="B140" s="71"/>
      <c r="C140" s="94"/>
      <c r="D140" s="94"/>
      <c r="E140" s="94"/>
      <c r="F140" s="94"/>
      <c r="G140" s="95"/>
      <c r="H140" s="94"/>
      <c r="I140" s="94"/>
      <c r="J140" s="94"/>
      <c r="K140" s="94"/>
      <c r="L140" s="95"/>
      <c r="M140" s="94"/>
      <c r="N140" s="94"/>
      <c r="O140" s="94"/>
      <c r="P140" s="94"/>
      <c r="Q140" s="94"/>
      <c r="R140" s="94"/>
      <c r="S140" s="94"/>
      <c r="U140" s="49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</row>
    <row r="141" spans="1:39"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</row>
    <row r="142" spans="1:39">
      <c r="A142" s="8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U142" s="8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</row>
    <row r="143" spans="1:39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 spans="1:39" ht="15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</row>
    <row r="145" spans="1:39">
      <c r="A145" s="8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U145" s="8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</row>
    <row r="146" spans="1:39">
      <c r="A146" s="87"/>
      <c r="B146" s="1"/>
      <c r="U146" s="87"/>
      <c r="V146" s="1"/>
    </row>
    <row r="147" spans="1:39">
      <c r="A147" s="87"/>
      <c r="B147" s="1"/>
      <c r="U147" s="87"/>
      <c r="V147" s="1"/>
    </row>
    <row r="148" spans="1:39" ht="15">
      <c r="A148" s="88"/>
      <c r="B148" s="1"/>
      <c r="U148" s="88"/>
      <c r="V148" s="1"/>
    </row>
    <row r="149" spans="1:39" ht="15">
      <c r="A149" s="88"/>
      <c r="B149" s="1"/>
      <c r="U149" s="88"/>
      <c r="V149" s="1"/>
    </row>
    <row r="150" spans="1:39">
      <c r="A150" s="87"/>
      <c r="B150" s="1"/>
      <c r="U150" s="87"/>
      <c r="V150" s="1"/>
    </row>
    <row r="151" spans="1:39">
      <c r="A151" s="87"/>
      <c r="B151" s="1"/>
      <c r="U151" s="87"/>
      <c r="V151" s="1"/>
    </row>
    <row r="152" spans="1:39">
      <c r="A152" s="87"/>
      <c r="B152" s="1"/>
      <c r="U152" s="87"/>
      <c r="V152" s="1"/>
    </row>
    <row r="153" spans="1:39">
      <c r="A153" s="87"/>
      <c r="B153" s="1"/>
      <c r="U153" s="87"/>
      <c r="V153" s="1"/>
    </row>
    <row r="154" spans="1:39">
      <c r="A154" s="87"/>
      <c r="B154" s="1"/>
      <c r="U154" s="87"/>
      <c r="V154" s="1"/>
    </row>
    <row r="155" spans="1:39">
      <c r="A155" s="87"/>
      <c r="B155" s="1"/>
      <c r="U155" s="87"/>
      <c r="V155" s="1"/>
    </row>
    <row r="156" spans="1:39">
      <c r="A156" s="87"/>
      <c r="B156" s="1"/>
      <c r="U156" s="87"/>
      <c r="V156" s="1"/>
    </row>
    <row r="157" spans="1:39">
      <c r="A157" s="87"/>
      <c r="B157" s="1"/>
      <c r="U157" s="87"/>
      <c r="V157" s="1"/>
    </row>
    <row r="158" spans="1:39">
      <c r="A158" s="87"/>
      <c r="B158" s="1"/>
      <c r="U158" s="87"/>
      <c r="V158" s="1"/>
    </row>
    <row r="159" spans="1:39">
      <c r="A159" s="87"/>
      <c r="B159" s="1"/>
      <c r="U159" s="87"/>
      <c r="V159" s="1"/>
    </row>
    <row r="160" spans="1:39">
      <c r="A160" s="87"/>
      <c r="B160" s="1"/>
      <c r="U160" s="87"/>
      <c r="V160" s="1"/>
    </row>
  </sheetData>
  <conditionalFormatting sqref="U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90"/>
  <sheetViews>
    <sheetView topLeftCell="A44" workbookViewId="0">
      <selection activeCell="F15" sqref="F15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7" t="s">
        <v>662</v>
      </c>
    </row>
    <row r="3" spans="1:10" ht="12.75" hidden="1" outlineLevel="1">
      <c r="A3" s="49" t="s">
        <v>648</v>
      </c>
      <c r="B3" s="26" t="s">
        <v>663</v>
      </c>
      <c r="C3" s="26" t="s">
        <v>664</v>
      </c>
      <c r="D3" s="26" t="s">
        <v>10</v>
      </c>
      <c r="E3" s="26" t="s">
        <v>11</v>
      </c>
      <c r="F3" s="98" t="s">
        <v>8</v>
      </c>
      <c r="G3" s="26" t="s">
        <v>665</v>
      </c>
      <c r="H3" s="26"/>
      <c r="I3" s="26"/>
      <c r="J3" s="97"/>
    </row>
    <row r="4" spans="1:10" ht="12.75" hidden="1" outlineLevel="1">
      <c r="A4" s="99"/>
      <c r="B4" s="99"/>
      <c r="C4" s="99"/>
      <c r="D4" s="99"/>
      <c r="E4" s="100"/>
      <c r="F4" s="101"/>
      <c r="G4" s="102"/>
      <c r="H4" s="103"/>
      <c r="I4" s="103"/>
      <c r="J4" s="97" t="s">
        <v>666</v>
      </c>
    </row>
    <row r="5" spans="1:10" ht="12.75" hidden="1" outlineLevel="1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>
      <c r="A6" s="105" t="s">
        <v>768</v>
      </c>
      <c r="D6" s="1"/>
    </row>
    <row r="7" spans="1:10" hidden="1" outlineLevel="1">
      <c r="A7" s="106">
        <v>44850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58</v>
      </c>
      <c r="B9" s="12" t="s">
        <v>3</v>
      </c>
      <c r="C9" s="12" t="s">
        <v>4</v>
      </c>
      <c r="D9" s="12"/>
      <c r="E9" s="107">
        <v>58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774</v>
      </c>
    </row>
    <row r="13" spans="1:10">
      <c r="A13" s="26" t="s">
        <v>667</v>
      </c>
    </row>
    <row r="14" spans="1:10" ht="12.75">
      <c r="A14" s="49" t="s">
        <v>648</v>
      </c>
      <c r="B14" s="26" t="s">
        <v>663</v>
      </c>
      <c r="C14" s="26" t="s">
        <v>664</v>
      </c>
      <c r="D14" s="26" t="s">
        <v>10</v>
      </c>
      <c r="E14" s="26" t="s">
        <v>11</v>
      </c>
      <c r="F14" s="98" t="s">
        <v>8</v>
      </c>
      <c r="G14" s="26" t="s">
        <v>665</v>
      </c>
      <c r="H14" s="26"/>
      <c r="I14" s="26"/>
    </row>
    <row r="15" spans="1:10" ht="12.75">
      <c r="A15" s="99">
        <v>1</v>
      </c>
      <c r="B15" s="99">
        <v>124</v>
      </c>
      <c r="C15" s="99" t="s">
        <v>668</v>
      </c>
      <c r="D15" s="99" t="s">
        <v>29</v>
      </c>
      <c r="E15" s="100" t="s">
        <v>30</v>
      </c>
      <c r="F15" s="101">
        <v>5.6712962962963001E-3</v>
      </c>
      <c r="G15" s="102">
        <v>25</v>
      </c>
      <c r="H15" s="103"/>
      <c r="I15" s="103"/>
    </row>
    <row r="16" spans="1:10" ht="12.75">
      <c r="A16" s="99">
        <v>2</v>
      </c>
      <c r="B16" s="99">
        <v>157</v>
      </c>
      <c r="C16" s="99" t="s">
        <v>669</v>
      </c>
      <c r="D16" s="99" t="s">
        <v>90</v>
      </c>
      <c r="E16" s="100" t="s">
        <v>91</v>
      </c>
      <c r="F16" s="101">
        <v>5.7175925925925901E-3</v>
      </c>
      <c r="G16" s="102">
        <v>24</v>
      </c>
      <c r="H16" s="103"/>
      <c r="I16" s="103"/>
    </row>
    <row r="17" spans="1:9" ht="12.75">
      <c r="A17" s="99">
        <v>3</v>
      </c>
      <c r="B17" s="99">
        <v>112</v>
      </c>
      <c r="C17" s="99" t="s">
        <v>670</v>
      </c>
      <c r="D17" s="99" t="s">
        <v>69</v>
      </c>
      <c r="E17" s="100" t="s">
        <v>70</v>
      </c>
      <c r="F17" s="101">
        <v>5.7870370370370402E-3</v>
      </c>
      <c r="G17" s="102">
        <v>23</v>
      </c>
      <c r="H17" s="103"/>
      <c r="I17" s="103"/>
    </row>
    <row r="18" spans="1:9" ht="12.75">
      <c r="A18" s="99">
        <v>4</v>
      </c>
      <c r="B18" s="99">
        <v>139</v>
      </c>
      <c r="C18" s="99" t="s">
        <v>671</v>
      </c>
      <c r="D18" s="99" t="s">
        <v>29</v>
      </c>
      <c r="E18" s="100" t="s">
        <v>30</v>
      </c>
      <c r="F18" s="101">
        <v>6.0995370370370396E-3</v>
      </c>
      <c r="G18" s="102">
        <v>22</v>
      </c>
      <c r="H18" s="103"/>
      <c r="I18" s="103"/>
    </row>
    <row r="19" spans="1:9" ht="12.75">
      <c r="A19" s="99">
        <v>5</v>
      </c>
      <c r="B19" s="99">
        <v>148</v>
      </c>
      <c r="C19" s="99" t="s">
        <v>672</v>
      </c>
      <c r="D19" s="99" t="s">
        <v>57</v>
      </c>
      <c r="E19" s="100" t="s">
        <v>58</v>
      </c>
      <c r="F19" s="101">
        <v>6.1111111111111097E-3</v>
      </c>
      <c r="G19" s="102">
        <v>21</v>
      </c>
      <c r="H19" s="103"/>
      <c r="I19" s="103"/>
    </row>
    <row r="20" spans="1:9" ht="12.75">
      <c r="A20" s="99">
        <v>6</v>
      </c>
      <c r="B20" s="99">
        <v>156</v>
      </c>
      <c r="C20" s="99" t="s">
        <v>673</v>
      </c>
      <c r="D20" s="99" t="s">
        <v>90</v>
      </c>
      <c r="E20" s="100" t="s">
        <v>91</v>
      </c>
      <c r="F20" s="101">
        <v>6.15740740740741E-3</v>
      </c>
      <c r="G20" s="102">
        <v>20</v>
      </c>
      <c r="H20" s="103"/>
      <c r="I20" s="103"/>
    </row>
    <row r="21" spans="1:9" ht="12.75">
      <c r="A21" s="99">
        <v>7</v>
      </c>
      <c r="B21" s="99">
        <v>147</v>
      </c>
      <c r="C21" s="99" t="s">
        <v>674</v>
      </c>
      <c r="D21" s="99" t="s">
        <v>57</v>
      </c>
      <c r="E21" s="100" t="s">
        <v>58</v>
      </c>
      <c r="F21" s="101">
        <v>6.2268518518518497E-3</v>
      </c>
      <c r="G21" s="102">
        <v>19</v>
      </c>
      <c r="H21" s="103"/>
      <c r="I21" s="103"/>
    </row>
    <row r="22" spans="1:9" ht="12.75">
      <c r="A22" s="99">
        <v>8</v>
      </c>
      <c r="B22" s="99">
        <v>180</v>
      </c>
      <c r="C22" s="99" t="s">
        <v>675</v>
      </c>
      <c r="D22" s="99" t="s">
        <v>291</v>
      </c>
      <c r="E22" s="100" t="s">
        <v>74</v>
      </c>
      <c r="F22" s="101">
        <v>6.2384259259259302E-3</v>
      </c>
      <c r="G22" s="102">
        <v>18</v>
      </c>
      <c r="H22" s="103"/>
      <c r="I22" s="103"/>
    </row>
    <row r="23" spans="1:9" ht="12.75">
      <c r="A23" s="99">
        <v>9</v>
      </c>
      <c r="B23" s="99">
        <v>178</v>
      </c>
      <c r="C23" s="99" t="s">
        <v>676</v>
      </c>
      <c r="D23" s="99" t="s">
        <v>430</v>
      </c>
      <c r="E23" s="100" t="s">
        <v>91</v>
      </c>
      <c r="F23" s="101">
        <v>6.26157407407408E-3</v>
      </c>
      <c r="G23" s="102">
        <v>17</v>
      </c>
      <c r="H23" s="103"/>
      <c r="I23" s="103"/>
    </row>
    <row r="24" spans="1:9" ht="12.75">
      <c r="A24" s="99">
        <v>10</v>
      </c>
      <c r="B24" s="99">
        <v>116</v>
      </c>
      <c r="C24" s="99" t="s">
        <v>677</v>
      </c>
      <c r="D24" s="99" t="s">
        <v>29</v>
      </c>
      <c r="E24" s="100" t="s">
        <v>30</v>
      </c>
      <c r="F24" s="101">
        <v>6.6087962962963001E-3</v>
      </c>
      <c r="G24" s="102">
        <v>16</v>
      </c>
      <c r="H24" s="103"/>
      <c r="I24" s="103"/>
    </row>
    <row r="25" spans="1:9" ht="12.75">
      <c r="A25" s="99">
        <v>11</v>
      </c>
      <c r="B25" s="99">
        <v>128</v>
      </c>
      <c r="C25" s="99" t="s">
        <v>678</v>
      </c>
      <c r="D25" s="99" t="s">
        <v>29</v>
      </c>
      <c r="E25" s="100" t="s">
        <v>30</v>
      </c>
      <c r="F25" s="101">
        <v>6.6782407407407398E-3</v>
      </c>
      <c r="G25" s="102">
        <v>15</v>
      </c>
      <c r="H25" s="103"/>
      <c r="I25" s="103"/>
    </row>
    <row r="26" spans="1:9" ht="12.75">
      <c r="A26" s="99">
        <v>12</v>
      </c>
      <c r="B26" s="99">
        <v>111</v>
      </c>
      <c r="C26" s="99" t="s">
        <v>679</v>
      </c>
      <c r="D26" s="99" t="s">
        <v>69</v>
      </c>
      <c r="E26" s="100" t="s">
        <v>70</v>
      </c>
      <c r="F26" s="101">
        <v>6.7013888888888904E-3</v>
      </c>
      <c r="G26" s="102">
        <v>14</v>
      </c>
      <c r="H26" s="103"/>
      <c r="I26" s="103"/>
    </row>
    <row r="27" spans="1:9" ht="12.75">
      <c r="A27" s="99">
        <v>13</v>
      </c>
      <c r="B27" s="99">
        <v>145</v>
      </c>
      <c r="C27" s="99" t="s">
        <v>680</v>
      </c>
      <c r="D27" s="99" t="s">
        <v>29</v>
      </c>
      <c r="E27" s="100" t="s">
        <v>30</v>
      </c>
      <c r="F27" s="101">
        <v>8.4953703703703701E-3</v>
      </c>
      <c r="G27" s="102">
        <v>13</v>
      </c>
      <c r="H27" s="103"/>
      <c r="I27" s="103"/>
    </row>
    <row r="29" spans="1:9">
      <c r="A29" s="26" t="s">
        <v>681</v>
      </c>
    </row>
    <row r="30" spans="1:9" ht="12.75">
      <c r="A30" s="49" t="s">
        <v>648</v>
      </c>
      <c r="B30" s="26" t="s">
        <v>663</v>
      </c>
      <c r="C30" s="26" t="s">
        <v>664</v>
      </c>
      <c r="D30" s="26" t="s">
        <v>10</v>
      </c>
      <c r="E30" s="26" t="s">
        <v>11</v>
      </c>
      <c r="F30" s="98" t="s">
        <v>8</v>
      </c>
      <c r="G30" s="26" t="s">
        <v>665</v>
      </c>
      <c r="H30" s="26"/>
      <c r="I30" s="26"/>
    </row>
    <row r="31" spans="1:9" ht="12.75">
      <c r="A31" s="99">
        <v>1</v>
      </c>
      <c r="B31" s="99">
        <v>106</v>
      </c>
      <c r="C31" s="99" t="s">
        <v>682</v>
      </c>
      <c r="D31" s="99" t="s">
        <v>110</v>
      </c>
      <c r="E31" s="100" t="s">
        <v>111</v>
      </c>
      <c r="F31" s="101">
        <v>6.5740740740740699E-3</v>
      </c>
      <c r="G31" s="102">
        <v>20</v>
      </c>
      <c r="H31" s="103"/>
      <c r="I31" s="103"/>
    </row>
    <row r="32" spans="1:9" ht="12.75">
      <c r="A32" s="99">
        <v>2</v>
      </c>
      <c r="B32" s="99">
        <v>183</v>
      </c>
      <c r="C32" s="99" t="s">
        <v>683</v>
      </c>
      <c r="D32" s="99" t="s">
        <v>684</v>
      </c>
      <c r="E32" s="100" t="s">
        <v>685</v>
      </c>
      <c r="F32" s="101">
        <v>6.8055555555555603E-3</v>
      </c>
      <c r="G32" s="102">
        <v>19</v>
      </c>
      <c r="H32" s="103"/>
      <c r="I32" s="103"/>
    </row>
    <row r="33" spans="1:9" ht="12.75">
      <c r="A33" s="99">
        <v>3</v>
      </c>
      <c r="B33" s="99">
        <v>104</v>
      </c>
      <c r="C33" s="99" t="s">
        <v>686</v>
      </c>
      <c r="D33" s="99" t="s">
        <v>110</v>
      </c>
      <c r="E33" s="100" t="s">
        <v>111</v>
      </c>
      <c r="F33" s="101">
        <v>6.8865740740740701E-3</v>
      </c>
      <c r="G33" s="102">
        <v>18</v>
      </c>
      <c r="H33" s="103"/>
      <c r="I33" s="103"/>
    </row>
    <row r="34" spans="1:9" ht="12.75">
      <c r="A34" s="99">
        <v>4</v>
      </c>
      <c r="B34" s="99">
        <v>125</v>
      </c>
      <c r="C34" s="99" t="s">
        <v>687</v>
      </c>
      <c r="D34" s="99" t="s">
        <v>29</v>
      </c>
      <c r="E34" s="100" t="s">
        <v>30</v>
      </c>
      <c r="F34" s="101">
        <v>6.9212962962963004E-3</v>
      </c>
      <c r="G34" s="102">
        <v>17</v>
      </c>
      <c r="H34" s="103"/>
      <c r="I34" s="103"/>
    </row>
    <row r="35" spans="1:9" ht="12.75">
      <c r="A35" s="99">
        <v>5</v>
      </c>
      <c r="B35" s="99">
        <v>133</v>
      </c>
      <c r="C35" s="99" t="s">
        <v>688</v>
      </c>
      <c r="D35" s="99" t="s">
        <v>29</v>
      </c>
      <c r="E35" s="100" t="s">
        <v>30</v>
      </c>
      <c r="F35" s="101">
        <v>6.9328703703703696E-3</v>
      </c>
      <c r="G35" s="102">
        <v>16</v>
      </c>
      <c r="H35" s="103"/>
      <c r="I35" s="103"/>
    </row>
    <row r="36" spans="1:9" ht="12.75">
      <c r="A36" s="99">
        <v>6</v>
      </c>
      <c r="B36" s="99">
        <v>126</v>
      </c>
      <c r="C36" s="99" t="s">
        <v>689</v>
      </c>
      <c r="D36" s="99" t="s">
        <v>29</v>
      </c>
      <c r="E36" s="100" t="s">
        <v>30</v>
      </c>
      <c r="F36" s="101">
        <v>6.97916666666667E-3</v>
      </c>
      <c r="G36" s="102">
        <v>15</v>
      </c>
      <c r="H36" s="103"/>
      <c r="I36" s="103"/>
    </row>
    <row r="37" spans="1:9" ht="12.75">
      <c r="A37" s="99">
        <v>7</v>
      </c>
      <c r="B37" s="99">
        <v>129</v>
      </c>
      <c r="C37" s="99" t="s">
        <v>690</v>
      </c>
      <c r="D37" s="99" t="s">
        <v>29</v>
      </c>
      <c r="E37" s="100" t="s">
        <v>30</v>
      </c>
      <c r="F37" s="101">
        <v>7.25694444444444E-3</v>
      </c>
      <c r="G37" s="102">
        <v>14</v>
      </c>
      <c r="H37" s="103"/>
      <c r="I37" s="103"/>
    </row>
    <row r="38" spans="1:9" ht="12.75">
      <c r="A38" s="99">
        <v>8</v>
      </c>
      <c r="B38" s="99">
        <v>115</v>
      </c>
      <c r="C38" s="99" t="s">
        <v>691</v>
      </c>
      <c r="D38" s="99" t="s">
        <v>29</v>
      </c>
      <c r="E38" s="100" t="s">
        <v>30</v>
      </c>
      <c r="F38" s="101">
        <v>7.3263888888888901E-3</v>
      </c>
      <c r="G38" s="102">
        <v>13</v>
      </c>
      <c r="H38" s="103"/>
      <c r="I38" s="103"/>
    </row>
    <row r="39" spans="1:9" ht="12.75">
      <c r="A39" s="99">
        <v>9</v>
      </c>
      <c r="B39" s="99">
        <v>179</v>
      </c>
      <c r="C39" s="99" t="s">
        <v>692</v>
      </c>
      <c r="D39" s="99" t="s">
        <v>291</v>
      </c>
      <c r="E39" s="100" t="s">
        <v>74</v>
      </c>
      <c r="F39" s="101">
        <v>7.4074074074074103E-3</v>
      </c>
      <c r="G39" s="102">
        <v>12</v>
      </c>
      <c r="H39" s="103"/>
      <c r="I39" s="103"/>
    </row>
    <row r="40" spans="1:9" ht="12.75">
      <c r="A40" s="99">
        <v>10</v>
      </c>
      <c r="B40" s="99">
        <v>114</v>
      </c>
      <c r="C40" s="99" t="s">
        <v>693</v>
      </c>
      <c r="D40" s="99" t="s">
        <v>29</v>
      </c>
      <c r="E40" s="100" t="s">
        <v>30</v>
      </c>
      <c r="F40" s="101">
        <v>7.5231481481481503E-3</v>
      </c>
      <c r="G40" s="102">
        <v>11</v>
      </c>
      <c r="H40" s="103"/>
      <c r="I40" s="103"/>
    </row>
    <row r="41" spans="1:9" ht="12.75">
      <c r="A41" s="99">
        <v>11</v>
      </c>
      <c r="B41" s="99">
        <v>173</v>
      </c>
      <c r="C41" s="99" t="s">
        <v>694</v>
      </c>
      <c r="D41" s="99" t="s">
        <v>90</v>
      </c>
      <c r="E41" s="100" t="s">
        <v>91</v>
      </c>
      <c r="F41" s="101">
        <v>7.5347222222222204E-3</v>
      </c>
      <c r="G41" s="102">
        <v>10</v>
      </c>
      <c r="H41" s="103"/>
      <c r="I41" s="103"/>
    </row>
    <row r="42" spans="1:9" ht="12.75">
      <c r="A42" s="99">
        <v>12</v>
      </c>
      <c r="B42" s="99">
        <v>121</v>
      </c>
      <c r="C42" s="99" t="s">
        <v>695</v>
      </c>
      <c r="D42" s="99" t="s">
        <v>29</v>
      </c>
      <c r="E42" s="100" t="s">
        <v>30</v>
      </c>
      <c r="F42" s="101">
        <v>8.0208333333333295E-3</v>
      </c>
      <c r="G42" s="102">
        <v>9</v>
      </c>
      <c r="H42" s="103"/>
      <c r="I42" s="103"/>
    </row>
    <row r="43" spans="1:9" ht="12.75">
      <c r="A43" s="99">
        <v>13</v>
      </c>
      <c r="B43" s="99">
        <v>118</v>
      </c>
      <c r="C43" s="99" t="s">
        <v>696</v>
      </c>
      <c r="D43" s="99" t="s">
        <v>29</v>
      </c>
      <c r="E43" s="100" t="s">
        <v>30</v>
      </c>
      <c r="F43" s="101">
        <v>8.0439814814814801E-3</v>
      </c>
      <c r="G43" s="102">
        <v>8</v>
      </c>
      <c r="H43" s="103"/>
      <c r="I43" s="103"/>
    </row>
    <row r="44" spans="1:9" ht="12.75">
      <c r="A44" s="99">
        <v>14</v>
      </c>
      <c r="B44" s="99">
        <v>122</v>
      </c>
      <c r="C44" s="99" t="s">
        <v>697</v>
      </c>
      <c r="D44" s="99" t="s">
        <v>29</v>
      </c>
      <c r="E44" s="100" t="s">
        <v>30</v>
      </c>
      <c r="F44" s="101">
        <v>8.2175925925925906E-3</v>
      </c>
      <c r="G44" s="102">
        <v>7</v>
      </c>
      <c r="H44" s="103"/>
      <c r="I44" s="103"/>
    </row>
    <row r="45" spans="1:9" ht="12.75">
      <c r="A45" s="99">
        <v>15</v>
      </c>
      <c r="B45" s="99">
        <v>176</v>
      </c>
      <c r="C45" s="99" t="s">
        <v>698</v>
      </c>
      <c r="D45" s="99" t="s">
        <v>684</v>
      </c>
      <c r="E45" s="100" t="s">
        <v>685</v>
      </c>
      <c r="F45" s="101">
        <v>8.5185185185185208E-3</v>
      </c>
      <c r="G45" s="102">
        <v>6</v>
      </c>
      <c r="H45" s="103"/>
      <c r="I45" s="103"/>
    </row>
    <row r="46" spans="1:9" ht="12.75">
      <c r="A46" s="99">
        <v>16</v>
      </c>
      <c r="B46" s="99">
        <v>185</v>
      </c>
      <c r="C46" s="99" t="s">
        <v>699</v>
      </c>
      <c r="D46" s="99" t="s">
        <v>131</v>
      </c>
      <c r="E46" s="100" t="s">
        <v>132</v>
      </c>
      <c r="F46" s="101">
        <v>8.5300925925925909E-3</v>
      </c>
      <c r="G46" s="102">
        <v>5</v>
      </c>
      <c r="H46" s="103"/>
      <c r="I46" s="103"/>
    </row>
    <row r="48" spans="1:9">
      <c r="A48" s="26" t="s">
        <v>700</v>
      </c>
    </row>
    <row r="49" spans="1:9" ht="12.75">
      <c r="A49" s="49" t="s">
        <v>648</v>
      </c>
      <c r="B49" s="26" t="s">
        <v>663</v>
      </c>
      <c r="C49" s="26" t="s">
        <v>664</v>
      </c>
      <c r="D49" s="26" t="s">
        <v>10</v>
      </c>
      <c r="E49" s="26" t="s">
        <v>11</v>
      </c>
      <c r="F49" s="98" t="s">
        <v>8</v>
      </c>
      <c r="G49" s="26" t="s">
        <v>665</v>
      </c>
      <c r="H49" s="26"/>
      <c r="I49" s="26"/>
    </row>
    <row r="50" spans="1:9" ht="12.75">
      <c r="A50" s="99">
        <v>1</v>
      </c>
      <c r="B50" s="99">
        <v>152</v>
      </c>
      <c r="C50" s="99" t="s">
        <v>701</v>
      </c>
      <c r="D50" s="99" t="s">
        <v>57</v>
      </c>
      <c r="E50" s="100" t="s">
        <v>58</v>
      </c>
      <c r="F50" s="101">
        <v>5.1620370370370396E-3</v>
      </c>
      <c r="G50" s="102">
        <v>20</v>
      </c>
      <c r="H50" s="103"/>
      <c r="I50" s="103"/>
    </row>
    <row r="51" spans="1:9" ht="12.75">
      <c r="A51" s="99">
        <v>2</v>
      </c>
      <c r="B51" s="99">
        <v>153</v>
      </c>
      <c r="C51" s="99" t="s">
        <v>702</v>
      </c>
      <c r="D51" s="99" t="s">
        <v>57</v>
      </c>
      <c r="E51" s="100" t="s">
        <v>58</v>
      </c>
      <c r="F51" s="101">
        <v>5.5092592592592598E-3</v>
      </c>
      <c r="G51" s="102">
        <v>19</v>
      </c>
      <c r="H51" s="103"/>
      <c r="I51" s="103"/>
    </row>
    <row r="52" spans="1:9" ht="12.75">
      <c r="A52" s="99">
        <v>3</v>
      </c>
      <c r="B52" s="99">
        <v>109</v>
      </c>
      <c r="C52" s="99" t="s">
        <v>703</v>
      </c>
      <c r="D52" s="99" t="s">
        <v>110</v>
      </c>
      <c r="E52" s="100" t="s">
        <v>111</v>
      </c>
      <c r="F52" s="101">
        <v>5.8796296296296296E-3</v>
      </c>
      <c r="G52" s="102">
        <v>18</v>
      </c>
      <c r="H52" s="103"/>
      <c r="I52" s="103"/>
    </row>
    <row r="53" spans="1:9" ht="12.75">
      <c r="A53" s="99">
        <v>4</v>
      </c>
      <c r="B53" s="99">
        <v>110</v>
      </c>
      <c r="C53" s="99" t="s">
        <v>704</v>
      </c>
      <c r="D53" s="99" t="s">
        <v>69</v>
      </c>
      <c r="E53" s="100" t="s">
        <v>70</v>
      </c>
      <c r="F53" s="101">
        <v>6.3310185185185197E-3</v>
      </c>
      <c r="G53" s="102">
        <v>17</v>
      </c>
      <c r="H53" s="103"/>
      <c r="I53" s="103"/>
    </row>
    <row r="54" spans="1:9" ht="12.75">
      <c r="A54" s="99">
        <v>5</v>
      </c>
      <c r="B54" s="99">
        <v>174</v>
      </c>
      <c r="C54" s="99" t="s">
        <v>705</v>
      </c>
      <c r="D54" s="99" t="s">
        <v>50</v>
      </c>
      <c r="E54" s="100" t="s">
        <v>51</v>
      </c>
      <c r="F54" s="101">
        <v>6.9097222222222199E-3</v>
      </c>
      <c r="G54" s="102">
        <v>16</v>
      </c>
      <c r="H54" s="103"/>
      <c r="I54" s="103"/>
    </row>
    <row r="56" spans="1:9">
      <c r="A56" s="26" t="s">
        <v>706</v>
      </c>
    </row>
    <row r="57" spans="1:9" ht="12.75">
      <c r="A57" s="49" t="s">
        <v>648</v>
      </c>
      <c r="B57" s="26" t="s">
        <v>663</v>
      </c>
      <c r="C57" s="26" t="s">
        <v>664</v>
      </c>
      <c r="D57" s="26" t="s">
        <v>10</v>
      </c>
      <c r="E57" s="26" t="s">
        <v>11</v>
      </c>
      <c r="F57" s="98" t="s">
        <v>8</v>
      </c>
      <c r="G57" s="26" t="s">
        <v>665</v>
      </c>
      <c r="H57" s="26"/>
      <c r="I57" s="26"/>
    </row>
    <row r="58" spans="1:9" ht="12.75">
      <c r="A58" s="99">
        <v>1</v>
      </c>
      <c r="B58" s="99">
        <v>150</v>
      </c>
      <c r="C58" s="99" t="s">
        <v>707</v>
      </c>
      <c r="D58" s="99" t="s">
        <v>57</v>
      </c>
      <c r="E58" s="100" t="s">
        <v>58</v>
      </c>
      <c r="F58" s="101">
        <v>5.5902777777777799E-3</v>
      </c>
      <c r="G58" s="102">
        <v>20</v>
      </c>
      <c r="H58" s="103"/>
      <c r="I58" s="103"/>
    </row>
    <row r="59" spans="1:9" ht="12.75">
      <c r="A59" s="99">
        <v>2</v>
      </c>
      <c r="B59" s="99">
        <v>108</v>
      </c>
      <c r="C59" s="99" t="s">
        <v>708</v>
      </c>
      <c r="D59" s="99" t="s">
        <v>110</v>
      </c>
      <c r="E59" s="100" t="s">
        <v>111</v>
      </c>
      <c r="F59" s="101">
        <v>6.4004629629629602E-3</v>
      </c>
      <c r="G59" s="102">
        <v>19</v>
      </c>
      <c r="H59" s="103"/>
      <c r="I59" s="103"/>
    </row>
    <row r="60" spans="1:9" ht="12.75">
      <c r="A60" s="99">
        <v>3</v>
      </c>
      <c r="B60" s="99">
        <v>136</v>
      </c>
      <c r="C60" s="99" t="s">
        <v>709</v>
      </c>
      <c r="D60" s="99" t="s">
        <v>29</v>
      </c>
      <c r="E60" s="100" t="s">
        <v>30</v>
      </c>
      <c r="F60" s="101">
        <v>6.4699074074074103E-3</v>
      </c>
      <c r="G60" s="102">
        <v>18</v>
      </c>
      <c r="H60" s="103"/>
      <c r="I60" s="103"/>
    </row>
    <row r="61" spans="1:9" ht="12.75">
      <c r="A61" s="99">
        <v>4</v>
      </c>
      <c r="B61" s="99">
        <v>105</v>
      </c>
      <c r="C61" s="99" t="s">
        <v>710</v>
      </c>
      <c r="D61" s="99" t="s">
        <v>110</v>
      </c>
      <c r="E61" s="100" t="s">
        <v>111</v>
      </c>
      <c r="F61" s="101">
        <v>6.6087962962963001E-3</v>
      </c>
      <c r="G61" s="102">
        <v>17</v>
      </c>
      <c r="H61" s="103"/>
      <c r="I61" s="103"/>
    </row>
    <row r="62" spans="1:9" ht="12.75">
      <c r="A62" s="99">
        <v>5</v>
      </c>
      <c r="B62" s="99">
        <v>169</v>
      </c>
      <c r="C62" s="99" t="s">
        <v>711</v>
      </c>
      <c r="D62" s="99" t="s">
        <v>90</v>
      </c>
      <c r="E62" s="100" t="s">
        <v>91</v>
      </c>
      <c r="F62" s="101">
        <v>6.7708333333333301E-3</v>
      </c>
      <c r="G62" s="102">
        <v>16</v>
      </c>
      <c r="H62" s="103"/>
      <c r="I62" s="103"/>
    </row>
    <row r="63" spans="1:9" ht="12.75">
      <c r="A63" s="99">
        <v>6</v>
      </c>
      <c r="B63" s="99">
        <v>134</v>
      </c>
      <c r="C63" s="99" t="s">
        <v>712</v>
      </c>
      <c r="D63" s="99" t="s">
        <v>29</v>
      </c>
      <c r="E63" s="100" t="s">
        <v>30</v>
      </c>
      <c r="F63" s="101">
        <v>6.8055555555555603E-3</v>
      </c>
      <c r="G63" s="102">
        <v>15</v>
      </c>
      <c r="H63" s="103"/>
      <c r="I63" s="103"/>
    </row>
    <row r="64" spans="1:9" ht="12.75">
      <c r="A64" s="99">
        <v>7</v>
      </c>
      <c r="B64" s="99">
        <v>158</v>
      </c>
      <c r="C64" s="99" t="s">
        <v>713</v>
      </c>
      <c r="D64" s="99" t="s">
        <v>90</v>
      </c>
      <c r="E64" s="100" t="s">
        <v>91</v>
      </c>
      <c r="F64" s="101">
        <v>6.8287037037036997E-3</v>
      </c>
      <c r="G64" s="102">
        <v>14</v>
      </c>
      <c r="H64" s="103"/>
      <c r="I64" s="103"/>
    </row>
    <row r="65" spans="1:9" ht="12.75">
      <c r="A65" s="99">
        <v>8</v>
      </c>
      <c r="B65" s="99">
        <v>175</v>
      </c>
      <c r="C65" s="99" t="s">
        <v>714</v>
      </c>
      <c r="D65" s="99" t="s">
        <v>291</v>
      </c>
      <c r="E65" s="100" t="s">
        <v>74</v>
      </c>
      <c r="F65" s="101">
        <v>6.8981481481481498E-3</v>
      </c>
      <c r="G65" s="102">
        <v>13</v>
      </c>
      <c r="H65" s="103"/>
      <c r="I65" s="103"/>
    </row>
    <row r="66" spans="1:9" ht="12.75">
      <c r="A66" s="99">
        <v>9</v>
      </c>
      <c r="B66" s="99">
        <v>182</v>
      </c>
      <c r="C66" s="99" t="s">
        <v>715</v>
      </c>
      <c r="D66" s="99" t="s">
        <v>684</v>
      </c>
      <c r="E66" s="100" t="s">
        <v>685</v>
      </c>
      <c r="F66" s="101">
        <v>7.1064814814814801E-3</v>
      </c>
      <c r="G66" s="102">
        <v>12</v>
      </c>
      <c r="H66" s="103"/>
      <c r="I66" s="103"/>
    </row>
    <row r="67" spans="1:9" ht="12.75">
      <c r="A67" s="99">
        <v>10</v>
      </c>
      <c r="B67" s="99">
        <v>163</v>
      </c>
      <c r="C67" s="99" t="s">
        <v>716</v>
      </c>
      <c r="D67" s="99" t="s">
        <v>90</v>
      </c>
      <c r="E67" s="100" t="s">
        <v>91</v>
      </c>
      <c r="F67" s="101">
        <v>7.1643518518518497E-3</v>
      </c>
      <c r="G67" s="102">
        <v>11</v>
      </c>
      <c r="H67" s="103"/>
      <c r="I67" s="103"/>
    </row>
    <row r="68" spans="1:9" ht="12.75">
      <c r="A68" s="99">
        <v>11</v>
      </c>
      <c r="B68" s="99">
        <v>181</v>
      </c>
      <c r="C68" s="99" t="s">
        <v>717</v>
      </c>
      <c r="D68" s="99" t="s">
        <v>291</v>
      </c>
      <c r="E68" s="100" t="s">
        <v>74</v>
      </c>
      <c r="F68" s="101">
        <v>7.47685185185185E-3</v>
      </c>
      <c r="G68" s="102">
        <v>10</v>
      </c>
      <c r="H68" s="103"/>
      <c r="I68" s="103"/>
    </row>
    <row r="69" spans="1:9" ht="12.75">
      <c r="A69" s="99">
        <v>12</v>
      </c>
      <c r="B69" s="99">
        <v>117</v>
      </c>
      <c r="C69" s="99" t="s">
        <v>718</v>
      </c>
      <c r="D69" s="99" t="s">
        <v>29</v>
      </c>
      <c r="E69" s="100" t="s">
        <v>30</v>
      </c>
      <c r="F69" s="101">
        <v>7.8935185185185202E-3</v>
      </c>
      <c r="G69" s="102">
        <v>9</v>
      </c>
      <c r="H69" s="103"/>
      <c r="I69" s="103"/>
    </row>
    <row r="70" spans="1:9" ht="12.75">
      <c r="A70" s="99">
        <v>13</v>
      </c>
      <c r="B70" s="99">
        <v>184</v>
      </c>
      <c r="C70" s="99" t="s">
        <v>719</v>
      </c>
      <c r="D70" s="99" t="s">
        <v>29</v>
      </c>
      <c r="E70" s="100" t="s">
        <v>30</v>
      </c>
      <c r="F70" s="101">
        <v>7.9050925925925903E-3</v>
      </c>
      <c r="G70" s="102">
        <v>8</v>
      </c>
      <c r="H70" s="103"/>
      <c r="I70" s="103"/>
    </row>
    <row r="72" spans="1:9">
      <c r="A72" s="26" t="s">
        <v>720</v>
      </c>
    </row>
    <row r="73" spans="1:9" ht="12.75">
      <c r="A73" s="49" t="s">
        <v>648</v>
      </c>
      <c r="B73" s="26" t="s">
        <v>663</v>
      </c>
      <c r="C73" s="26" t="s">
        <v>664</v>
      </c>
      <c r="D73" s="26" t="s">
        <v>10</v>
      </c>
      <c r="E73" s="26" t="s">
        <v>11</v>
      </c>
      <c r="F73" s="98" t="s">
        <v>8</v>
      </c>
      <c r="G73" s="26" t="s">
        <v>665</v>
      </c>
      <c r="H73" s="26"/>
      <c r="I73" s="26"/>
    </row>
    <row r="74" spans="1:9" ht="12.75">
      <c r="A74" s="99">
        <v>1</v>
      </c>
      <c r="B74" s="99">
        <v>8</v>
      </c>
      <c r="C74" s="99" t="s">
        <v>721</v>
      </c>
      <c r="D74" s="99" t="s">
        <v>29</v>
      </c>
      <c r="E74" s="100" t="s">
        <v>30</v>
      </c>
      <c r="F74" s="101">
        <v>8.9467592592592602E-3</v>
      </c>
      <c r="G74" s="102">
        <v>15</v>
      </c>
      <c r="H74" s="103"/>
      <c r="I74" s="103"/>
    </row>
    <row r="75" spans="1:9" ht="12.75">
      <c r="A75" s="99">
        <v>2</v>
      </c>
      <c r="B75" s="99">
        <v>6</v>
      </c>
      <c r="C75" s="99" t="s">
        <v>722</v>
      </c>
      <c r="D75" s="99" t="s">
        <v>69</v>
      </c>
      <c r="E75" s="100" t="s">
        <v>70</v>
      </c>
      <c r="F75" s="101">
        <v>9.3634259259259296E-3</v>
      </c>
      <c r="G75" s="102">
        <v>14</v>
      </c>
      <c r="H75" s="103"/>
      <c r="I75" s="103"/>
    </row>
    <row r="76" spans="1:9" ht="12.75">
      <c r="A76" s="99">
        <v>3</v>
      </c>
      <c r="B76" s="99">
        <v>11</v>
      </c>
      <c r="C76" s="99" t="s">
        <v>723</v>
      </c>
      <c r="D76" s="99" t="s">
        <v>29</v>
      </c>
      <c r="E76" s="100" t="s">
        <v>30</v>
      </c>
      <c r="F76" s="101">
        <v>9.5949074074074096E-3</v>
      </c>
      <c r="G76" s="102">
        <v>13</v>
      </c>
      <c r="H76" s="103"/>
      <c r="I76" s="103"/>
    </row>
    <row r="77" spans="1:9" ht="12.75">
      <c r="A77" s="99">
        <v>4</v>
      </c>
      <c r="B77" s="99">
        <v>22</v>
      </c>
      <c r="C77" s="99" t="s">
        <v>724</v>
      </c>
      <c r="D77" s="99" t="s">
        <v>121</v>
      </c>
      <c r="E77" s="100" t="s">
        <v>122</v>
      </c>
      <c r="F77" s="101">
        <v>1.0625000000000001E-2</v>
      </c>
      <c r="G77" s="102">
        <v>12</v>
      </c>
      <c r="H77" s="103"/>
      <c r="I77" s="103"/>
    </row>
    <row r="78" spans="1:9" ht="12.75">
      <c r="A78" s="99">
        <v>5</v>
      </c>
      <c r="B78" s="99">
        <v>17</v>
      </c>
      <c r="C78" s="99" t="s">
        <v>725</v>
      </c>
      <c r="D78" s="99" t="s">
        <v>90</v>
      </c>
      <c r="E78" s="100" t="s">
        <v>91</v>
      </c>
      <c r="F78" s="101">
        <v>1.0648148148148099E-2</v>
      </c>
      <c r="G78" s="102">
        <v>11</v>
      </c>
      <c r="H78" s="103"/>
      <c r="I78" s="103"/>
    </row>
    <row r="80" spans="1:9">
      <c r="A80" s="26" t="s">
        <v>726</v>
      </c>
    </row>
    <row r="81" spans="1:9" ht="12.75">
      <c r="A81" s="49" t="s">
        <v>648</v>
      </c>
      <c r="B81" s="26" t="s">
        <v>663</v>
      </c>
      <c r="C81" s="26" t="s">
        <v>664</v>
      </c>
      <c r="D81" s="26" t="s">
        <v>10</v>
      </c>
      <c r="E81" s="26" t="s">
        <v>11</v>
      </c>
      <c r="F81" s="98" t="s">
        <v>8</v>
      </c>
      <c r="G81" s="26" t="s">
        <v>665</v>
      </c>
      <c r="H81" s="26"/>
      <c r="I81" s="26"/>
    </row>
    <row r="82" spans="1:9" ht="12.75">
      <c r="A82" s="99">
        <v>1</v>
      </c>
      <c r="B82" s="99">
        <v>7</v>
      </c>
      <c r="C82" s="99" t="s">
        <v>727</v>
      </c>
      <c r="D82" s="99" t="s">
        <v>29</v>
      </c>
      <c r="E82" s="100" t="s">
        <v>30</v>
      </c>
      <c r="F82" s="101">
        <v>1.10300925925926E-2</v>
      </c>
      <c r="G82" s="102">
        <v>15</v>
      </c>
      <c r="H82" s="103"/>
      <c r="I82" s="103"/>
    </row>
    <row r="83" spans="1:9" ht="12.75">
      <c r="A83" s="99">
        <v>2</v>
      </c>
      <c r="B83" s="99">
        <v>19</v>
      </c>
      <c r="C83" s="99" t="s">
        <v>728</v>
      </c>
      <c r="D83" s="99" t="s">
        <v>90</v>
      </c>
      <c r="E83" s="100" t="s">
        <v>91</v>
      </c>
      <c r="F83" s="101">
        <v>1.1099537037037E-2</v>
      </c>
      <c r="G83" s="102">
        <v>14</v>
      </c>
      <c r="H83" s="103"/>
      <c r="I83" s="103"/>
    </row>
    <row r="84" spans="1:9" ht="12.75">
      <c r="A84" s="99">
        <v>3</v>
      </c>
      <c r="B84" s="99">
        <v>1</v>
      </c>
      <c r="C84" s="99" t="s">
        <v>729</v>
      </c>
      <c r="D84" s="99" t="s">
        <v>110</v>
      </c>
      <c r="E84" s="100" t="s">
        <v>111</v>
      </c>
      <c r="F84" s="101">
        <v>1.5069444444444399E-2</v>
      </c>
      <c r="G84" s="102">
        <v>13</v>
      </c>
      <c r="H84" s="103"/>
      <c r="I84" s="103"/>
    </row>
    <row r="86" spans="1:9">
      <c r="A86" s="26" t="s">
        <v>730</v>
      </c>
    </row>
    <row r="87" spans="1:9" ht="12.75">
      <c r="A87" s="49" t="s">
        <v>648</v>
      </c>
      <c r="B87" s="26" t="s">
        <v>663</v>
      </c>
      <c r="C87" s="26" t="s">
        <v>664</v>
      </c>
      <c r="D87" s="26" t="s">
        <v>10</v>
      </c>
      <c r="E87" s="26" t="s">
        <v>11</v>
      </c>
      <c r="F87" s="98" t="s">
        <v>8</v>
      </c>
      <c r="G87" s="26" t="s">
        <v>665</v>
      </c>
      <c r="H87" s="26"/>
      <c r="I87" s="26"/>
    </row>
    <row r="88" spans="1:9" ht="12.75">
      <c r="A88" s="99">
        <v>1</v>
      </c>
      <c r="B88" s="99">
        <v>5</v>
      </c>
      <c r="C88" s="99" t="s">
        <v>731</v>
      </c>
      <c r="D88" s="99" t="s">
        <v>69</v>
      </c>
      <c r="E88" s="100" t="s">
        <v>70</v>
      </c>
      <c r="F88" s="101">
        <v>8.1712962962962998E-3</v>
      </c>
      <c r="G88" s="102">
        <v>15</v>
      </c>
      <c r="H88" s="103"/>
      <c r="I88" s="103"/>
    </row>
    <row r="89" spans="1:9" ht="12.75">
      <c r="A89" s="99">
        <v>2</v>
      </c>
      <c r="B89" s="99">
        <v>4</v>
      </c>
      <c r="C89" s="99" t="s">
        <v>732</v>
      </c>
      <c r="D89" s="99" t="s">
        <v>69</v>
      </c>
      <c r="E89" s="100" t="s">
        <v>70</v>
      </c>
      <c r="F89" s="101">
        <v>8.5763888888888903E-3</v>
      </c>
      <c r="G89" s="102">
        <v>14</v>
      </c>
      <c r="H89" s="103"/>
      <c r="I89" s="103"/>
    </row>
    <row r="90" spans="1:9" ht="12.75">
      <c r="A90" s="99">
        <v>3</v>
      </c>
      <c r="B90" s="99">
        <v>16</v>
      </c>
      <c r="C90" s="99" t="s">
        <v>733</v>
      </c>
      <c r="D90" s="99" t="s">
        <v>57</v>
      </c>
      <c r="E90" s="100" t="s">
        <v>58</v>
      </c>
      <c r="F90" s="101">
        <v>8.8888888888888906E-3</v>
      </c>
      <c r="G90" s="102">
        <v>13</v>
      </c>
      <c r="H90" s="103"/>
      <c r="I90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21"/>
  <sheetViews>
    <sheetView topLeftCell="A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1" width="9.140625" style="2"/>
    <col min="22" max="23" width="0" style="2" hidden="1" customWidth="1" outlineLevel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556</v>
      </c>
      <c r="S1" s="29" t="s">
        <v>557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558</v>
      </c>
      <c r="D2" s="28" t="s">
        <v>559</v>
      </c>
      <c r="E2" s="2" t="b">
        <f>SUM(E6:E6)&gt;0</f>
        <v>0</v>
      </c>
      <c r="I2" s="31" t="s">
        <v>734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2"/>
      <c r="Q2" s="32"/>
      <c r="R2" s="33">
        <f>M2+S2/1000+T2/10000+U2/100000+V2/1000000+W2/10000000+X2/100000000</f>
        <v>4.0000000000000002E-4</v>
      </c>
      <c r="S2" s="33"/>
      <c r="T2" s="27"/>
      <c r="U2" s="27"/>
      <c r="V2" s="27"/>
      <c r="W2" s="27"/>
      <c r="Y2" s="31" t="s">
        <v>735</v>
      </c>
      <c r="Z2" s="34" t="e">
        <v>#N/A</v>
      </c>
      <c r="AA2" s="34" t="e">
        <f>IF($Z2="Query O/S",AH2,0)</f>
        <v>#N/A</v>
      </c>
      <c r="AB2" s="34" t="e">
        <f>IF($Z2="Query O/S",AI2,0)</f>
        <v>#N/A</v>
      </c>
      <c r="AC2" s="34" t="e">
        <f>IF($Z2="Query O/S",AJ2,0)</f>
        <v>#N/A</v>
      </c>
      <c r="AD2" s="35"/>
      <c r="AE2" s="36"/>
      <c r="AF2" s="37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8"/>
      <c r="N3" s="27" t="s">
        <v>562</v>
      </c>
      <c r="O3" s="39">
        <v>1</v>
      </c>
      <c r="P3" s="40" t="s">
        <v>736</v>
      </c>
      <c r="Q3" s="41" t="s">
        <v>564</v>
      </c>
      <c r="S3" s="29"/>
      <c r="T3" s="27"/>
      <c r="U3" s="27"/>
      <c r="V3" s="27"/>
      <c r="W3" s="27"/>
      <c r="AF3" s="1" t="s">
        <v>565</v>
      </c>
      <c r="AG3" s="3">
        <f>$C$5-1</f>
        <v>3</v>
      </c>
      <c r="AH3" s="1" t="s">
        <v>566</v>
      </c>
      <c r="AK3" s="30"/>
    </row>
    <row r="4" spans="1:37" s="15" customFormat="1" ht="38.25" customHeight="1" collapsed="1" thickBot="1">
      <c r="A4" s="15" t="s">
        <v>775</v>
      </c>
      <c r="Q4" s="43">
        <f>SUM(P7:P277)</f>
        <v>0</v>
      </c>
      <c r="Y4" s="27"/>
      <c r="Z4" s="27"/>
      <c r="AA4" s="27"/>
      <c r="AB4" s="27"/>
      <c r="AC4" s="27"/>
      <c r="AD4" s="27"/>
      <c r="AE4" s="27"/>
      <c r="AF4" s="27"/>
      <c r="AG4" s="40" t="s">
        <v>737</v>
      </c>
      <c r="AH4" s="27"/>
      <c r="AI4" s="27"/>
      <c r="AJ4" s="27"/>
      <c r="AK4" s="44" t="s">
        <v>738</v>
      </c>
    </row>
    <row r="5" spans="1:37" s="26" customFormat="1">
      <c r="A5" s="26" t="s">
        <v>569</v>
      </c>
      <c r="C5" s="45">
        <v>4</v>
      </c>
      <c r="J5" s="46" t="str">
        <f>"Total is best " &amp;C5&amp;" races"</f>
        <v>Total is best 4 races</v>
      </c>
      <c r="S5" s="26" t="s">
        <v>571</v>
      </c>
      <c r="Y5" s="2"/>
      <c r="Z5" s="2"/>
      <c r="AA5" s="26" t="s">
        <v>572</v>
      </c>
      <c r="AD5" s="26" t="s">
        <v>573</v>
      </c>
      <c r="AE5" s="2"/>
      <c r="AH5" s="40" t="s">
        <v>739</v>
      </c>
      <c r="AK5" s="47"/>
    </row>
    <row r="6" spans="1:37" s="26" customFormat="1" ht="27.75" customHeight="1">
      <c r="A6" s="26" t="s">
        <v>575</v>
      </c>
      <c r="B6" s="26" t="s">
        <v>577</v>
      </c>
      <c r="C6" s="49" t="s">
        <v>578</v>
      </c>
      <c r="D6" s="84" t="s">
        <v>579</v>
      </c>
      <c r="E6" s="84" t="s">
        <v>580</v>
      </c>
      <c r="F6" s="84" t="s">
        <v>581</v>
      </c>
      <c r="G6" s="84" t="s">
        <v>582</v>
      </c>
      <c r="H6" s="84" t="s">
        <v>583</v>
      </c>
      <c r="I6" s="84" t="s">
        <v>584</v>
      </c>
      <c r="J6" s="84" t="s">
        <v>585</v>
      </c>
      <c r="K6" s="108"/>
      <c r="L6" s="108" t="s">
        <v>587</v>
      </c>
      <c r="M6" s="109" t="s">
        <v>588</v>
      </c>
      <c r="N6" s="110" t="s">
        <v>589</v>
      </c>
      <c r="O6" s="108" t="s">
        <v>590</v>
      </c>
      <c r="P6" s="108"/>
      <c r="Q6" s="108"/>
      <c r="R6" s="84" t="s">
        <v>592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2" t="s">
        <v>593</v>
      </c>
      <c r="AA6" s="22" t="s">
        <v>594</v>
      </c>
      <c r="AB6" s="22" t="s">
        <v>595</v>
      </c>
      <c r="AC6" s="22" t="s">
        <v>596</v>
      </c>
      <c r="AD6" s="52" t="s">
        <v>740</v>
      </c>
      <c r="AE6" s="52" t="s">
        <v>598</v>
      </c>
      <c r="AF6" s="22" t="s">
        <v>599</v>
      </c>
      <c r="AG6" s="22" t="s">
        <v>600</v>
      </c>
      <c r="AH6" s="22" t="s">
        <v>594</v>
      </c>
      <c r="AI6" s="22" t="s">
        <v>595</v>
      </c>
      <c r="AJ6" s="22" t="s">
        <v>596</v>
      </c>
      <c r="AK6" s="47"/>
    </row>
    <row r="7" spans="1:37" ht="15">
      <c r="A7" s="26" t="s">
        <v>667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97</v>
      </c>
      <c r="AI7" s="25">
        <v>84</v>
      </c>
      <c r="AJ7" s="25">
        <v>78</v>
      </c>
    </row>
    <row r="8" spans="1:37" ht="15">
      <c r="A8" s="1">
        <v>1</v>
      </c>
      <c r="B8" s="1" t="s">
        <v>668</v>
      </c>
      <c r="C8" s="1" t="s">
        <v>30</v>
      </c>
      <c r="D8" s="33">
        <v>25</v>
      </c>
      <c r="E8" s="32"/>
      <c r="F8" s="111"/>
      <c r="G8" s="32"/>
      <c r="H8" s="32"/>
      <c r="I8" s="32"/>
      <c r="J8" s="32">
        <f t="shared" ref="J8:J20" si="0">IFERROR(LARGE(D8:I8,1),0)+IF($C$5&gt;=2,IFERROR(LARGE(D8:I8,2),0),0)+IF($C$5&gt;=3,IFERROR(LARGE(D8:I8,3),0),0)+IF($C$5&gt;=4,IFERROR(LARGE(D8:I8,4),0),0)+IF($C$5&gt;=5,IFERROR(LARGE(D8:I8,5),0),0)+IF($C$5&gt;=6,IFERROR(LARGE(D8:I8,6),0),0)</f>
        <v>25</v>
      </c>
      <c r="K8" s="32"/>
      <c r="L8" s="32" t="s">
        <v>741</v>
      </c>
      <c r="M8" s="32">
        <f t="shared" ref="M8:M20" si="1">J8-(ROW(J8)-ROW(J$6))/10000</f>
        <v>24.9998</v>
      </c>
      <c r="N8" s="32">
        <f t="shared" ref="N8:N20" si="2">COUNT(D8:I8)</f>
        <v>1</v>
      </c>
      <c r="O8" s="32" t="str">
        <f t="shared" ref="O8:O20" ca="1" si="3">IF(AND(N8=1,OFFSET(C8,0,O$3)&gt;0),"Y",0)</f>
        <v>Y</v>
      </c>
      <c r="P8" s="32"/>
      <c r="Q8" s="32"/>
      <c r="R8" s="33">
        <f t="shared" ref="R8:R20" si="4">M8+S8/1000+T8/10000+U8/100000+V8/1000000+W8/10000000+X8/100000000</f>
        <v>25.024799999999999</v>
      </c>
      <c r="S8" s="33">
        <v>25</v>
      </c>
      <c r="T8" s="32"/>
      <c r="U8" s="111"/>
      <c r="V8" s="32"/>
      <c r="W8" s="32"/>
      <c r="X8" s="32"/>
      <c r="AD8" s="1"/>
      <c r="AE8" s="1"/>
      <c r="AF8" s="25"/>
      <c r="AG8" s="25"/>
      <c r="AH8" s="25"/>
      <c r="AI8" s="25"/>
      <c r="AJ8" s="25"/>
    </row>
    <row r="9" spans="1:37" ht="15">
      <c r="A9" s="1">
        <v>2</v>
      </c>
      <c r="B9" s="1" t="s">
        <v>669</v>
      </c>
      <c r="C9" s="1" t="s">
        <v>91</v>
      </c>
      <c r="D9" s="33">
        <v>24</v>
      </c>
      <c r="E9" s="32"/>
      <c r="F9" s="111"/>
      <c r="G9" s="32"/>
      <c r="H9" s="32"/>
      <c r="I9" s="32"/>
      <c r="J9" s="32">
        <f t="shared" si="0"/>
        <v>24</v>
      </c>
      <c r="K9" s="32"/>
      <c r="L9" s="32" t="s">
        <v>742</v>
      </c>
      <c r="M9" s="32">
        <f t="shared" si="1"/>
        <v>23.999700000000001</v>
      </c>
      <c r="N9" s="32">
        <f t="shared" si="2"/>
        <v>1</v>
      </c>
      <c r="O9" s="32" t="str">
        <f t="shared" ca="1" si="3"/>
        <v>Y</v>
      </c>
      <c r="P9" s="32"/>
      <c r="Q9" s="32"/>
      <c r="R9" s="33">
        <f t="shared" si="4"/>
        <v>24.023700000000002</v>
      </c>
      <c r="S9" s="33">
        <v>24</v>
      </c>
      <c r="T9" s="32"/>
      <c r="U9" s="111"/>
      <c r="V9" s="32"/>
      <c r="W9" s="32"/>
      <c r="X9" s="32"/>
      <c r="AD9" s="1"/>
      <c r="AE9" s="1"/>
      <c r="AF9" s="25"/>
      <c r="AG9" s="25"/>
      <c r="AH9" s="25"/>
      <c r="AI9" s="25"/>
      <c r="AJ9" s="25"/>
    </row>
    <row r="10" spans="1:37" ht="15">
      <c r="A10" s="1">
        <v>3</v>
      </c>
      <c r="B10" s="1" t="s">
        <v>670</v>
      </c>
      <c r="C10" s="1" t="s">
        <v>70</v>
      </c>
      <c r="D10" s="33">
        <v>23</v>
      </c>
      <c r="E10" s="32"/>
      <c r="F10" s="111"/>
      <c r="G10" s="32"/>
      <c r="H10" s="32"/>
      <c r="I10" s="32"/>
      <c r="J10" s="32">
        <f t="shared" si="0"/>
        <v>23</v>
      </c>
      <c r="K10" s="32"/>
      <c r="L10" s="32" t="s">
        <v>743</v>
      </c>
      <c r="M10" s="32">
        <f t="shared" si="1"/>
        <v>22.999600000000001</v>
      </c>
      <c r="N10" s="32">
        <f t="shared" si="2"/>
        <v>1</v>
      </c>
      <c r="O10" s="32" t="str">
        <f t="shared" ca="1" si="3"/>
        <v>Y</v>
      </c>
      <c r="P10" s="32"/>
      <c r="Q10" s="32"/>
      <c r="R10" s="33">
        <f t="shared" si="4"/>
        <v>23.022600000000001</v>
      </c>
      <c r="S10" s="33">
        <v>23</v>
      </c>
      <c r="T10" s="32"/>
      <c r="U10" s="111"/>
      <c r="V10" s="32"/>
      <c r="W10" s="32"/>
      <c r="X10" s="32"/>
      <c r="AD10" s="1"/>
      <c r="AE10" s="1"/>
      <c r="AF10" s="25"/>
      <c r="AG10" s="25"/>
      <c r="AH10" s="25"/>
      <c r="AI10" s="25"/>
      <c r="AJ10" s="25"/>
    </row>
    <row r="11" spans="1:37" ht="15">
      <c r="A11" s="1">
        <v>4</v>
      </c>
      <c r="B11" s="1" t="s">
        <v>671</v>
      </c>
      <c r="C11" s="1" t="s">
        <v>30</v>
      </c>
      <c r="D11" s="33">
        <v>22</v>
      </c>
      <c r="E11" s="32"/>
      <c r="F11" s="111"/>
      <c r="G11" s="32"/>
      <c r="H11" s="32"/>
      <c r="I11" s="32"/>
      <c r="J11" s="32">
        <f t="shared" si="0"/>
        <v>22</v>
      </c>
      <c r="K11" s="32"/>
      <c r="L11" s="32"/>
      <c r="M11" s="32">
        <f t="shared" si="1"/>
        <v>21.999500000000001</v>
      </c>
      <c r="N11" s="32">
        <f t="shared" si="2"/>
        <v>1</v>
      </c>
      <c r="O11" s="32" t="str">
        <f t="shared" ca="1" si="3"/>
        <v>Y</v>
      </c>
      <c r="P11" s="32"/>
      <c r="Q11" s="32"/>
      <c r="R11" s="33">
        <f t="shared" si="4"/>
        <v>22.0215</v>
      </c>
      <c r="S11" s="33">
        <v>22</v>
      </c>
      <c r="T11" s="32"/>
      <c r="U11" s="111"/>
      <c r="V11" s="32"/>
      <c r="W11" s="32"/>
      <c r="X11" s="32"/>
      <c r="AD11" s="1"/>
      <c r="AE11" s="1"/>
      <c r="AF11" s="25"/>
      <c r="AG11" s="25"/>
      <c r="AH11" s="25"/>
      <c r="AI11" s="25"/>
      <c r="AJ11" s="25"/>
    </row>
    <row r="12" spans="1:37" ht="15">
      <c r="A12" s="1">
        <v>5</v>
      </c>
      <c r="B12" s="1" t="s">
        <v>672</v>
      </c>
      <c r="C12" s="1" t="s">
        <v>58</v>
      </c>
      <c r="D12" s="33">
        <v>21</v>
      </c>
      <c r="E12" s="32"/>
      <c r="F12" s="111"/>
      <c r="G12" s="32"/>
      <c r="H12" s="32"/>
      <c r="I12" s="32"/>
      <c r="J12" s="32">
        <f t="shared" si="0"/>
        <v>21</v>
      </c>
      <c r="K12" s="32"/>
      <c r="L12" s="32"/>
      <c r="M12" s="32">
        <f t="shared" si="1"/>
        <v>20.999400000000001</v>
      </c>
      <c r="N12" s="32">
        <f t="shared" si="2"/>
        <v>1</v>
      </c>
      <c r="O12" s="32" t="str">
        <f t="shared" ca="1" si="3"/>
        <v>Y</v>
      </c>
      <c r="P12" s="32"/>
      <c r="Q12" s="32"/>
      <c r="R12" s="33">
        <f t="shared" si="4"/>
        <v>21.020400000000002</v>
      </c>
      <c r="S12" s="33">
        <v>21</v>
      </c>
      <c r="T12" s="32"/>
      <c r="U12" s="111"/>
      <c r="V12" s="32"/>
      <c r="W12" s="32"/>
      <c r="X12" s="32"/>
      <c r="AD12" s="1"/>
      <c r="AE12" s="1"/>
      <c r="AF12" s="25"/>
      <c r="AG12" s="25"/>
      <c r="AH12" s="25"/>
      <c r="AI12" s="25"/>
      <c r="AJ12" s="25"/>
    </row>
    <row r="13" spans="1:37" ht="15">
      <c r="A13" s="1">
        <v>6</v>
      </c>
      <c r="B13" s="1" t="s">
        <v>673</v>
      </c>
      <c r="C13" s="1" t="s">
        <v>91</v>
      </c>
      <c r="D13" s="33">
        <v>20</v>
      </c>
      <c r="E13" s="32"/>
      <c r="F13" s="111"/>
      <c r="G13" s="32"/>
      <c r="H13" s="32"/>
      <c r="I13" s="32"/>
      <c r="J13" s="32">
        <f t="shared" si="0"/>
        <v>20</v>
      </c>
      <c r="K13" s="32"/>
      <c r="L13" s="32"/>
      <c r="M13" s="32">
        <f t="shared" si="1"/>
        <v>19.999300000000002</v>
      </c>
      <c r="N13" s="32">
        <f t="shared" si="2"/>
        <v>1</v>
      </c>
      <c r="O13" s="32" t="str">
        <f t="shared" ca="1" si="3"/>
        <v>Y</v>
      </c>
      <c r="P13" s="32"/>
      <c r="Q13" s="32"/>
      <c r="R13" s="33">
        <f t="shared" si="4"/>
        <v>20.019300000000001</v>
      </c>
      <c r="S13" s="33">
        <v>20</v>
      </c>
      <c r="T13" s="32"/>
      <c r="U13" s="111"/>
      <c r="V13" s="32"/>
      <c r="W13" s="32"/>
      <c r="X13" s="32"/>
      <c r="AD13" s="1"/>
      <c r="AE13" s="1"/>
      <c r="AF13" s="25"/>
      <c r="AG13" s="25"/>
      <c r="AH13" s="25"/>
      <c r="AI13" s="25"/>
      <c r="AJ13" s="25"/>
    </row>
    <row r="14" spans="1:37" ht="15">
      <c r="A14" s="1">
        <v>7</v>
      </c>
      <c r="B14" s="1" t="s">
        <v>674</v>
      </c>
      <c r="C14" s="1" t="s">
        <v>58</v>
      </c>
      <c r="D14" s="33">
        <v>19</v>
      </c>
      <c r="E14" s="32"/>
      <c r="F14" s="111"/>
      <c r="G14" s="32"/>
      <c r="H14" s="32"/>
      <c r="I14" s="32"/>
      <c r="J14" s="32">
        <f t="shared" si="0"/>
        <v>19</v>
      </c>
      <c r="K14" s="32"/>
      <c r="L14" s="32"/>
      <c r="M14" s="32">
        <f t="shared" si="1"/>
        <v>18.999199999999998</v>
      </c>
      <c r="N14" s="32">
        <f t="shared" si="2"/>
        <v>1</v>
      </c>
      <c r="O14" s="32" t="str">
        <f t="shared" ca="1" si="3"/>
        <v>Y</v>
      </c>
      <c r="P14" s="32"/>
      <c r="Q14" s="32"/>
      <c r="R14" s="33">
        <f t="shared" si="4"/>
        <v>19.018199999999997</v>
      </c>
      <c r="S14" s="33">
        <v>19</v>
      </c>
      <c r="T14" s="32"/>
      <c r="U14" s="111"/>
      <c r="V14" s="32"/>
      <c r="W14" s="32"/>
      <c r="X14" s="32"/>
      <c r="AD14" s="1"/>
      <c r="AE14" s="1"/>
      <c r="AF14" s="25"/>
      <c r="AG14" s="25"/>
      <c r="AH14" s="25"/>
      <c r="AI14" s="25"/>
      <c r="AJ14" s="25"/>
    </row>
    <row r="15" spans="1:37" ht="15">
      <c r="A15" s="1">
        <v>8</v>
      </c>
      <c r="B15" s="1" t="s">
        <v>675</v>
      </c>
      <c r="C15" s="1" t="s">
        <v>74</v>
      </c>
      <c r="D15" s="33">
        <v>18</v>
      </c>
      <c r="E15" s="32"/>
      <c r="F15" s="111"/>
      <c r="G15" s="32"/>
      <c r="H15" s="32"/>
      <c r="I15" s="32"/>
      <c r="J15" s="32">
        <f t="shared" si="0"/>
        <v>18</v>
      </c>
      <c r="K15" s="32"/>
      <c r="L15" s="32"/>
      <c r="M15" s="32">
        <f t="shared" si="1"/>
        <v>17.999099999999999</v>
      </c>
      <c r="N15" s="32">
        <f t="shared" si="2"/>
        <v>1</v>
      </c>
      <c r="O15" s="32" t="str">
        <f t="shared" ca="1" si="3"/>
        <v>Y</v>
      </c>
      <c r="P15" s="32"/>
      <c r="Q15" s="32"/>
      <c r="R15" s="33">
        <f t="shared" si="4"/>
        <v>18.017099999999999</v>
      </c>
      <c r="S15" s="33">
        <v>18</v>
      </c>
      <c r="T15" s="32"/>
      <c r="U15" s="111"/>
      <c r="V15" s="32"/>
      <c r="W15" s="32"/>
      <c r="X15" s="32"/>
      <c r="AD15" s="1"/>
      <c r="AE15" s="1"/>
      <c r="AF15" s="25"/>
      <c r="AG15" s="25"/>
      <c r="AH15" s="25"/>
      <c r="AI15" s="25"/>
      <c r="AJ15" s="25"/>
    </row>
    <row r="16" spans="1:37" ht="15">
      <c r="A16" s="1">
        <v>9</v>
      </c>
      <c r="B16" s="1" t="s">
        <v>676</v>
      </c>
      <c r="C16" s="1" t="s">
        <v>91</v>
      </c>
      <c r="D16" s="33">
        <v>17</v>
      </c>
      <c r="E16" s="32"/>
      <c r="F16" s="111"/>
      <c r="G16" s="32"/>
      <c r="H16" s="32"/>
      <c r="I16" s="32"/>
      <c r="J16" s="32">
        <f t="shared" si="0"/>
        <v>17</v>
      </c>
      <c r="K16" s="32"/>
      <c r="L16" s="32"/>
      <c r="M16" s="32">
        <f t="shared" si="1"/>
        <v>16.998999999999999</v>
      </c>
      <c r="N16" s="32">
        <f t="shared" si="2"/>
        <v>1</v>
      </c>
      <c r="O16" s="32" t="str">
        <f t="shared" ca="1" si="3"/>
        <v>Y</v>
      </c>
      <c r="P16" s="32"/>
      <c r="Q16" s="32"/>
      <c r="R16" s="33">
        <f t="shared" si="4"/>
        <v>17.015999999999998</v>
      </c>
      <c r="S16" s="33">
        <v>17</v>
      </c>
      <c r="T16" s="32"/>
      <c r="U16" s="111"/>
      <c r="V16" s="32"/>
      <c r="W16" s="32"/>
      <c r="X16" s="32"/>
      <c r="AD16" s="1"/>
      <c r="AE16" s="1"/>
      <c r="AF16" s="25"/>
      <c r="AG16" s="25"/>
      <c r="AH16" s="25"/>
      <c r="AI16" s="25"/>
      <c r="AJ16" s="25"/>
    </row>
    <row r="17" spans="1:36" ht="15">
      <c r="A17" s="1">
        <v>10</v>
      </c>
      <c r="B17" s="1" t="s">
        <v>677</v>
      </c>
      <c r="C17" s="1" t="s">
        <v>30</v>
      </c>
      <c r="D17" s="33">
        <v>16</v>
      </c>
      <c r="E17" s="32"/>
      <c r="F17" s="111"/>
      <c r="G17" s="32"/>
      <c r="H17" s="32"/>
      <c r="I17" s="32"/>
      <c r="J17" s="32">
        <f t="shared" si="0"/>
        <v>16</v>
      </c>
      <c r="K17" s="32"/>
      <c r="L17" s="32"/>
      <c r="M17" s="32">
        <f t="shared" si="1"/>
        <v>15.998900000000001</v>
      </c>
      <c r="N17" s="32">
        <f t="shared" si="2"/>
        <v>1</v>
      </c>
      <c r="O17" s="32" t="str">
        <f t="shared" ca="1" si="3"/>
        <v>Y</v>
      </c>
      <c r="P17" s="32"/>
      <c r="Q17" s="32"/>
      <c r="R17" s="33">
        <f t="shared" si="4"/>
        <v>16.014900000000001</v>
      </c>
      <c r="S17" s="33">
        <v>16</v>
      </c>
      <c r="T17" s="32"/>
      <c r="U17" s="111"/>
      <c r="V17" s="32"/>
      <c r="W17" s="32"/>
      <c r="X17" s="32"/>
      <c r="AD17" s="1"/>
      <c r="AE17" s="1"/>
      <c r="AF17" s="25"/>
      <c r="AG17" s="25"/>
      <c r="AH17" s="25"/>
      <c r="AI17" s="25"/>
      <c r="AJ17" s="25"/>
    </row>
    <row r="18" spans="1:36" ht="15">
      <c r="A18" s="1">
        <v>11</v>
      </c>
      <c r="B18" s="1" t="s">
        <v>678</v>
      </c>
      <c r="C18" s="1" t="s">
        <v>30</v>
      </c>
      <c r="D18" s="33">
        <v>15</v>
      </c>
      <c r="E18" s="32"/>
      <c r="F18" s="111"/>
      <c r="G18" s="32"/>
      <c r="H18" s="32"/>
      <c r="I18" s="32"/>
      <c r="J18" s="32">
        <f t="shared" si="0"/>
        <v>15</v>
      </c>
      <c r="K18" s="32"/>
      <c r="L18" s="32"/>
      <c r="M18" s="32">
        <f t="shared" si="1"/>
        <v>14.998799999999999</v>
      </c>
      <c r="N18" s="32">
        <f t="shared" si="2"/>
        <v>1</v>
      </c>
      <c r="O18" s="32" t="str">
        <f t="shared" ca="1" si="3"/>
        <v>Y</v>
      </c>
      <c r="P18" s="32"/>
      <c r="Q18" s="32"/>
      <c r="R18" s="33">
        <f t="shared" si="4"/>
        <v>15.0138</v>
      </c>
      <c r="S18" s="33">
        <v>15</v>
      </c>
      <c r="T18" s="32"/>
      <c r="U18" s="111"/>
      <c r="V18" s="32"/>
      <c r="W18" s="32"/>
      <c r="X18" s="32"/>
      <c r="AD18" s="1"/>
      <c r="AE18" s="1"/>
      <c r="AF18" s="25"/>
      <c r="AG18" s="25"/>
      <c r="AH18" s="25"/>
      <c r="AI18" s="25"/>
      <c r="AJ18" s="25"/>
    </row>
    <row r="19" spans="1:36" ht="15">
      <c r="A19" s="1">
        <v>12</v>
      </c>
      <c r="B19" s="1" t="s">
        <v>679</v>
      </c>
      <c r="C19" s="1" t="s">
        <v>70</v>
      </c>
      <c r="D19" s="33">
        <v>14</v>
      </c>
      <c r="E19" s="32"/>
      <c r="F19" s="111"/>
      <c r="G19" s="32"/>
      <c r="H19" s="32"/>
      <c r="I19" s="32"/>
      <c r="J19" s="32">
        <f t="shared" si="0"/>
        <v>14</v>
      </c>
      <c r="K19" s="32"/>
      <c r="L19" s="32"/>
      <c r="M19" s="32">
        <f t="shared" si="1"/>
        <v>13.998699999999999</v>
      </c>
      <c r="N19" s="32">
        <f t="shared" si="2"/>
        <v>1</v>
      </c>
      <c r="O19" s="32" t="str">
        <f t="shared" ca="1" si="3"/>
        <v>Y</v>
      </c>
      <c r="P19" s="32"/>
      <c r="Q19" s="32"/>
      <c r="R19" s="33">
        <f t="shared" si="4"/>
        <v>14.012699999999999</v>
      </c>
      <c r="S19" s="33">
        <v>14</v>
      </c>
      <c r="T19" s="32"/>
      <c r="U19" s="111"/>
      <c r="V19" s="32"/>
      <c r="W19" s="32"/>
      <c r="X19" s="32"/>
      <c r="AD19" s="1"/>
      <c r="AE19" s="1"/>
      <c r="AF19" s="25"/>
      <c r="AG19" s="25"/>
      <c r="AH19" s="25"/>
      <c r="AI19" s="25"/>
      <c r="AJ19" s="25"/>
    </row>
    <row r="20" spans="1:36" ht="15">
      <c r="A20" s="1">
        <v>13</v>
      </c>
      <c r="B20" s="1" t="s">
        <v>680</v>
      </c>
      <c r="C20" s="1" t="s">
        <v>30</v>
      </c>
      <c r="D20" s="33">
        <v>13</v>
      </c>
      <c r="E20" s="32"/>
      <c r="F20" s="111"/>
      <c r="G20" s="32"/>
      <c r="H20" s="32"/>
      <c r="I20" s="32"/>
      <c r="J20" s="32">
        <f t="shared" si="0"/>
        <v>13</v>
      </c>
      <c r="K20" s="32"/>
      <c r="L20" s="32"/>
      <c r="M20" s="32">
        <f t="shared" si="1"/>
        <v>12.9986</v>
      </c>
      <c r="N20" s="32">
        <f t="shared" si="2"/>
        <v>1</v>
      </c>
      <c r="O20" s="32" t="str">
        <f t="shared" ca="1" si="3"/>
        <v>Y</v>
      </c>
      <c r="P20" s="32"/>
      <c r="Q20" s="32"/>
      <c r="R20" s="33">
        <f t="shared" si="4"/>
        <v>13.0116</v>
      </c>
      <c r="S20" s="33">
        <v>13</v>
      </c>
      <c r="T20" s="32"/>
      <c r="U20" s="111"/>
      <c r="V20" s="32"/>
      <c r="W20" s="32"/>
      <c r="X20" s="32"/>
      <c r="AD20" s="1"/>
      <c r="AE20" s="1"/>
      <c r="AF20" s="25"/>
      <c r="AG20" s="25"/>
      <c r="AH20" s="25"/>
      <c r="AI20" s="25"/>
      <c r="AJ20" s="25"/>
    </row>
    <row r="21" spans="1:36" ht="3" customHeight="1">
      <c r="C21" s="112"/>
      <c r="D21" s="113"/>
      <c r="E21" s="114"/>
      <c r="F21" s="114"/>
      <c r="G21" s="32"/>
      <c r="H21" s="115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2"/>
      <c r="T21" s="32"/>
      <c r="U21" s="32"/>
      <c r="V21" s="32"/>
      <c r="W21" s="32"/>
      <c r="X21" s="32"/>
      <c r="AD21" s="1"/>
      <c r="AE21" s="37"/>
      <c r="AF21" s="25"/>
      <c r="AG21" s="25"/>
      <c r="AH21" s="25"/>
      <c r="AI21" s="25"/>
      <c r="AJ21" s="25"/>
    </row>
    <row r="22" spans="1:36" ht="15">
      <c r="C22" s="112"/>
      <c r="D22" s="113"/>
      <c r="E22" s="114"/>
      <c r="F22" s="114"/>
      <c r="G22" s="32"/>
      <c r="H22" s="115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2"/>
      <c r="T22" s="32"/>
      <c r="U22" s="32"/>
      <c r="V22" s="32"/>
      <c r="W22" s="32"/>
      <c r="X22" s="32"/>
      <c r="AD22" s="1"/>
      <c r="AE22" s="37"/>
      <c r="AF22" s="25"/>
      <c r="AG22" s="25"/>
      <c r="AH22" s="25"/>
      <c r="AI22" s="25"/>
      <c r="AJ22" s="25"/>
    </row>
    <row r="23" spans="1:36" ht="15">
      <c r="A23" s="26" t="s">
        <v>681</v>
      </c>
      <c r="C23" s="112"/>
      <c r="D23" s="113"/>
      <c r="E23" s="114"/>
      <c r="F23" s="114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2"/>
      <c r="T23" s="32"/>
      <c r="U23" s="32"/>
      <c r="V23" s="32"/>
      <c r="W23" s="32"/>
      <c r="X23" s="32"/>
      <c r="AD23" s="1"/>
      <c r="AE23" s="37"/>
      <c r="AF23" s="25"/>
      <c r="AG23" s="25"/>
      <c r="AH23" s="25">
        <v>79</v>
      </c>
      <c r="AI23" s="25">
        <v>64</v>
      </c>
      <c r="AJ23" s="25">
        <v>64</v>
      </c>
    </row>
    <row r="24" spans="1:36">
      <c r="A24" s="1">
        <v>1</v>
      </c>
      <c r="B24" s="1" t="s">
        <v>682</v>
      </c>
      <c r="C24" s="99" t="s">
        <v>111</v>
      </c>
      <c r="D24" s="116">
        <v>20</v>
      </c>
      <c r="E24" s="114"/>
      <c r="F24" s="114"/>
      <c r="G24" s="32"/>
      <c r="H24" s="32"/>
      <c r="I24" s="32"/>
      <c r="J24" s="32">
        <f t="shared" ref="J24:J39" si="5">IFERROR(LARGE(D24:I24,1),0)+IF($C$5&gt;=2,IFERROR(LARGE(D24:I24,2),0),0)+IF($C$5&gt;=3,IFERROR(LARGE(D24:I24,3),0),0)+IF($C$5&gt;=4,IFERROR(LARGE(D24:I24,4),0),0)+IF($C$5&gt;=5,IFERROR(LARGE(D24:I24,5),0),0)+IF($C$5&gt;=6,IFERROR(LARGE(D24:I24,6),0),0)</f>
        <v>20</v>
      </c>
      <c r="K24" s="32"/>
      <c r="L24" s="32" t="s">
        <v>744</v>
      </c>
      <c r="M24" s="32">
        <f t="shared" ref="M24:M39" si="6">J24-(ROW(J24)-ROW(J$6))/10000</f>
        <v>19.998200000000001</v>
      </c>
      <c r="N24" s="32">
        <f t="shared" ref="N24:N39" si="7">COUNT(D24:I24)</f>
        <v>1</v>
      </c>
      <c r="O24" s="32" t="str">
        <f t="shared" ref="O24:O39" ca="1" si="8">IF(AND(N24=1,OFFSET(C24,0,O$3)&gt;0),"Y",0)</f>
        <v>Y</v>
      </c>
      <c r="P24" s="32"/>
      <c r="Q24" s="32"/>
      <c r="R24" s="33">
        <f t="shared" ref="R24:R39" si="9">M24+S24/1000+T24/10000+U24/100000+V24/1000000+W24/10000000+X24/100000000</f>
        <v>20.0182</v>
      </c>
      <c r="S24" s="116">
        <v>20</v>
      </c>
      <c r="T24" s="114"/>
      <c r="U24" s="114"/>
      <c r="V24" s="32"/>
      <c r="W24" s="32"/>
      <c r="X24" s="32"/>
      <c r="AD24" s="1"/>
      <c r="AE24" s="37"/>
      <c r="AF24" s="25"/>
      <c r="AG24" s="25"/>
      <c r="AH24" s="25"/>
      <c r="AI24" s="25"/>
      <c r="AJ24" s="25"/>
    </row>
    <row r="25" spans="1:36">
      <c r="A25" s="1">
        <v>2</v>
      </c>
      <c r="B25" s="1" t="s">
        <v>683</v>
      </c>
      <c r="C25" s="99" t="s">
        <v>685</v>
      </c>
      <c r="D25" s="116">
        <v>19</v>
      </c>
      <c r="E25" s="114"/>
      <c r="F25" s="114"/>
      <c r="G25" s="32"/>
      <c r="H25" s="32"/>
      <c r="I25" s="32"/>
      <c r="J25" s="32">
        <f t="shared" si="5"/>
        <v>19</v>
      </c>
      <c r="K25" s="32"/>
      <c r="L25" s="32" t="s">
        <v>745</v>
      </c>
      <c r="M25" s="32">
        <f t="shared" si="6"/>
        <v>18.998100000000001</v>
      </c>
      <c r="N25" s="32">
        <f t="shared" si="7"/>
        <v>1</v>
      </c>
      <c r="O25" s="32" t="str">
        <f t="shared" ca="1" si="8"/>
        <v>Y</v>
      </c>
      <c r="P25" s="32"/>
      <c r="Q25" s="32"/>
      <c r="R25" s="33">
        <f t="shared" si="9"/>
        <v>19.017099999999999</v>
      </c>
      <c r="S25" s="116">
        <v>19</v>
      </c>
      <c r="T25" s="114"/>
      <c r="U25" s="114"/>
      <c r="V25" s="32"/>
      <c r="W25" s="32"/>
      <c r="X25" s="32"/>
      <c r="AD25" s="1"/>
      <c r="AE25" s="37"/>
      <c r="AF25" s="25"/>
      <c r="AG25" s="25"/>
      <c r="AH25" s="25"/>
      <c r="AI25" s="25"/>
      <c r="AJ25" s="25"/>
    </row>
    <row r="26" spans="1:36">
      <c r="A26" s="1">
        <v>3</v>
      </c>
      <c r="B26" s="1" t="s">
        <v>686</v>
      </c>
      <c r="C26" s="99" t="s">
        <v>111</v>
      </c>
      <c r="D26" s="116">
        <v>18</v>
      </c>
      <c r="E26" s="114"/>
      <c r="F26" s="114"/>
      <c r="G26" s="32"/>
      <c r="H26" s="32"/>
      <c r="I26" s="32"/>
      <c r="J26" s="32">
        <f t="shared" si="5"/>
        <v>18</v>
      </c>
      <c r="K26" s="32"/>
      <c r="L26" s="32" t="s">
        <v>746</v>
      </c>
      <c r="M26" s="32">
        <f t="shared" si="6"/>
        <v>17.998000000000001</v>
      </c>
      <c r="N26" s="32">
        <f t="shared" si="7"/>
        <v>1</v>
      </c>
      <c r="O26" s="32" t="str">
        <f t="shared" ca="1" si="8"/>
        <v>Y</v>
      </c>
      <c r="P26" s="32"/>
      <c r="Q26" s="32"/>
      <c r="R26" s="33">
        <f t="shared" si="9"/>
        <v>18.016000000000002</v>
      </c>
      <c r="S26" s="116">
        <v>18</v>
      </c>
      <c r="T26" s="114"/>
      <c r="U26" s="114"/>
      <c r="V26" s="32"/>
      <c r="W26" s="32"/>
      <c r="X26" s="32"/>
      <c r="AD26" s="1"/>
      <c r="AE26" s="37"/>
      <c r="AF26" s="25"/>
      <c r="AG26" s="25"/>
      <c r="AH26" s="25"/>
      <c r="AI26" s="25"/>
      <c r="AJ26" s="25"/>
    </row>
    <row r="27" spans="1:36">
      <c r="A27" s="1">
        <v>4</v>
      </c>
      <c r="B27" s="1" t="s">
        <v>687</v>
      </c>
      <c r="C27" s="99" t="s">
        <v>30</v>
      </c>
      <c r="D27" s="116">
        <v>17</v>
      </c>
      <c r="E27" s="114"/>
      <c r="F27" s="114"/>
      <c r="G27" s="32"/>
      <c r="H27" s="32"/>
      <c r="I27" s="32"/>
      <c r="J27" s="32">
        <f t="shared" si="5"/>
        <v>17</v>
      </c>
      <c r="K27" s="32"/>
      <c r="L27" s="32"/>
      <c r="M27" s="32">
        <f t="shared" si="6"/>
        <v>16.997900000000001</v>
      </c>
      <c r="N27" s="32">
        <f t="shared" si="7"/>
        <v>1</v>
      </c>
      <c r="O27" s="32" t="str">
        <f t="shared" ca="1" si="8"/>
        <v>Y</v>
      </c>
      <c r="P27" s="32"/>
      <c r="Q27" s="32"/>
      <c r="R27" s="33">
        <f t="shared" si="9"/>
        <v>17.014900000000001</v>
      </c>
      <c r="S27" s="116">
        <v>17</v>
      </c>
      <c r="T27" s="114"/>
      <c r="U27" s="114"/>
      <c r="V27" s="32"/>
      <c r="W27" s="32"/>
      <c r="X27" s="32"/>
      <c r="AD27" s="1"/>
      <c r="AE27" s="37"/>
      <c r="AF27" s="25"/>
      <c r="AG27" s="25"/>
      <c r="AH27" s="25"/>
      <c r="AI27" s="25"/>
      <c r="AJ27" s="25"/>
    </row>
    <row r="28" spans="1:36">
      <c r="A28" s="1">
        <v>5</v>
      </c>
      <c r="B28" s="1" t="s">
        <v>688</v>
      </c>
      <c r="C28" s="99" t="s">
        <v>30</v>
      </c>
      <c r="D28" s="116">
        <v>16</v>
      </c>
      <c r="E28" s="114"/>
      <c r="F28" s="114"/>
      <c r="G28" s="32"/>
      <c r="H28" s="32"/>
      <c r="I28" s="32"/>
      <c r="J28" s="32">
        <f t="shared" si="5"/>
        <v>16</v>
      </c>
      <c r="K28" s="32"/>
      <c r="L28" s="32"/>
      <c r="M28" s="32">
        <f t="shared" si="6"/>
        <v>15.9978</v>
      </c>
      <c r="N28" s="32">
        <f t="shared" si="7"/>
        <v>1</v>
      </c>
      <c r="O28" s="32" t="str">
        <f t="shared" ca="1" si="8"/>
        <v>Y</v>
      </c>
      <c r="P28" s="32"/>
      <c r="Q28" s="32"/>
      <c r="R28" s="33">
        <f t="shared" si="9"/>
        <v>16.0138</v>
      </c>
      <c r="S28" s="116">
        <v>16</v>
      </c>
      <c r="T28" s="114"/>
      <c r="U28" s="114"/>
      <c r="V28" s="32"/>
      <c r="W28" s="32"/>
      <c r="X28" s="32"/>
      <c r="AD28" s="1"/>
      <c r="AE28" s="37"/>
      <c r="AF28" s="25"/>
      <c r="AG28" s="25"/>
      <c r="AH28" s="25"/>
      <c r="AI28" s="25"/>
      <c r="AJ28" s="25"/>
    </row>
    <row r="29" spans="1:36">
      <c r="A29" s="1">
        <v>6</v>
      </c>
      <c r="B29" s="1" t="s">
        <v>689</v>
      </c>
      <c r="C29" s="99" t="s">
        <v>30</v>
      </c>
      <c r="D29" s="116">
        <v>15</v>
      </c>
      <c r="E29" s="114"/>
      <c r="F29" s="114"/>
      <c r="G29" s="32"/>
      <c r="H29" s="32"/>
      <c r="I29" s="32"/>
      <c r="J29" s="32">
        <f t="shared" si="5"/>
        <v>15</v>
      </c>
      <c r="K29" s="32"/>
      <c r="L29" s="32"/>
      <c r="M29" s="32">
        <f t="shared" si="6"/>
        <v>14.9977</v>
      </c>
      <c r="N29" s="32">
        <f t="shared" si="7"/>
        <v>1</v>
      </c>
      <c r="O29" s="32" t="str">
        <f t="shared" ca="1" si="8"/>
        <v>Y</v>
      </c>
      <c r="P29" s="32"/>
      <c r="Q29" s="32"/>
      <c r="R29" s="33">
        <f t="shared" si="9"/>
        <v>15.012700000000001</v>
      </c>
      <c r="S29" s="116">
        <v>15</v>
      </c>
      <c r="T29" s="114"/>
      <c r="U29" s="114"/>
      <c r="V29" s="32"/>
      <c r="W29" s="32"/>
      <c r="X29" s="32"/>
      <c r="AD29" s="1"/>
      <c r="AE29" s="37"/>
      <c r="AF29" s="25"/>
      <c r="AG29" s="25"/>
      <c r="AH29" s="25"/>
      <c r="AI29" s="25"/>
      <c r="AJ29" s="25"/>
    </row>
    <row r="30" spans="1:36">
      <c r="A30" s="1">
        <v>7</v>
      </c>
      <c r="B30" s="1" t="s">
        <v>690</v>
      </c>
      <c r="C30" s="99" t="s">
        <v>30</v>
      </c>
      <c r="D30" s="116">
        <v>14</v>
      </c>
      <c r="E30" s="114"/>
      <c r="F30" s="114"/>
      <c r="G30" s="32"/>
      <c r="H30" s="32"/>
      <c r="I30" s="32"/>
      <c r="J30" s="32">
        <f t="shared" si="5"/>
        <v>14</v>
      </c>
      <c r="K30" s="32"/>
      <c r="L30" s="32"/>
      <c r="M30" s="32">
        <f t="shared" si="6"/>
        <v>13.9976</v>
      </c>
      <c r="N30" s="32">
        <f t="shared" si="7"/>
        <v>1</v>
      </c>
      <c r="O30" s="32" t="str">
        <f t="shared" ca="1" si="8"/>
        <v>Y</v>
      </c>
      <c r="P30" s="32"/>
      <c r="Q30" s="32"/>
      <c r="R30" s="33">
        <f t="shared" si="9"/>
        <v>14.0116</v>
      </c>
      <c r="S30" s="116">
        <v>14</v>
      </c>
      <c r="T30" s="114"/>
      <c r="U30" s="114"/>
      <c r="V30" s="32"/>
      <c r="W30" s="32"/>
      <c r="X30" s="32"/>
      <c r="AD30" s="1"/>
      <c r="AE30" s="37"/>
      <c r="AF30" s="25"/>
      <c r="AG30" s="25"/>
      <c r="AH30" s="25"/>
      <c r="AI30" s="25"/>
      <c r="AJ30" s="25"/>
    </row>
    <row r="31" spans="1:36">
      <c r="A31" s="1">
        <v>8</v>
      </c>
      <c r="B31" s="1" t="s">
        <v>691</v>
      </c>
      <c r="C31" s="99" t="s">
        <v>30</v>
      </c>
      <c r="D31" s="116">
        <v>13</v>
      </c>
      <c r="E31" s="114"/>
      <c r="F31" s="114"/>
      <c r="G31" s="32"/>
      <c r="H31" s="32"/>
      <c r="I31" s="32"/>
      <c r="J31" s="32">
        <f t="shared" si="5"/>
        <v>13</v>
      </c>
      <c r="K31" s="32"/>
      <c r="L31" s="32"/>
      <c r="M31" s="32">
        <f t="shared" si="6"/>
        <v>12.9975</v>
      </c>
      <c r="N31" s="32">
        <f t="shared" si="7"/>
        <v>1</v>
      </c>
      <c r="O31" s="32" t="str">
        <f t="shared" ca="1" si="8"/>
        <v>Y</v>
      </c>
      <c r="P31" s="32"/>
      <c r="Q31" s="32"/>
      <c r="R31" s="33">
        <f t="shared" si="9"/>
        <v>13.0105</v>
      </c>
      <c r="S31" s="116">
        <v>13</v>
      </c>
      <c r="T31" s="114"/>
      <c r="U31" s="114"/>
      <c r="V31" s="32"/>
      <c r="W31" s="32"/>
      <c r="X31" s="32"/>
      <c r="AD31" s="1"/>
      <c r="AE31" s="37"/>
      <c r="AF31" s="25"/>
      <c r="AG31" s="25"/>
      <c r="AH31" s="25"/>
      <c r="AI31" s="25"/>
      <c r="AJ31" s="25"/>
    </row>
    <row r="32" spans="1:36">
      <c r="A32" s="1">
        <v>9</v>
      </c>
      <c r="B32" s="1" t="s">
        <v>692</v>
      </c>
      <c r="C32" s="99" t="s">
        <v>74</v>
      </c>
      <c r="D32" s="116">
        <v>12</v>
      </c>
      <c r="E32" s="114"/>
      <c r="F32" s="114"/>
      <c r="G32" s="32"/>
      <c r="H32" s="32"/>
      <c r="I32" s="32"/>
      <c r="J32" s="32">
        <f t="shared" si="5"/>
        <v>12</v>
      </c>
      <c r="K32" s="32"/>
      <c r="L32" s="32"/>
      <c r="M32" s="32">
        <f t="shared" si="6"/>
        <v>11.997400000000001</v>
      </c>
      <c r="N32" s="32">
        <f t="shared" si="7"/>
        <v>1</v>
      </c>
      <c r="O32" s="32" t="str">
        <f t="shared" ca="1" si="8"/>
        <v>Y</v>
      </c>
      <c r="P32" s="32"/>
      <c r="Q32" s="32"/>
      <c r="R32" s="33">
        <f t="shared" si="9"/>
        <v>12.009400000000001</v>
      </c>
      <c r="S32" s="116">
        <v>12</v>
      </c>
      <c r="T32" s="114"/>
      <c r="U32" s="114"/>
      <c r="V32" s="32"/>
      <c r="W32" s="32"/>
      <c r="X32" s="32"/>
      <c r="AD32" s="1"/>
      <c r="AE32" s="37"/>
      <c r="AF32" s="25"/>
      <c r="AG32" s="25"/>
      <c r="AH32" s="25"/>
      <c r="AI32" s="25"/>
      <c r="AJ32" s="25"/>
    </row>
    <row r="33" spans="1:36">
      <c r="A33" s="1">
        <v>10</v>
      </c>
      <c r="B33" s="1" t="s">
        <v>693</v>
      </c>
      <c r="C33" s="99" t="s">
        <v>30</v>
      </c>
      <c r="D33" s="116">
        <v>11</v>
      </c>
      <c r="E33" s="114"/>
      <c r="F33" s="114"/>
      <c r="G33" s="32"/>
      <c r="H33" s="32"/>
      <c r="I33" s="32"/>
      <c r="J33" s="32">
        <f t="shared" si="5"/>
        <v>11</v>
      </c>
      <c r="K33" s="32"/>
      <c r="L33" s="32"/>
      <c r="M33" s="32">
        <f t="shared" si="6"/>
        <v>10.997299999999999</v>
      </c>
      <c r="N33" s="32">
        <f t="shared" si="7"/>
        <v>1</v>
      </c>
      <c r="O33" s="32" t="str">
        <f t="shared" ca="1" si="8"/>
        <v>Y</v>
      </c>
      <c r="P33" s="32"/>
      <c r="Q33" s="32"/>
      <c r="R33" s="33">
        <f t="shared" si="9"/>
        <v>11.008299999999998</v>
      </c>
      <c r="S33" s="116">
        <v>11</v>
      </c>
      <c r="T33" s="114"/>
      <c r="U33" s="114"/>
      <c r="V33" s="32"/>
      <c r="W33" s="32"/>
      <c r="X33" s="32"/>
      <c r="AD33" s="1"/>
      <c r="AE33" s="37"/>
      <c r="AF33" s="25"/>
      <c r="AG33" s="25"/>
      <c r="AH33" s="25"/>
      <c r="AI33" s="25"/>
      <c r="AJ33" s="25"/>
    </row>
    <row r="34" spans="1:36">
      <c r="A34" s="1">
        <v>11</v>
      </c>
      <c r="B34" s="1" t="s">
        <v>694</v>
      </c>
      <c r="C34" s="99" t="s">
        <v>91</v>
      </c>
      <c r="D34" s="116">
        <v>10</v>
      </c>
      <c r="E34" s="114"/>
      <c r="F34" s="114"/>
      <c r="G34" s="32"/>
      <c r="H34" s="32"/>
      <c r="I34" s="32"/>
      <c r="J34" s="32">
        <f t="shared" si="5"/>
        <v>10</v>
      </c>
      <c r="K34" s="32"/>
      <c r="L34" s="32"/>
      <c r="M34" s="32">
        <f t="shared" si="6"/>
        <v>9.9971999999999994</v>
      </c>
      <c r="N34" s="32">
        <f t="shared" si="7"/>
        <v>1</v>
      </c>
      <c r="O34" s="32" t="str">
        <f t="shared" ca="1" si="8"/>
        <v>Y</v>
      </c>
      <c r="P34" s="32"/>
      <c r="Q34" s="32"/>
      <c r="R34" s="33">
        <f t="shared" si="9"/>
        <v>10.007199999999999</v>
      </c>
      <c r="S34" s="116">
        <v>10</v>
      </c>
      <c r="T34" s="114"/>
      <c r="U34" s="114"/>
      <c r="V34" s="32"/>
      <c r="W34" s="32"/>
      <c r="X34" s="32"/>
      <c r="AD34" s="1"/>
      <c r="AE34" s="37"/>
      <c r="AF34" s="25"/>
      <c r="AG34" s="25"/>
      <c r="AH34" s="25"/>
      <c r="AI34" s="25"/>
      <c r="AJ34" s="25"/>
    </row>
    <row r="35" spans="1:36">
      <c r="A35" s="1">
        <v>12</v>
      </c>
      <c r="B35" s="1" t="s">
        <v>695</v>
      </c>
      <c r="C35" s="99" t="s">
        <v>30</v>
      </c>
      <c r="D35" s="116">
        <v>9</v>
      </c>
      <c r="E35" s="114"/>
      <c r="F35" s="114"/>
      <c r="G35" s="32"/>
      <c r="H35" s="32"/>
      <c r="I35" s="32"/>
      <c r="J35" s="32">
        <f t="shared" si="5"/>
        <v>9</v>
      </c>
      <c r="K35" s="32"/>
      <c r="L35" s="32"/>
      <c r="M35" s="32">
        <f t="shared" si="6"/>
        <v>8.9970999999999997</v>
      </c>
      <c r="N35" s="32">
        <f t="shared" si="7"/>
        <v>1</v>
      </c>
      <c r="O35" s="32" t="str">
        <f t="shared" ca="1" si="8"/>
        <v>Y</v>
      </c>
      <c r="P35" s="32"/>
      <c r="Q35" s="32"/>
      <c r="R35" s="33">
        <f t="shared" si="9"/>
        <v>9.0061</v>
      </c>
      <c r="S35" s="116">
        <v>9</v>
      </c>
      <c r="T35" s="114"/>
      <c r="U35" s="114"/>
      <c r="V35" s="32"/>
      <c r="W35" s="32"/>
      <c r="X35" s="32"/>
      <c r="AD35" s="1"/>
      <c r="AE35" s="37"/>
      <c r="AF35" s="25"/>
      <c r="AG35" s="25"/>
      <c r="AH35" s="25"/>
      <c r="AI35" s="25"/>
      <c r="AJ35" s="25"/>
    </row>
    <row r="36" spans="1:36">
      <c r="A36" s="1">
        <v>13</v>
      </c>
      <c r="B36" s="1" t="s">
        <v>696</v>
      </c>
      <c r="C36" s="99" t="s">
        <v>30</v>
      </c>
      <c r="D36" s="116">
        <v>8</v>
      </c>
      <c r="E36" s="114"/>
      <c r="F36" s="114"/>
      <c r="G36" s="32"/>
      <c r="H36" s="32"/>
      <c r="I36" s="32"/>
      <c r="J36" s="32">
        <f t="shared" si="5"/>
        <v>8</v>
      </c>
      <c r="K36" s="32"/>
      <c r="L36" s="32"/>
      <c r="M36" s="32">
        <f t="shared" si="6"/>
        <v>7.9969999999999999</v>
      </c>
      <c r="N36" s="32">
        <f t="shared" si="7"/>
        <v>1</v>
      </c>
      <c r="O36" s="32" t="str">
        <f t="shared" ca="1" si="8"/>
        <v>Y</v>
      </c>
      <c r="P36" s="32"/>
      <c r="Q36" s="32"/>
      <c r="R36" s="33">
        <f t="shared" si="9"/>
        <v>8.004999999999999</v>
      </c>
      <c r="S36" s="116">
        <v>8</v>
      </c>
      <c r="T36" s="114"/>
      <c r="U36" s="114"/>
      <c r="V36" s="32"/>
      <c r="W36" s="32"/>
      <c r="X36" s="32"/>
      <c r="AD36" s="1"/>
      <c r="AE36" s="37"/>
      <c r="AF36" s="25"/>
      <c r="AG36" s="25"/>
      <c r="AH36" s="25"/>
      <c r="AI36" s="25"/>
      <c r="AJ36" s="25"/>
    </row>
    <row r="37" spans="1:36">
      <c r="A37" s="1">
        <v>14</v>
      </c>
      <c r="B37" s="1" t="s">
        <v>697</v>
      </c>
      <c r="C37" s="99" t="s">
        <v>30</v>
      </c>
      <c r="D37" s="116">
        <v>7</v>
      </c>
      <c r="E37" s="114"/>
      <c r="F37" s="114"/>
      <c r="G37" s="32"/>
      <c r="H37" s="32"/>
      <c r="I37" s="32"/>
      <c r="J37" s="32">
        <f t="shared" si="5"/>
        <v>7</v>
      </c>
      <c r="K37" s="32"/>
      <c r="L37" s="32"/>
      <c r="M37" s="32">
        <f t="shared" si="6"/>
        <v>6.9969000000000001</v>
      </c>
      <c r="N37" s="32">
        <f t="shared" si="7"/>
        <v>1</v>
      </c>
      <c r="O37" s="32" t="str">
        <f t="shared" ca="1" si="8"/>
        <v>Y</v>
      </c>
      <c r="P37" s="32"/>
      <c r="Q37" s="32"/>
      <c r="R37" s="33">
        <f t="shared" si="9"/>
        <v>7.0038999999999998</v>
      </c>
      <c r="S37" s="116">
        <v>7</v>
      </c>
      <c r="T37" s="114"/>
      <c r="U37" s="114"/>
      <c r="V37" s="32"/>
      <c r="W37" s="32"/>
      <c r="X37" s="32"/>
      <c r="AD37" s="1"/>
      <c r="AE37" s="37"/>
      <c r="AF37" s="25"/>
      <c r="AG37" s="25"/>
      <c r="AH37" s="25"/>
      <c r="AI37" s="25"/>
      <c r="AJ37" s="25"/>
    </row>
    <row r="38" spans="1:36">
      <c r="A38" s="1">
        <v>15</v>
      </c>
      <c r="B38" s="1" t="s">
        <v>698</v>
      </c>
      <c r="C38" s="99" t="s">
        <v>685</v>
      </c>
      <c r="D38" s="116">
        <v>6</v>
      </c>
      <c r="E38" s="114"/>
      <c r="F38" s="114"/>
      <c r="G38" s="32"/>
      <c r="H38" s="32"/>
      <c r="I38" s="32"/>
      <c r="J38" s="32">
        <f t="shared" si="5"/>
        <v>6</v>
      </c>
      <c r="K38" s="32"/>
      <c r="L38" s="32"/>
      <c r="M38" s="32">
        <f t="shared" si="6"/>
        <v>5.9968000000000004</v>
      </c>
      <c r="N38" s="32">
        <f t="shared" si="7"/>
        <v>1</v>
      </c>
      <c r="O38" s="32" t="str">
        <f t="shared" ca="1" si="8"/>
        <v>Y</v>
      </c>
      <c r="P38" s="32"/>
      <c r="Q38" s="32"/>
      <c r="R38" s="33">
        <f t="shared" si="9"/>
        <v>6.0028000000000006</v>
      </c>
      <c r="S38" s="116">
        <v>6</v>
      </c>
      <c r="T38" s="114"/>
      <c r="U38" s="114"/>
      <c r="V38" s="32"/>
      <c r="W38" s="32"/>
      <c r="X38" s="32"/>
      <c r="AD38" s="1"/>
      <c r="AE38" s="37"/>
      <c r="AF38" s="25"/>
      <c r="AG38" s="25"/>
      <c r="AH38" s="25"/>
      <c r="AI38" s="25"/>
      <c r="AJ38" s="25"/>
    </row>
    <row r="39" spans="1:36">
      <c r="A39" s="1">
        <v>16</v>
      </c>
      <c r="B39" s="1" t="s">
        <v>699</v>
      </c>
      <c r="C39" s="99" t="s">
        <v>132</v>
      </c>
      <c r="D39" s="116">
        <v>5</v>
      </c>
      <c r="E39" s="114"/>
      <c r="F39" s="114"/>
      <c r="G39" s="32"/>
      <c r="H39" s="32"/>
      <c r="I39" s="32"/>
      <c r="J39" s="32">
        <f t="shared" si="5"/>
        <v>5</v>
      </c>
      <c r="K39" s="32"/>
      <c r="L39" s="32"/>
      <c r="M39" s="32">
        <f t="shared" si="6"/>
        <v>4.9966999999999997</v>
      </c>
      <c r="N39" s="32">
        <f t="shared" si="7"/>
        <v>1</v>
      </c>
      <c r="O39" s="32" t="str">
        <f t="shared" ca="1" si="8"/>
        <v>Y</v>
      </c>
      <c r="P39" s="32"/>
      <c r="Q39" s="32"/>
      <c r="R39" s="33">
        <f t="shared" si="9"/>
        <v>5.0016999999999996</v>
      </c>
      <c r="S39" s="116">
        <v>5</v>
      </c>
      <c r="T39" s="114"/>
      <c r="U39" s="114"/>
      <c r="V39" s="32"/>
      <c r="W39" s="32"/>
      <c r="X39" s="32"/>
      <c r="AD39" s="1"/>
      <c r="AE39" s="37"/>
      <c r="AF39" s="25"/>
      <c r="AG39" s="25"/>
      <c r="AH39" s="25"/>
      <c r="AI39" s="25"/>
      <c r="AJ39" s="25"/>
    </row>
    <row r="40" spans="1:36" ht="3" customHeight="1">
      <c r="A40" s="99"/>
      <c r="B40" s="99"/>
      <c r="C40" s="99"/>
      <c r="D40" s="116"/>
      <c r="E40" s="116"/>
      <c r="F40" s="114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32"/>
      <c r="T40" s="32"/>
      <c r="U40" s="32"/>
      <c r="V40" s="32"/>
      <c r="W40" s="32"/>
      <c r="X40" s="32"/>
      <c r="AD40" s="1"/>
      <c r="AE40" s="37"/>
      <c r="AF40" s="25"/>
      <c r="AG40" s="25"/>
      <c r="AH40" s="25"/>
      <c r="AI40" s="25"/>
      <c r="AJ40" s="25"/>
    </row>
    <row r="41" spans="1:36" ht="15">
      <c r="C41" s="112"/>
      <c r="D41" s="113"/>
      <c r="E41" s="114"/>
      <c r="F41" s="114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32"/>
      <c r="T41" s="32"/>
      <c r="U41" s="32"/>
      <c r="V41" s="32"/>
      <c r="W41" s="32"/>
      <c r="X41" s="32"/>
      <c r="AD41" s="1"/>
      <c r="AE41" s="37"/>
      <c r="AF41" s="25"/>
      <c r="AG41" s="25"/>
      <c r="AH41" s="25"/>
      <c r="AI41" s="25"/>
      <c r="AJ41" s="25"/>
    </row>
    <row r="42" spans="1:36" ht="15">
      <c r="A42" s="26" t="s">
        <v>700</v>
      </c>
      <c r="C42" s="112"/>
      <c r="D42" s="113"/>
      <c r="E42" s="114"/>
      <c r="F42" s="114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  <c r="S42" s="32"/>
      <c r="T42" s="32"/>
      <c r="U42" s="32"/>
      <c r="V42" s="32"/>
      <c r="W42" s="32"/>
      <c r="X42" s="32"/>
      <c r="AD42" s="1"/>
      <c r="AE42" s="37"/>
      <c r="AF42" s="25"/>
      <c r="AG42" s="25"/>
      <c r="AH42" s="25">
        <v>79</v>
      </c>
      <c r="AI42" s="25">
        <v>72</v>
      </c>
      <c r="AJ42" s="25">
        <v>70</v>
      </c>
    </row>
    <row r="43" spans="1:36">
      <c r="A43" s="1">
        <v>1</v>
      </c>
      <c r="B43" s="1" t="s">
        <v>701</v>
      </c>
      <c r="C43" s="99" t="s">
        <v>58</v>
      </c>
      <c r="D43" s="116">
        <v>20</v>
      </c>
      <c r="E43" s="114"/>
      <c r="F43" s="114"/>
      <c r="G43" s="32"/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20</v>
      </c>
      <c r="K43" s="32"/>
      <c r="L43" s="32" t="s">
        <v>747</v>
      </c>
      <c r="M43" s="32">
        <f>J43-(ROW(J43)-ROW(J$6))/10000</f>
        <v>19.996300000000002</v>
      </c>
      <c r="N43" s="32">
        <f>COUNT(D43:I43)</f>
        <v>1</v>
      </c>
      <c r="O43" s="32" t="str">
        <f ca="1">IF(AND(N43=1,OFFSET(C43,0,O$3)&gt;0),"Y",0)</f>
        <v>Y</v>
      </c>
      <c r="P43" s="32"/>
      <c r="Q43" s="32"/>
      <c r="R43" s="33">
        <f>M43+S43/1000+T43/10000+U43/100000+V43/1000000+W43/10000000+X43/100000000</f>
        <v>20.016300000000001</v>
      </c>
      <c r="S43" s="116">
        <v>20</v>
      </c>
      <c r="T43" s="114"/>
      <c r="U43" s="114"/>
      <c r="V43" s="32"/>
      <c r="W43" s="32"/>
      <c r="X43" s="32"/>
      <c r="AD43" s="1"/>
      <c r="AE43" s="37"/>
      <c r="AF43" s="25"/>
      <c r="AG43" s="25"/>
      <c r="AH43" s="25"/>
      <c r="AI43" s="25"/>
      <c r="AJ43" s="25"/>
    </row>
    <row r="44" spans="1:36">
      <c r="A44" s="1">
        <v>2</v>
      </c>
      <c r="B44" s="1" t="s">
        <v>702</v>
      </c>
      <c r="C44" s="99" t="s">
        <v>58</v>
      </c>
      <c r="D44" s="116">
        <v>19</v>
      </c>
      <c r="E44" s="114"/>
      <c r="F44" s="114"/>
      <c r="G44" s="32"/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19</v>
      </c>
      <c r="K44" s="32"/>
      <c r="L44" s="32" t="s">
        <v>748</v>
      </c>
      <c r="M44" s="32">
        <f>J44-(ROW(J44)-ROW(J$6))/10000</f>
        <v>18.996200000000002</v>
      </c>
      <c r="N44" s="32">
        <f>COUNT(D44:I44)</f>
        <v>1</v>
      </c>
      <c r="O44" s="32" t="str">
        <f ca="1">IF(AND(N44=1,OFFSET(C44,0,O$3)&gt;0),"Y",0)</f>
        <v>Y</v>
      </c>
      <c r="P44" s="32"/>
      <c r="Q44" s="32"/>
      <c r="R44" s="33">
        <f>M44+S44/1000+T44/10000+U44/100000+V44/1000000+W44/10000000+X44/100000000</f>
        <v>19.0152</v>
      </c>
      <c r="S44" s="116">
        <v>19</v>
      </c>
      <c r="T44" s="114"/>
      <c r="U44" s="114"/>
      <c r="V44" s="32"/>
      <c r="W44" s="32"/>
      <c r="X44" s="32"/>
      <c r="AD44" s="1"/>
      <c r="AE44" s="37"/>
      <c r="AF44" s="25"/>
      <c r="AG44" s="25"/>
      <c r="AH44" s="25"/>
      <c r="AI44" s="25"/>
      <c r="AJ44" s="25"/>
    </row>
    <row r="45" spans="1:36">
      <c r="A45" s="1">
        <v>3</v>
      </c>
      <c r="B45" s="1" t="s">
        <v>703</v>
      </c>
      <c r="C45" s="99" t="s">
        <v>111</v>
      </c>
      <c r="D45" s="116">
        <v>18</v>
      </c>
      <c r="E45" s="114"/>
      <c r="F45" s="114"/>
      <c r="G45" s="32"/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18</v>
      </c>
      <c r="K45" s="32"/>
      <c r="L45" s="32" t="s">
        <v>749</v>
      </c>
      <c r="M45" s="32">
        <f>J45-(ROW(J45)-ROW(J$6))/10000</f>
        <v>17.996099999999998</v>
      </c>
      <c r="N45" s="32">
        <f>COUNT(D45:I45)</f>
        <v>1</v>
      </c>
      <c r="O45" s="32" t="str">
        <f ca="1">IF(AND(N45=1,OFFSET(C45,0,O$3)&gt;0),"Y",0)</f>
        <v>Y</v>
      </c>
      <c r="P45" s="32"/>
      <c r="Q45" s="32"/>
      <c r="R45" s="33">
        <f>M45+S45/1000+T45/10000+U45/100000+V45/1000000+W45/10000000+X45/100000000</f>
        <v>18.014099999999999</v>
      </c>
      <c r="S45" s="116">
        <v>18</v>
      </c>
      <c r="T45" s="114"/>
      <c r="U45" s="114"/>
      <c r="V45" s="32"/>
      <c r="W45" s="32"/>
      <c r="X45" s="32"/>
      <c r="AD45" s="1"/>
      <c r="AE45" s="37"/>
      <c r="AF45" s="25"/>
      <c r="AG45" s="25"/>
      <c r="AH45" s="25"/>
      <c r="AI45" s="25"/>
      <c r="AJ45" s="25"/>
    </row>
    <row r="46" spans="1:36">
      <c r="A46" s="1">
        <v>4</v>
      </c>
      <c r="B46" s="1" t="s">
        <v>704</v>
      </c>
      <c r="C46" s="99" t="s">
        <v>70</v>
      </c>
      <c r="D46" s="116">
        <v>17</v>
      </c>
      <c r="E46" s="114"/>
      <c r="F46" s="114"/>
      <c r="G46" s="32"/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17</v>
      </c>
      <c r="K46" s="32"/>
      <c r="L46" s="32"/>
      <c r="M46" s="32">
        <f>J46-(ROW(J46)-ROW(J$6))/10000</f>
        <v>16.995999999999999</v>
      </c>
      <c r="N46" s="32">
        <f>COUNT(D46:I46)</f>
        <v>1</v>
      </c>
      <c r="O46" s="32" t="str">
        <f ca="1">IF(AND(N46=1,OFFSET(C46,0,O$3)&gt;0),"Y",0)</f>
        <v>Y</v>
      </c>
      <c r="P46" s="32"/>
      <c r="Q46" s="32"/>
      <c r="R46" s="33">
        <f>M46+S46/1000+T46/10000+U46/100000+V46/1000000+W46/10000000+X46/100000000</f>
        <v>17.012999999999998</v>
      </c>
      <c r="S46" s="116">
        <v>17</v>
      </c>
      <c r="T46" s="114"/>
      <c r="U46" s="114"/>
      <c r="V46" s="32"/>
      <c r="W46" s="32"/>
      <c r="X46" s="32"/>
      <c r="AD46" s="1"/>
      <c r="AE46" s="37"/>
      <c r="AF46" s="25"/>
      <c r="AG46" s="25"/>
      <c r="AH46" s="25"/>
      <c r="AI46" s="25"/>
      <c r="AJ46" s="25"/>
    </row>
    <row r="47" spans="1:36">
      <c r="A47" s="1">
        <v>5</v>
      </c>
      <c r="B47" s="1" t="s">
        <v>705</v>
      </c>
      <c r="C47" s="99" t="s">
        <v>51</v>
      </c>
      <c r="D47" s="116">
        <v>16</v>
      </c>
      <c r="E47" s="114"/>
      <c r="F47" s="114"/>
      <c r="G47" s="32"/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16</v>
      </c>
      <c r="K47" s="32"/>
      <c r="L47" s="32"/>
      <c r="M47" s="32">
        <f>J47-(ROW(J47)-ROW(J$6))/10000</f>
        <v>15.995900000000001</v>
      </c>
      <c r="N47" s="32">
        <f>COUNT(D47:I47)</f>
        <v>1</v>
      </c>
      <c r="O47" s="32" t="str">
        <f ca="1">IF(AND(N47=1,OFFSET(C47,0,O$3)&gt;0),"Y",0)</f>
        <v>Y</v>
      </c>
      <c r="P47" s="32"/>
      <c r="Q47" s="32"/>
      <c r="R47" s="33">
        <f>M47+S47/1000+T47/10000+U47/100000+V47/1000000+W47/10000000+X47/100000000</f>
        <v>16.011900000000001</v>
      </c>
      <c r="S47" s="116">
        <v>16</v>
      </c>
      <c r="T47" s="114"/>
      <c r="U47" s="114"/>
      <c r="V47" s="32"/>
      <c r="W47" s="32"/>
      <c r="X47" s="32"/>
      <c r="AD47" s="1"/>
      <c r="AE47" s="37"/>
      <c r="AF47" s="25"/>
      <c r="AG47" s="25"/>
      <c r="AH47" s="25"/>
      <c r="AI47" s="25"/>
      <c r="AJ47" s="25"/>
    </row>
    <row r="48" spans="1:36" ht="3" customHeight="1">
      <c r="A48" s="99"/>
      <c r="B48" s="99"/>
      <c r="C48" s="99"/>
      <c r="D48" s="116"/>
      <c r="E48" s="116"/>
      <c r="F48" s="114"/>
      <c r="G48" s="32"/>
      <c r="H48" s="115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32"/>
      <c r="T48" s="32"/>
      <c r="U48" s="32"/>
      <c r="V48" s="32"/>
      <c r="W48" s="32"/>
      <c r="X48" s="32"/>
      <c r="AD48" s="1"/>
      <c r="AE48" s="37"/>
      <c r="AF48" s="25"/>
      <c r="AG48" s="25"/>
      <c r="AH48" s="25"/>
      <c r="AI48" s="25"/>
      <c r="AJ48" s="25"/>
    </row>
    <row r="49" spans="1:36" ht="15">
      <c r="C49" s="112"/>
      <c r="D49" s="113"/>
      <c r="E49" s="114"/>
      <c r="F49" s="114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3"/>
      <c r="S49" s="32"/>
      <c r="T49" s="32"/>
      <c r="U49" s="32"/>
      <c r="V49" s="32"/>
      <c r="W49" s="32"/>
      <c r="X49" s="32"/>
      <c r="AD49" s="1"/>
      <c r="AE49" s="37"/>
      <c r="AF49" s="25"/>
      <c r="AG49" s="25"/>
      <c r="AH49" s="25"/>
      <c r="AI49" s="25"/>
      <c r="AJ49" s="25"/>
    </row>
    <row r="50" spans="1:36" ht="15">
      <c r="A50" s="26" t="s">
        <v>706</v>
      </c>
      <c r="C50" s="112"/>
      <c r="D50" s="113"/>
      <c r="E50" s="114"/>
      <c r="F50" s="114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32"/>
      <c r="T50" s="32"/>
      <c r="U50" s="32"/>
      <c r="V50" s="32"/>
      <c r="W50" s="32"/>
      <c r="X50" s="32"/>
      <c r="AD50" s="1"/>
      <c r="AE50" s="37"/>
      <c r="AF50" s="25"/>
      <c r="AG50" s="25"/>
      <c r="AH50" s="25">
        <v>75</v>
      </c>
      <c r="AI50" s="25">
        <v>68</v>
      </c>
      <c r="AJ50" s="25">
        <v>67</v>
      </c>
    </row>
    <row r="51" spans="1:36">
      <c r="A51" s="1">
        <v>1</v>
      </c>
      <c r="B51" s="1" t="s">
        <v>707</v>
      </c>
      <c r="C51" s="99" t="s">
        <v>58</v>
      </c>
      <c r="D51" s="116">
        <v>20</v>
      </c>
      <c r="E51" s="114"/>
      <c r="F51" s="114"/>
      <c r="G51" s="32"/>
      <c r="H51" s="32"/>
      <c r="I51" s="32"/>
      <c r="J51" s="32">
        <f t="shared" ref="J51:J63" si="10">IFERROR(LARGE(D51:I51,1),0)+IF($C$5&gt;=2,IFERROR(LARGE(D51:I51,2),0),0)+IF($C$5&gt;=3,IFERROR(LARGE(D51:I51,3),0),0)+IF($C$5&gt;=4,IFERROR(LARGE(D51:I51,4),0),0)+IF($C$5&gt;=5,IFERROR(LARGE(D51:I51,5),0),0)+IF($C$5&gt;=6,IFERROR(LARGE(D51:I51,6),0),0)</f>
        <v>20</v>
      </c>
      <c r="K51" s="32"/>
      <c r="L51" s="32" t="s">
        <v>750</v>
      </c>
      <c r="M51" s="32">
        <f t="shared" ref="M51:M63" si="11">J51-(ROW(J51)-ROW(J$6))/10000</f>
        <v>19.9955</v>
      </c>
      <c r="N51" s="32">
        <f t="shared" ref="N51:N63" si="12">COUNT(D51:I51)</f>
        <v>1</v>
      </c>
      <c r="O51" s="32" t="str">
        <f t="shared" ref="O51:O63" ca="1" si="13">IF(AND(N51=1,OFFSET(C51,0,O$3)&gt;0),"Y",0)</f>
        <v>Y</v>
      </c>
      <c r="P51" s="32"/>
      <c r="Q51" s="32"/>
      <c r="R51" s="33">
        <f t="shared" ref="R51:R63" si="14">M51+S51/1000+T51/10000+U51/100000+V51/1000000+W51/10000000+X51/100000000</f>
        <v>20.015499999999999</v>
      </c>
      <c r="S51" s="116">
        <v>20</v>
      </c>
      <c r="T51" s="114"/>
      <c r="U51" s="114"/>
      <c r="V51" s="32"/>
      <c r="W51" s="32"/>
      <c r="X51" s="32"/>
      <c r="AD51" s="1"/>
      <c r="AE51" s="37"/>
      <c r="AF51" s="25"/>
      <c r="AG51" s="25"/>
      <c r="AH51" s="25"/>
      <c r="AI51" s="25"/>
      <c r="AJ51" s="25"/>
    </row>
    <row r="52" spans="1:36">
      <c r="A52" s="1">
        <v>2</v>
      </c>
      <c r="B52" s="1" t="s">
        <v>708</v>
      </c>
      <c r="C52" s="99" t="s">
        <v>111</v>
      </c>
      <c r="D52" s="116">
        <v>19</v>
      </c>
      <c r="E52" s="114"/>
      <c r="F52" s="114"/>
      <c r="G52" s="32"/>
      <c r="H52" s="32"/>
      <c r="I52" s="32"/>
      <c r="J52" s="32">
        <f t="shared" si="10"/>
        <v>19</v>
      </c>
      <c r="K52" s="32"/>
      <c r="L52" s="32" t="s">
        <v>751</v>
      </c>
      <c r="M52" s="32">
        <f t="shared" si="11"/>
        <v>18.9954</v>
      </c>
      <c r="N52" s="32">
        <f t="shared" si="12"/>
        <v>1</v>
      </c>
      <c r="O52" s="32" t="str">
        <f t="shared" ca="1" si="13"/>
        <v>Y</v>
      </c>
      <c r="P52" s="32"/>
      <c r="Q52" s="32"/>
      <c r="R52" s="33">
        <f t="shared" si="14"/>
        <v>19.014399999999998</v>
      </c>
      <c r="S52" s="116">
        <v>19</v>
      </c>
      <c r="T52" s="114"/>
      <c r="U52" s="114"/>
      <c r="V52" s="32"/>
      <c r="W52" s="32"/>
      <c r="X52" s="32"/>
      <c r="AD52" s="1"/>
      <c r="AE52" s="37"/>
      <c r="AF52" s="25"/>
      <c r="AG52" s="25"/>
      <c r="AH52" s="25"/>
      <c r="AI52" s="25"/>
      <c r="AJ52" s="25"/>
    </row>
    <row r="53" spans="1:36">
      <c r="A53" s="1">
        <v>3</v>
      </c>
      <c r="B53" s="1" t="s">
        <v>709</v>
      </c>
      <c r="C53" s="99" t="s">
        <v>30</v>
      </c>
      <c r="D53" s="116">
        <v>18</v>
      </c>
      <c r="E53" s="114"/>
      <c r="F53" s="114"/>
      <c r="G53" s="32"/>
      <c r="H53" s="32"/>
      <c r="I53" s="32"/>
      <c r="J53" s="32">
        <f t="shared" si="10"/>
        <v>18</v>
      </c>
      <c r="K53" s="32"/>
      <c r="L53" s="32" t="s">
        <v>752</v>
      </c>
      <c r="M53" s="32">
        <f t="shared" si="11"/>
        <v>17.9953</v>
      </c>
      <c r="N53" s="32">
        <f t="shared" si="12"/>
        <v>1</v>
      </c>
      <c r="O53" s="32" t="str">
        <f t="shared" ca="1" si="13"/>
        <v>Y</v>
      </c>
      <c r="P53" s="32"/>
      <c r="Q53" s="32"/>
      <c r="R53" s="33">
        <f t="shared" si="14"/>
        <v>18.013300000000001</v>
      </c>
      <c r="S53" s="116">
        <v>18</v>
      </c>
      <c r="T53" s="114"/>
      <c r="U53" s="114"/>
      <c r="V53" s="32"/>
      <c r="W53" s="32"/>
      <c r="X53" s="32"/>
      <c r="AD53" s="1"/>
      <c r="AE53" s="37"/>
      <c r="AF53" s="25"/>
      <c r="AG53" s="25"/>
      <c r="AH53" s="25"/>
      <c r="AI53" s="25"/>
      <c r="AJ53" s="25"/>
    </row>
    <row r="54" spans="1:36">
      <c r="A54" s="1">
        <v>4</v>
      </c>
      <c r="B54" s="1" t="s">
        <v>710</v>
      </c>
      <c r="C54" s="99" t="s">
        <v>111</v>
      </c>
      <c r="D54" s="116">
        <v>17</v>
      </c>
      <c r="E54" s="114"/>
      <c r="F54" s="114"/>
      <c r="G54" s="32"/>
      <c r="H54" s="32"/>
      <c r="I54" s="32"/>
      <c r="J54" s="32">
        <f t="shared" si="10"/>
        <v>17</v>
      </c>
      <c r="K54" s="32"/>
      <c r="L54" s="32"/>
      <c r="M54" s="32">
        <f t="shared" si="11"/>
        <v>16.995200000000001</v>
      </c>
      <c r="N54" s="32">
        <f t="shared" si="12"/>
        <v>1</v>
      </c>
      <c r="O54" s="32" t="str">
        <f t="shared" ca="1" si="13"/>
        <v>Y</v>
      </c>
      <c r="P54" s="32"/>
      <c r="Q54" s="32"/>
      <c r="R54" s="33">
        <f t="shared" si="14"/>
        <v>17.0122</v>
      </c>
      <c r="S54" s="116">
        <v>17</v>
      </c>
      <c r="T54" s="114"/>
      <c r="U54" s="114"/>
      <c r="V54" s="32"/>
      <c r="W54" s="32"/>
      <c r="X54" s="32"/>
      <c r="AD54" s="1"/>
      <c r="AE54" s="37"/>
      <c r="AF54" s="25"/>
      <c r="AG54" s="25"/>
      <c r="AH54" s="25"/>
      <c r="AI54" s="25"/>
      <c r="AJ54" s="25"/>
    </row>
    <row r="55" spans="1:36">
      <c r="A55" s="1">
        <v>5</v>
      </c>
      <c r="B55" s="1" t="s">
        <v>711</v>
      </c>
      <c r="C55" s="99" t="s">
        <v>91</v>
      </c>
      <c r="D55" s="116">
        <v>16</v>
      </c>
      <c r="E55" s="114"/>
      <c r="F55" s="114"/>
      <c r="G55" s="32"/>
      <c r="H55" s="32"/>
      <c r="I55" s="32"/>
      <c r="J55" s="32">
        <f t="shared" si="10"/>
        <v>16</v>
      </c>
      <c r="K55" s="32"/>
      <c r="L55" s="32"/>
      <c r="M55" s="32">
        <f t="shared" si="11"/>
        <v>15.995100000000001</v>
      </c>
      <c r="N55" s="32">
        <f t="shared" si="12"/>
        <v>1</v>
      </c>
      <c r="O55" s="32" t="str">
        <f t="shared" ca="1" si="13"/>
        <v>Y</v>
      </c>
      <c r="P55" s="32"/>
      <c r="Q55" s="32"/>
      <c r="R55" s="33">
        <f t="shared" si="14"/>
        <v>16.011099999999999</v>
      </c>
      <c r="S55" s="116">
        <v>16</v>
      </c>
      <c r="T55" s="114"/>
      <c r="U55" s="114"/>
      <c r="V55" s="32"/>
      <c r="W55" s="32"/>
      <c r="X55" s="32"/>
      <c r="AD55" s="1"/>
      <c r="AE55" s="37"/>
      <c r="AF55" s="25"/>
      <c r="AG55" s="25"/>
      <c r="AH55" s="25"/>
      <c r="AI55" s="25"/>
      <c r="AJ55" s="25"/>
    </row>
    <row r="56" spans="1:36">
      <c r="A56" s="1">
        <v>6</v>
      </c>
      <c r="B56" s="1" t="s">
        <v>712</v>
      </c>
      <c r="C56" s="99" t="s">
        <v>30</v>
      </c>
      <c r="D56" s="116">
        <v>15</v>
      </c>
      <c r="E56" s="114"/>
      <c r="F56" s="114"/>
      <c r="G56" s="32"/>
      <c r="H56" s="32"/>
      <c r="I56" s="32"/>
      <c r="J56" s="32">
        <f t="shared" si="10"/>
        <v>15</v>
      </c>
      <c r="K56" s="32"/>
      <c r="L56" s="32"/>
      <c r="M56" s="32">
        <f t="shared" si="11"/>
        <v>14.994999999999999</v>
      </c>
      <c r="N56" s="32">
        <f t="shared" si="12"/>
        <v>1</v>
      </c>
      <c r="O56" s="32" t="str">
        <f t="shared" ca="1" si="13"/>
        <v>Y</v>
      </c>
      <c r="P56" s="32"/>
      <c r="Q56" s="32"/>
      <c r="R56" s="33">
        <f t="shared" si="14"/>
        <v>15.01</v>
      </c>
      <c r="S56" s="116">
        <v>15</v>
      </c>
      <c r="T56" s="114"/>
      <c r="U56" s="114"/>
      <c r="V56" s="32"/>
      <c r="W56" s="32"/>
      <c r="X56" s="32"/>
      <c r="AD56" s="1"/>
      <c r="AE56" s="37"/>
      <c r="AF56" s="25"/>
      <c r="AG56" s="25"/>
      <c r="AH56" s="25"/>
      <c r="AI56" s="25"/>
      <c r="AJ56" s="25"/>
    </row>
    <row r="57" spans="1:36">
      <c r="A57" s="1">
        <v>7</v>
      </c>
      <c r="B57" s="1" t="s">
        <v>713</v>
      </c>
      <c r="C57" s="99" t="s">
        <v>91</v>
      </c>
      <c r="D57" s="116">
        <v>14</v>
      </c>
      <c r="E57" s="114"/>
      <c r="F57" s="114"/>
      <c r="G57" s="32"/>
      <c r="H57" s="32"/>
      <c r="I57" s="32"/>
      <c r="J57" s="32">
        <f t="shared" si="10"/>
        <v>14</v>
      </c>
      <c r="K57" s="32"/>
      <c r="L57" s="32"/>
      <c r="M57" s="32">
        <f t="shared" si="11"/>
        <v>13.994899999999999</v>
      </c>
      <c r="N57" s="32">
        <f t="shared" si="12"/>
        <v>1</v>
      </c>
      <c r="O57" s="32" t="str">
        <f t="shared" ca="1" si="13"/>
        <v>Y</v>
      </c>
      <c r="P57" s="32"/>
      <c r="Q57" s="32"/>
      <c r="R57" s="33">
        <f t="shared" si="14"/>
        <v>14.008899999999999</v>
      </c>
      <c r="S57" s="116">
        <v>14</v>
      </c>
      <c r="T57" s="114"/>
      <c r="U57" s="114"/>
      <c r="V57" s="32"/>
      <c r="W57" s="32"/>
      <c r="X57" s="32"/>
      <c r="AD57" s="1"/>
      <c r="AE57" s="37"/>
      <c r="AF57" s="25"/>
      <c r="AG57" s="25"/>
      <c r="AH57" s="25"/>
      <c r="AI57" s="25"/>
      <c r="AJ57" s="25"/>
    </row>
    <row r="58" spans="1:36">
      <c r="A58" s="1">
        <v>8</v>
      </c>
      <c r="B58" s="1" t="s">
        <v>714</v>
      </c>
      <c r="C58" s="99" t="s">
        <v>74</v>
      </c>
      <c r="D58" s="116">
        <v>13</v>
      </c>
      <c r="E58" s="114"/>
      <c r="F58" s="114"/>
      <c r="G58" s="32"/>
      <c r="H58" s="32"/>
      <c r="I58" s="32"/>
      <c r="J58" s="32">
        <f t="shared" si="10"/>
        <v>13</v>
      </c>
      <c r="K58" s="32"/>
      <c r="L58" s="32"/>
      <c r="M58" s="32">
        <f t="shared" si="11"/>
        <v>12.9948</v>
      </c>
      <c r="N58" s="32">
        <f t="shared" si="12"/>
        <v>1</v>
      </c>
      <c r="O58" s="32" t="str">
        <f t="shared" ca="1" si="13"/>
        <v>Y</v>
      </c>
      <c r="P58" s="32"/>
      <c r="Q58" s="32"/>
      <c r="R58" s="33">
        <f t="shared" si="14"/>
        <v>13.0078</v>
      </c>
      <c r="S58" s="116">
        <v>13</v>
      </c>
      <c r="T58" s="114"/>
      <c r="U58" s="114"/>
      <c r="V58" s="32"/>
      <c r="W58" s="32"/>
      <c r="X58" s="32"/>
      <c r="AD58" s="1"/>
      <c r="AE58" s="37"/>
      <c r="AF58" s="25"/>
      <c r="AG58" s="25"/>
      <c r="AH58" s="25"/>
      <c r="AI58" s="25"/>
      <c r="AJ58" s="25"/>
    </row>
    <row r="59" spans="1:36">
      <c r="A59" s="1">
        <v>9</v>
      </c>
      <c r="B59" s="1" t="s">
        <v>715</v>
      </c>
      <c r="C59" s="99" t="s">
        <v>685</v>
      </c>
      <c r="D59" s="116">
        <v>12</v>
      </c>
      <c r="E59" s="114"/>
      <c r="F59" s="114"/>
      <c r="G59" s="32"/>
      <c r="H59" s="32"/>
      <c r="I59" s="32"/>
      <c r="J59" s="32">
        <f t="shared" si="10"/>
        <v>12</v>
      </c>
      <c r="K59" s="32"/>
      <c r="L59" s="32"/>
      <c r="M59" s="32">
        <f t="shared" si="11"/>
        <v>11.9947</v>
      </c>
      <c r="N59" s="32">
        <f t="shared" si="12"/>
        <v>1</v>
      </c>
      <c r="O59" s="32" t="str">
        <f t="shared" ca="1" si="13"/>
        <v>Y</v>
      </c>
      <c r="P59" s="32"/>
      <c r="Q59" s="32"/>
      <c r="R59" s="33">
        <f t="shared" si="14"/>
        <v>12.0067</v>
      </c>
      <c r="S59" s="116">
        <v>12</v>
      </c>
      <c r="T59" s="114"/>
      <c r="U59" s="114"/>
      <c r="V59" s="32"/>
      <c r="W59" s="32"/>
      <c r="X59" s="32"/>
      <c r="AD59" s="1"/>
      <c r="AE59" s="37"/>
      <c r="AF59" s="25"/>
      <c r="AG59" s="25"/>
      <c r="AH59" s="25"/>
      <c r="AI59" s="25"/>
      <c r="AJ59" s="25"/>
    </row>
    <row r="60" spans="1:36">
      <c r="A60" s="1">
        <v>10</v>
      </c>
      <c r="B60" s="1" t="s">
        <v>716</v>
      </c>
      <c r="C60" s="99" t="s">
        <v>91</v>
      </c>
      <c r="D60" s="116">
        <v>11</v>
      </c>
      <c r="E60" s="114"/>
      <c r="F60" s="114"/>
      <c r="G60" s="32"/>
      <c r="H60" s="32"/>
      <c r="I60" s="32"/>
      <c r="J60" s="32">
        <f t="shared" si="10"/>
        <v>11</v>
      </c>
      <c r="K60" s="32"/>
      <c r="L60" s="32"/>
      <c r="M60" s="32">
        <f t="shared" si="11"/>
        <v>10.9946</v>
      </c>
      <c r="N60" s="32">
        <f t="shared" si="12"/>
        <v>1</v>
      </c>
      <c r="O60" s="32" t="str">
        <f t="shared" ca="1" si="13"/>
        <v>Y</v>
      </c>
      <c r="P60" s="32"/>
      <c r="Q60" s="32"/>
      <c r="R60" s="33">
        <f t="shared" si="14"/>
        <v>11.005599999999999</v>
      </c>
      <c r="S60" s="116">
        <v>11</v>
      </c>
      <c r="T60" s="114"/>
      <c r="U60" s="114"/>
      <c r="V60" s="32"/>
      <c r="W60" s="32"/>
      <c r="X60" s="32"/>
      <c r="AD60" s="1"/>
      <c r="AE60" s="37"/>
      <c r="AF60" s="25"/>
      <c r="AG60" s="25"/>
      <c r="AH60" s="25"/>
      <c r="AI60" s="25"/>
      <c r="AJ60" s="25"/>
    </row>
    <row r="61" spans="1:36">
      <c r="A61" s="1">
        <v>11</v>
      </c>
      <c r="B61" s="1" t="s">
        <v>717</v>
      </c>
      <c r="C61" s="99" t="s">
        <v>74</v>
      </c>
      <c r="D61" s="116">
        <v>10</v>
      </c>
      <c r="E61" s="114"/>
      <c r="F61" s="114"/>
      <c r="G61" s="32"/>
      <c r="H61" s="32"/>
      <c r="I61" s="32"/>
      <c r="J61" s="32">
        <f t="shared" si="10"/>
        <v>10</v>
      </c>
      <c r="K61" s="32"/>
      <c r="L61" s="32"/>
      <c r="M61" s="32">
        <f t="shared" si="11"/>
        <v>9.9945000000000004</v>
      </c>
      <c r="N61" s="32">
        <f t="shared" si="12"/>
        <v>1</v>
      </c>
      <c r="O61" s="32" t="str">
        <f t="shared" ca="1" si="13"/>
        <v>Y</v>
      </c>
      <c r="P61" s="32"/>
      <c r="Q61" s="32"/>
      <c r="R61" s="33">
        <f t="shared" si="14"/>
        <v>10.0045</v>
      </c>
      <c r="S61" s="116">
        <v>10</v>
      </c>
      <c r="T61" s="114"/>
      <c r="U61" s="114"/>
      <c r="V61" s="32"/>
      <c r="W61" s="32"/>
      <c r="X61" s="32"/>
      <c r="AD61" s="1"/>
      <c r="AE61" s="37"/>
      <c r="AF61" s="25"/>
      <c r="AG61" s="25"/>
      <c r="AH61" s="25"/>
      <c r="AI61" s="25"/>
      <c r="AJ61" s="25"/>
    </row>
    <row r="62" spans="1:36">
      <c r="A62" s="1">
        <v>12</v>
      </c>
      <c r="B62" s="1" t="s">
        <v>718</v>
      </c>
      <c r="C62" s="99" t="s">
        <v>30</v>
      </c>
      <c r="D62" s="116">
        <v>9</v>
      </c>
      <c r="E62" s="114"/>
      <c r="F62" s="114"/>
      <c r="G62" s="32"/>
      <c r="H62" s="32"/>
      <c r="I62" s="32"/>
      <c r="J62" s="32">
        <f t="shared" si="10"/>
        <v>9</v>
      </c>
      <c r="K62" s="32"/>
      <c r="L62" s="32"/>
      <c r="M62" s="32">
        <f t="shared" si="11"/>
        <v>8.9944000000000006</v>
      </c>
      <c r="N62" s="32">
        <f t="shared" si="12"/>
        <v>1</v>
      </c>
      <c r="O62" s="32" t="str">
        <f t="shared" ca="1" si="13"/>
        <v>Y</v>
      </c>
      <c r="P62" s="32"/>
      <c r="Q62" s="32"/>
      <c r="R62" s="33">
        <f t="shared" si="14"/>
        <v>9.003400000000001</v>
      </c>
      <c r="S62" s="116">
        <v>9</v>
      </c>
      <c r="T62" s="114"/>
      <c r="U62" s="114"/>
      <c r="V62" s="32"/>
      <c r="W62" s="32"/>
      <c r="X62" s="32"/>
      <c r="AD62" s="1"/>
      <c r="AE62" s="37"/>
      <c r="AF62" s="25"/>
      <c r="AG62" s="25"/>
      <c r="AH62" s="25"/>
      <c r="AI62" s="25"/>
      <c r="AJ62" s="25"/>
    </row>
    <row r="63" spans="1:36">
      <c r="A63" s="1">
        <v>13</v>
      </c>
      <c r="B63" s="1" t="s">
        <v>719</v>
      </c>
      <c r="C63" s="99" t="s">
        <v>30</v>
      </c>
      <c r="D63" s="116">
        <v>8</v>
      </c>
      <c r="E63" s="114"/>
      <c r="F63" s="114"/>
      <c r="G63" s="32"/>
      <c r="H63" s="32"/>
      <c r="I63" s="32"/>
      <c r="J63" s="32">
        <f t="shared" si="10"/>
        <v>8</v>
      </c>
      <c r="K63" s="32"/>
      <c r="L63" s="32"/>
      <c r="M63" s="32">
        <f t="shared" si="11"/>
        <v>7.9943</v>
      </c>
      <c r="N63" s="32">
        <f t="shared" si="12"/>
        <v>1</v>
      </c>
      <c r="O63" s="32" t="str">
        <f t="shared" ca="1" si="13"/>
        <v>Y</v>
      </c>
      <c r="P63" s="32"/>
      <c r="Q63" s="32"/>
      <c r="R63" s="33">
        <f t="shared" si="14"/>
        <v>8.0023</v>
      </c>
      <c r="S63" s="116">
        <v>8</v>
      </c>
      <c r="T63" s="114"/>
      <c r="U63" s="114"/>
      <c r="V63" s="32"/>
      <c r="W63" s="32"/>
      <c r="X63" s="32"/>
      <c r="AD63" s="1"/>
      <c r="AE63" s="37"/>
      <c r="AF63" s="25"/>
      <c r="AG63" s="25"/>
      <c r="AH63" s="25"/>
      <c r="AI63" s="25"/>
      <c r="AJ63" s="25"/>
    </row>
    <row r="64" spans="1:36" ht="3" customHeight="1">
      <c r="A64" s="99"/>
      <c r="B64" s="99"/>
      <c r="C64" s="99"/>
      <c r="D64" s="116"/>
      <c r="E64" s="116"/>
      <c r="F64" s="114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3"/>
      <c r="S64" s="32"/>
      <c r="T64" s="32"/>
      <c r="U64" s="32"/>
      <c r="V64" s="32"/>
      <c r="W64" s="32"/>
      <c r="X64" s="32"/>
      <c r="AD64" s="1"/>
      <c r="AE64" s="37"/>
      <c r="AF64" s="25"/>
      <c r="AG64" s="25"/>
      <c r="AH64" s="25"/>
      <c r="AI64" s="25"/>
      <c r="AJ64" s="25"/>
    </row>
    <row r="65" spans="1:36" ht="15">
      <c r="C65" s="112"/>
      <c r="D65" s="113"/>
      <c r="E65" s="114"/>
      <c r="F65" s="114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3"/>
      <c r="S65" s="32"/>
      <c r="T65" s="32"/>
      <c r="U65" s="32"/>
      <c r="V65" s="32"/>
      <c r="W65" s="32"/>
      <c r="X65" s="32"/>
      <c r="AD65" s="1"/>
      <c r="AE65" s="37"/>
      <c r="AF65" s="25"/>
      <c r="AG65" s="25"/>
      <c r="AH65" s="25"/>
      <c r="AI65" s="25"/>
      <c r="AJ65" s="25"/>
    </row>
    <row r="66" spans="1:36" ht="15">
      <c r="A66" s="26" t="s">
        <v>720</v>
      </c>
      <c r="C66" s="112"/>
      <c r="D66" s="113"/>
      <c r="E66" s="114"/>
      <c r="F66" s="114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3"/>
      <c r="S66" s="32"/>
      <c r="T66" s="32"/>
      <c r="U66" s="32"/>
      <c r="V66" s="32"/>
      <c r="W66" s="32"/>
      <c r="X66" s="32"/>
      <c r="AD66" s="1"/>
      <c r="AE66" s="37"/>
      <c r="AF66" s="25"/>
      <c r="AG66" s="25"/>
      <c r="AH66" s="25">
        <v>58</v>
      </c>
      <c r="AI66" s="25">
        <v>50</v>
      </c>
      <c r="AJ66" s="25">
        <v>45</v>
      </c>
    </row>
    <row r="67" spans="1:36">
      <c r="A67" s="1">
        <v>1</v>
      </c>
      <c r="B67" s="1" t="s">
        <v>721</v>
      </c>
      <c r="C67" s="99" t="s">
        <v>30</v>
      </c>
      <c r="D67" s="116">
        <v>15</v>
      </c>
      <c r="E67" s="114"/>
      <c r="F67" s="114"/>
      <c r="G67" s="32"/>
      <c r="H67" s="32"/>
      <c r="I67" s="32"/>
      <c r="J67" s="32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15</v>
      </c>
      <c r="K67" s="32"/>
      <c r="L67" s="32" t="s">
        <v>753</v>
      </c>
      <c r="M67" s="32">
        <f>J67-(ROW(J67)-ROW(J$6))/10000</f>
        <v>14.9939</v>
      </c>
      <c r="N67" s="32">
        <f>COUNT(D67:I67)</f>
        <v>1</v>
      </c>
      <c r="O67" s="32" t="str">
        <f ca="1">IF(AND(N67=1,OFFSET(C67,0,O$3)&gt;0),"Y",0)</f>
        <v>Y</v>
      </c>
      <c r="P67" s="32"/>
      <c r="Q67" s="32"/>
      <c r="R67" s="33">
        <f>M67+S67/1000+T67/10000+U67/100000+V67/1000000+W67/10000000+X67/100000000</f>
        <v>15.008900000000001</v>
      </c>
      <c r="S67" s="116">
        <v>15</v>
      </c>
      <c r="T67" s="114"/>
      <c r="U67" s="114"/>
      <c r="V67" s="32"/>
      <c r="W67" s="32"/>
      <c r="X67" s="32"/>
      <c r="AD67" s="1"/>
      <c r="AE67" s="37"/>
      <c r="AF67" s="25"/>
      <c r="AG67" s="25"/>
      <c r="AH67" s="25"/>
      <c r="AI67" s="25"/>
      <c r="AJ67" s="25"/>
    </row>
    <row r="68" spans="1:36">
      <c r="A68" s="1">
        <v>2</v>
      </c>
      <c r="B68" s="1" t="s">
        <v>722</v>
      </c>
      <c r="C68" s="99" t="s">
        <v>70</v>
      </c>
      <c r="D68" s="116">
        <v>14</v>
      </c>
      <c r="E68" s="114"/>
      <c r="F68" s="114"/>
      <c r="G68" s="32"/>
      <c r="H68" s="32"/>
      <c r="I68" s="32"/>
      <c r="J68" s="32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14</v>
      </c>
      <c r="K68" s="32"/>
      <c r="L68" s="32" t="s">
        <v>754</v>
      </c>
      <c r="M68" s="32">
        <f>J68-(ROW(J68)-ROW(J$6))/10000</f>
        <v>13.9938</v>
      </c>
      <c r="N68" s="32">
        <f>COUNT(D68:I68)</f>
        <v>1</v>
      </c>
      <c r="O68" s="32" t="str">
        <f ca="1">IF(AND(N68=1,OFFSET(C68,0,O$3)&gt;0),"Y",0)</f>
        <v>Y</v>
      </c>
      <c r="P68" s="32"/>
      <c r="Q68" s="32"/>
      <c r="R68" s="33">
        <f>M68+S68/1000+T68/10000+U68/100000+V68/1000000+W68/10000000+X68/100000000</f>
        <v>14.0078</v>
      </c>
      <c r="S68" s="116">
        <v>14</v>
      </c>
      <c r="T68" s="114"/>
      <c r="U68" s="114"/>
      <c r="V68" s="32"/>
      <c r="W68" s="32"/>
      <c r="X68" s="32"/>
      <c r="AD68" s="1"/>
      <c r="AE68" s="37"/>
      <c r="AF68" s="25"/>
      <c r="AG68" s="25"/>
      <c r="AH68" s="25"/>
      <c r="AI68" s="25"/>
      <c r="AJ68" s="25"/>
    </row>
    <row r="69" spans="1:36">
      <c r="A69" s="1">
        <v>3</v>
      </c>
      <c r="B69" s="1" t="s">
        <v>723</v>
      </c>
      <c r="C69" s="99" t="s">
        <v>30</v>
      </c>
      <c r="D69" s="116">
        <v>13</v>
      </c>
      <c r="E69" s="114"/>
      <c r="F69" s="114"/>
      <c r="G69" s="32"/>
      <c r="H69" s="32"/>
      <c r="I69" s="32"/>
      <c r="J69" s="32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13</v>
      </c>
      <c r="K69" s="32"/>
      <c r="L69" s="32" t="s">
        <v>755</v>
      </c>
      <c r="M69" s="32">
        <f>J69-(ROW(J69)-ROW(J$6))/10000</f>
        <v>12.9937</v>
      </c>
      <c r="N69" s="32">
        <f>COUNT(D69:I69)</f>
        <v>1</v>
      </c>
      <c r="O69" s="32" t="str">
        <f ca="1">IF(AND(N69=1,OFFSET(C69,0,O$3)&gt;0),"Y",0)</f>
        <v>Y</v>
      </c>
      <c r="P69" s="32"/>
      <c r="Q69" s="32"/>
      <c r="R69" s="33">
        <f>M69+S69/1000+T69/10000+U69/100000+V69/1000000+W69/10000000+X69/100000000</f>
        <v>13.0067</v>
      </c>
      <c r="S69" s="116">
        <v>13</v>
      </c>
      <c r="T69" s="114"/>
      <c r="U69" s="114"/>
      <c r="V69" s="32"/>
      <c r="W69" s="32"/>
      <c r="X69" s="32"/>
      <c r="AD69" s="1"/>
      <c r="AE69" s="37"/>
      <c r="AF69" s="25"/>
      <c r="AG69" s="25"/>
      <c r="AH69" s="25"/>
      <c r="AI69" s="25"/>
      <c r="AJ69" s="25"/>
    </row>
    <row r="70" spans="1:36">
      <c r="A70" s="1">
        <v>4</v>
      </c>
      <c r="B70" s="1" t="s">
        <v>724</v>
      </c>
      <c r="C70" s="99" t="s">
        <v>122</v>
      </c>
      <c r="D70" s="116">
        <v>12</v>
      </c>
      <c r="E70" s="114"/>
      <c r="F70" s="114"/>
      <c r="G70" s="32"/>
      <c r="H70" s="32"/>
      <c r="I70" s="32"/>
      <c r="J70" s="32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12</v>
      </c>
      <c r="K70" s="32"/>
      <c r="L70" s="32"/>
      <c r="M70" s="32">
        <f>J70-(ROW(J70)-ROW(J$6))/10000</f>
        <v>11.993600000000001</v>
      </c>
      <c r="N70" s="32">
        <f>COUNT(D70:I70)</f>
        <v>1</v>
      </c>
      <c r="O70" s="32" t="str">
        <f ca="1">IF(AND(N70=1,OFFSET(C70,0,O$3)&gt;0),"Y",0)</f>
        <v>Y</v>
      </c>
      <c r="P70" s="32"/>
      <c r="Q70" s="32"/>
      <c r="R70" s="33">
        <f>M70+S70/1000+T70/10000+U70/100000+V70/1000000+W70/10000000+X70/100000000</f>
        <v>12.005600000000001</v>
      </c>
      <c r="S70" s="116">
        <v>12</v>
      </c>
      <c r="T70" s="114"/>
      <c r="U70" s="114"/>
      <c r="V70" s="32"/>
      <c r="W70" s="32"/>
      <c r="X70" s="32"/>
      <c r="AD70" s="1"/>
      <c r="AE70" s="37"/>
      <c r="AF70" s="25"/>
      <c r="AG70" s="25"/>
      <c r="AH70" s="25"/>
      <c r="AI70" s="25"/>
      <c r="AJ70" s="25"/>
    </row>
    <row r="71" spans="1:36">
      <c r="A71" s="1">
        <v>5</v>
      </c>
      <c r="B71" s="1" t="s">
        <v>725</v>
      </c>
      <c r="C71" s="99" t="s">
        <v>91</v>
      </c>
      <c r="D71" s="116">
        <v>11</v>
      </c>
      <c r="E71" s="114"/>
      <c r="F71" s="114"/>
      <c r="G71" s="32"/>
      <c r="H71" s="32"/>
      <c r="I71" s="32"/>
      <c r="J71" s="32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11</v>
      </c>
      <c r="K71" s="32"/>
      <c r="L71" s="32"/>
      <c r="M71" s="32">
        <f>J71-(ROW(J71)-ROW(J$6))/10000</f>
        <v>10.993499999999999</v>
      </c>
      <c r="N71" s="32">
        <f>COUNT(D71:I71)</f>
        <v>1</v>
      </c>
      <c r="O71" s="32" t="str">
        <f ca="1">IF(AND(N71=1,OFFSET(C71,0,O$3)&gt;0),"Y",0)</f>
        <v>Y</v>
      </c>
      <c r="P71" s="32"/>
      <c r="Q71" s="32"/>
      <c r="R71" s="33">
        <f>M71+S71/1000+T71/10000+U71/100000+V71/1000000+W71/10000000+X71/100000000</f>
        <v>11.004499999999998</v>
      </c>
      <c r="S71" s="116">
        <v>11</v>
      </c>
      <c r="T71" s="114"/>
      <c r="U71" s="114"/>
      <c r="V71" s="32"/>
      <c r="W71" s="32"/>
      <c r="X71" s="32"/>
      <c r="AD71" s="1"/>
      <c r="AE71" s="37"/>
      <c r="AF71" s="25"/>
      <c r="AG71" s="25"/>
      <c r="AH71" s="25"/>
      <c r="AI71" s="25"/>
      <c r="AJ71" s="25"/>
    </row>
    <row r="72" spans="1:36" ht="3" customHeight="1">
      <c r="A72" s="99"/>
      <c r="B72" s="99"/>
      <c r="C72" s="99"/>
      <c r="D72" s="116"/>
      <c r="E72" s="116"/>
      <c r="F72" s="114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3"/>
      <c r="S72" s="32"/>
      <c r="T72" s="32"/>
      <c r="U72" s="32"/>
      <c r="V72" s="32"/>
      <c r="W72" s="32"/>
      <c r="X72" s="32"/>
      <c r="AD72" s="1"/>
      <c r="AE72" s="37"/>
      <c r="AF72" s="25"/>
      <c r="AG72" s="25"/>
      <c r="AH72" s="25"/>
      <c r="AI72" s="25"/>
      <c r="AJ72" s="25"/>
    </row>
    <row r="73" spans="1:36" ht="15">
      <c r="C73" s="112"/>
      <c r="D73" s="113"/>
      <c r="E73" s="114"/>
      <c r="F73" s="114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3"/>
      <c r="S73" s="32"/>
      <c r="T73" s="32"/>
      <c r="U73" s="32"/>
      <c r="V73" s="32"/>
      <c r="W73" s="32"/>
      <c r="X73" s="32"/>
      <c r="AD73" s="1"/>
      <c r="AE73" s="37"/>
      <c r="AF73" s="25"/>
      <c r="AG73" s="25"/>
      <c r="AH73" s="25"/>
      <c r="AI73" s="25"/>
      <c r="AJ73" s="25"/>
    </row>
    <row r="74" spans="1:36" ht="15">
      <c r="A74" s="26" t="s">
        <v>726</v>
      </c>
      <c r="C74" s="112"/>
      <c r="D74" s="113"/>
      <c r="E74" s="114"/>
      <c r="F74" s="114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3"/>
      <c r="S74" s="32"/>
      <c r="T74" s="32"/>
      <c r="U74" s="32"/>
      <c r="V74" s="32"/>
      <c r="W74" s="32"/>
      <c r="X74" s="32"/>
      <c r="AD74" s="1"/>
      <c r="AE74" s="37"/>
      <c r="AF74" s="25"/>
      <c r="AG74" s="25"/>
      <c r="AH74" s="25">
        <v>52</v>
      </c>
      <c r="AI74" s="25">
        <v>45</v>
      </c>
      <c r="AJ74" s="25">
        <v>27</v>
      </c>
    </row>
    <row r="75" spans="1:36">
      <c r="A75" s="1">
        <v>1</v>
      </c>
      <c r="B75" s="1" t="s">
        <v>727</v>
      </c>
      <c r="C75" s="99" t="s">
        <v>30</v>
      </c>
      <c r="D75" s="116">
        <v>15</v>
      </c>
      <c r="E75" s="114"/>
      <c r="F75" s="114"/>
      <c r="G75" s="32"/>
      <c r="H75" s="32"/>
      <c r="I75" s="32"/>
      <c r="J75" s="32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15</v>
      </c>
      <c r="K75" s="32"/>
      <c r="L75" s="32" t="s">
        <v>756</v>
      </c>
      <c r="M75" s="32">
        <f>J75-(ROW(J75)-ROW(J$6))/10000</f>
        <v>14.9931</v>
      </c>
      <c r="N75" s="32">
        <f>COUNT(D75:I75)</f>
        <v>1</v>
      </c>
      <c r="O75" s="32" t="str">
        <f ca="1">IF(AND(N75=1,OFFSET(C75,0,O$3)&gt;0),"Y",0)</f>
        <v>Y</v>
      </c>
      <c r="P75" s="32"/>
      <c r="Q75" s="32"/>
      <c r="R75" s="33">
        <f>M75+S75/1000+T75/10000+U75/100000+V75/1000000+W75/10000000+X75/100000000</f>
        <v>15.008100000000001</v>
      </c>
      <c r="S75" s="116">
        <v>15</v>
      </c>
      <c r="T75" s="114"/>
      <c r="U75" s="114"/>
      <c r="V75" s="32"/>
      <c r="W75" s="32"/>
      <c r="X75" s="32"/>
      <c r="AD75" s="1"/>
      <c r="AE75" s="37"/>
      <c r="AF75" s="25"/>
      <c r="AG75" s="25"/>
      <c r="AH75" s="25"/>
      <c r="AI75" s="25"/>
      <c r="AJ75" s="25"/>
    </row>
    <row r="76" spans="1:36">
      <c r="A76" s="1">
        <v>2</v>
      </c>
      <c r="B76" s="1" t="s">
        <v>728</v>
      </c>
      <c r="C76" s="99" t="s">
        <v>91</v>
      </c>
      <c r="D76" s="116">
        <v>14</v>
      </c>
      <c r="E76" s="114"/>
      <c r="F76" s="114"/>
      <c r="G76" s="32"/>
      <c r="H76" s="32"/>
      <c r="I76" s="32"/>
      <c r="J76" s="32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14</v>
      </c>
      <c r="K76" s="32"/>
      <c r="L76" s="32" t="s">
        <v>757</v>
      </c>
      <c r="M76" s="32">
        <f>J76-(ROW(J76)-ROW(J$6))/10000</f>
        <v>13.993</v>
      </c>
      <c r="N76" s="32">
        <f>COUNT(D76:I76)</f>
        <v>1</v>
      </c>
      <c r="O76" s="32" t="str">
        <f ca="1">IF(AND(N76=1,OFFSET(C76,0,O$3)&gt;0),"Y",0)</f>
        <v>Y</v>
      </c>
      <c r="P76" s="32"/>
      <c r="Q76" s="32"/>
      <c r="R76" s="33">
        <f>M76+S76/1000+T76/10000+U76/100000+V76/1000000+W76/10000000+X76/100000000</f>
        <v>14.007</v>
      </c>
      <c r="S76" s="116">
        <v>14</v>
      </c>
      <c r="T76" s="114"/>
      <c r="U76" s="114"/>
      <c r="V76" s="32"/>
      <c r="W76" s="32"/>
      <c r="X76" s="32"/>
      <c r="AD76" s="1"/>
      <c r="AE76" s="37"/>
      <c r="AF76" s="25"/>
      <c r="AG76" s="25"/>
      <c r="AH76" s="25"/>
      <c r="AI76" s="25"/>
      <c r="AJ76" s="25"/>
    </row>
    <row r="77" spans="1:36">
      <c r="A77" s="1">
        <v>3</v>
      </c>
      <c r="B77" s="1" t="s">
        <v>729</v>
      </c>
      <c r="C77" s="99" t="s">
        <v>111</v>
      </c>
      <c r="D77" s="116">
        <v>13</v>
      </c>
      <c r="E77" s="114"/>
      <c r="F77" s="114"/>
      <c r="G77" s="32"/>
      <c r="H77" s="32"/>
      <c r="I77" s="32"/>
      <c r="J77" s="32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13</v>
      </c>
      <c r="K77" s="32"/>
      <c r="L77" s="32" t="s">
        <v>758</v>
      </c>
      <c r="M77" s="32">
        <f>J77-(ROW(J77)-ROW(J$6))/10000</f>
        <v>12.992900000000001</v>
      </c>
      <c r="N77" s="32">
        <f>COUNT(D77:I77)</f>
        <v>1</v>
      </c>
      <c r="O77" s="32" t="str">
        <f ca="1">IF(AND(N77=1,OFFSET(C77,0,O$3)&gt;0),"Y",0)</f>
        <v>Y</v>
      </c>
      <c r="P77" s="32"/>
      <c r="Q77" s="32"/>
      <c r="R77" s="33">
        <f>M77+S77/1000+T77/10000+U77/100000+V77/1000000+W77/10000000+X77/100000000</f>
        <v>13.0059</v>
      </c>
      <c r="S77" s="116">
        <v>13</v>
      </c>
      <c r="T77" s="114"/>
      <c r="U77" s="114"/>
      <c r="V77" s="32"/>
      <c r="W77" s="32"/>
      <c r="X77" s="32"/>
      <c r="AD77" s="1"/>
      <c r="AE77" s="37"/>
      <c r="AF77" s="25"/>
      <c r="AG77" s="25"/>
      <c r="AH77" s="25"/>
      <c r="AI77" s="25"/>
      <c r="AJ77" s="25"/>
    </row>
    <row r="78" spans="1:36" ht="3" customHeight="1">
      <c r="A78" s="99"/>
      <c r="B78" s="99"/>
      <c r="C78" s="99"/>
      <c r="D78" s="116"/>
      <c r="E78" s="116"/>
      <c r="F78" s="114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3"/>
      <c r="S78" s="32"/>
      <c r="T78" s="32"/>
      <c r="U78" s="32"/>
      <c r="V78" s="32"/>
      <c r="W78" s="32"/>
      <c r="X78" s="32"/>
      <c r="AD78" s="1"/>
      <c r="AE78" s="37"/>
      <c r="AF78" s="25"/>
      <c r="AG78" s="25"/>
      <c r="AH78" s="25"/>
      <c r="AI78" s="25"/>
      <c r="AJ78" s="25"/>
    </row>
    <row r="79" spans="1:36" ht="15">
      <c r="C79" s="112"/>
      <c r="D79" s="113"/>
      <c r="E79" s="114"/>
      <c r="F79" s="114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  <c r="S79" s="32"/>
      <c r="T79" s="32"/>
      <c r="U79" s="32"/>
      <c r="V79" s="32"/>
      <c r="W79" s="32"/>
      <c r="X79" s="32"/>
      <c r="AD79" s="1"/>
      <c r="AE79" s="37"/>
      <c r="AF79" s="25"/>
      <c r="AG79" s="25"/>
      <c r="AH79" s="25"/>
      <c r="AI79" s="25"/>
      <c r="AJ79" s="25"/>
    </row>
    <row r="80" spans="1:36" ht="15">
      <c r="A80" s="26" t="s">
        <v>730</v>
      </c>
      <c r="C80" s="112"/>
      <c r="D80" s="113"/>
      <c r="E80" s="114"/>
      <c r="F80" s="114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S80" s="32"/>
      <c r="T80" s="32"/>
      <c r="U80" s="32"/>
      <c r="V80" s="32"/>
      <c r="W80" s="32"/>
      <c r="X80" s="32"/>
      <c r="AD80" s="1"/>
      <c r="AE80" s="37"/>
      <c r="AF80" s="25"/>
      <c r="AG80" s="25"/>
      <c r="AH80" s="25">
        <v>15</v>
      </c>
      <c r="AI80" s="25"/>
      <c r="AJ80" s="25"/>
    </row>
    <row r="81" spans="1:36">
      <c r="A81" s="1">
        <v>1</v>
      </c>
      <c r="B81" s="1" t="s">
        <v>731</v>
      </c>
      <c r="C81" s="99" t="s">
        <v>70</v>
      </c>
      <c r="D81" s="116">
        <v>15</v>
      </c>
      <c r="E81" s="114"/>
      <c r="F81" s="114"/>
      <c r="G81" s="32"/>
      <c r="H81" s="32"/>
      <c r="I81" s="32"/>
      <c r="J81" s="32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15</v>
      </c>
      <c r="K81" s="32"/>
      <c r="L81" s="32" t="s">
        <v>759</v>
      </c>
      <c r="M81" s="32">
        <f>J81-(ROW(J81)-ROW(J$6))/10000</f>
        <v>14.9925</v>
      </c>
      <c r="N81" s="32">
        <f>COUNT(D81:I81)</f>
        <v>1</v>
      </c>
      <c r="O81" s="32" t="str">
        <f ca="1">IF(AND(N81=1,OFFSET(C81,0,O$3)&gt;0),"Y",0)</f>
        <v>Y</v>
      </c>
      <c r="P81" s="32"/>
      <c r="Q81" s="32"/>
      <c r="R81" s="33">
        <f>M81+S81/1000+T81/10000+U81/100000+V81/1000000+W81/10000000+X81/100000000</f>
        <v>15.0075</v>
      </c>
      <c r="S81" s="116">
        <v>15</v>
      </c>
      <c r="T81" s="114"/>
      <c r="U81" s="114"/>
      <c r="V81" s="32"/>
      <c r="W81" s="32"/>
      <c r="X81" s="32"/>
      <c r="AD81" s="1"/>
      <c r="AE81" s="37"/>
      <c r="AF81" s="25"/>
      <c r="AG81" s="25"/>
      <c r="AH81" s="25"/>
      <c r="AI81" s="25"/>
      <c r="AJ81" s="25"/>
    </row>
    <row r="82" spans="1:36">
      <c r="A82" s="1">
        <v>2</v>
      </c>
      <c r="B82" s="1" t="s">
        <v>732</v>
      </c>
      <c r="C82" s="99" t="s">
        <v>70</v>
      </c>
      <c r="D82" s="116">
        <v>14</v>
      </c>
      <c r="E82" s="114"/>
      <c r="F82" s="114"/>
      <c r="G82" s="32"/>
      <c r="H82" s="32"/>
      <c r="I82" s="32"/>
      <c r="J82" s="32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14</v>
      </c>
      <c r="K82" s="32"/>
      <c r="L82" s="32" t="s">
        <v>760</v>
      </c>
      <c r="M82" s="32">
        <f>J82-(ROW(J82)-ROW(J$6))/10000</f>
        <v>13.9924</v>
      </c>
      <c r="N82" s="32">
        <f>COUNT(D82:I82)</f>
        <v>1</v>
      </c>
      <c r="O82" s="32" t="str">
        <f ca="1">IF(AND(N82=1,OFFSET(C82,0,O$3)&gt;0),"Y",0)</f>
        <v>Y</v>
      </c>
      <c r="P82" s="32"/>
      <c r="Q82" s="32"/>
      <c r="R82" s="33">
        <f>M82+S82/1000+T82/10000+U82/100000+V82/1000000+W82/10000000+X82/100000000</f>
        <v>14.006399999999999</v>
      </c>
      <c r="S82" s="116">
        <v>14</v>
      </c>
      <c r="T82" s="114"/>
      <c r="U82" s="114"/>
      <c r="V82" s="32"/>
      <c r="W82" s="32"/>
      <c r="X82" s="32"/>
      <c r="AD82" s="1"/>
      <c r="AE82" s="37"/>
      <c r="AF82" s="25"/>
      <c r="AG82" s="25"/>
      <c r="AH82" s="25"/>
      <c r="AI82" s="25"/>
      <c r="AJ82" s="25"/>
    </row>
    <row r="83" spans="1:36">
      <c r="A83" s="1">
        <v>3</v>
      </c>
      <c r="B83" s="1" t="s">
        <v>733</v>
      </c>
      <c r="C83" s="99" t="s">
        <v>58</v>
      </c>
      <c r="D83" s="116">
        <v>13</v>
      </c>
      <c r="E83" s="114"/>
      <c r="F83" s="114"/>
      <c r="G83" s="32"/>
      <c r="H83" s="32"/>
      <c r="I83" s="32"/>
      <c r="J83" s="32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13</v>
      </c>
      <c r="K83" s="32"/>
      <c r="L83" s="32" t="s">
        <v>761</v>
      </c>
      <c r="M83" s="32">
        <f>J83-(ROW(J83)-ROW(J$6))/10000</f>
        <v>12.9923</v>
      </c>
      <c r="N83" s="32">
        <f>COUNT(D83:I83)</f>
        <v>1</v>
      </c>
      <c r="O83" s="32" t="str">
        <f ca="1">IF(AND(N83=1,OFFSET(C83,0,O$3)&gt;0),"Y",0)</f>
        <v>Y</v>
      </c>
      <c r="P83" s="32"/>
      <c r="Q83" s="32"/>
      <c r="R83" s="33">
        <f>M83+S83/1000+T83/10000+U83/100000+V83/1000000+W83/10000000+X83/100000000</f>
        <v>13.0053</v>
      </c>
      <c r="S83" s="116">
        <v>13</v>
      </c>
      <c r="T83" s="114"/>
      <c r="U83" s="114"/>
      <c r="V83" s="32"/>
      <c r="W83" s="32"/>
      <c r="X83" s="32"/>
      <c r="AD83" s="1"/>
      <c r="AE83" s="37"/>
      <c r="AF83" s="25"/>
      <c r="AG83" s="25"/>
      <c r="AH83" s="25"/>
      <c r="AI83" s="25"/>
      <c r="AJ83" s="25"/>
    </row>
    <row r="84" spans="1:36" ht="3" customHeight="1">
      <c r="A84" s="99"/>
      <c r="B84" s="99"/>
      <c r="C84" s="99"/>
      <c r="D84" s="116"/>
      <c r="E84" s="116"/>
      <c r="F84" s="114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S84" s="32"/>
      <c r="T84" s="32"/>
      <c r="U84" s="32"/>
      <c r="V84" s="32"/>
      <c r="W84" s="32"/>
      <c r="X84" s="32"/>
      <c r="AD84" s="1"/>
      <c r="AE84" s="37"/>
      <c r="AF84" s="25"/>
      <c r="AG84" s="25"/>
      <c r="AH84" s="25"/>
      <c r="AI84" s="25"/>
      <c r="AJ84" s="25"/>
    </row>
    <row r="85" spans="1:36" ht="15">
      <c r="C85" s="112"/>
      <c r="D85" s="113"/>
      <c r="E85" s="114"/>
      <c r="F85" s="114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S85" s="32"/>
      <c r="T85" s="32"/>
      <c r="U85" s="32"/>
      <c r="V85" s="32"/>
      <c r="W85" s="32"/>
      <c r="X85" s="32"/>
      <c r="AD85" s="1"/>
      <c r="AE85" s="37"/>
      <c r="AF85" s="25"/>
      <c r="AG85" s="25"/>
      <c r="AH85" s="25"/>
      <c r="AI85" s="25"/>
      <c r="AJ85" s="25"/>
    </row>
    <row r="86" spans="1:36" ht="15">
      <c r="A86" s="26" t="s">
        <v>762</v>
      </c>
      <c r="C86" s="112"/>
      <c r="D86" s="113"/>
      <c r="E86" s="114"/>
      <c r="F86" s="114"/>
      <c r="G86" s="115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S86" s="32"/>
      <c r="T86" s="32"/>
      <c r="U86" s="32"/>
      <c r="V86" s="32"/>
      <c r="W86" s="32"/>
      <c r="X86" s="32"/>
      <c r="AD86" s="1"/>
      <c r="AE86" s="37"/>
      <c r="AF86" s="25"/>
      <c r="AG86" s="25"/>
      <c r="AH86" s="25">
        <v>60</v>
      </c>
      <c r="AI86" s="25">
        <v>56</v>
      </c>
      <c r="AJ86" s="25"/>
    </row>
    <row r="87" spans="1:36" ht="3" customHeight="1">
      <c r="C87" s="117"/>
      <c r="D87" s="114"/>
      <c r="E87" s="114"/>
      <c r="F87" s="118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113"/>
      <c r="T87" s="114"/>
      <c r="U87" s="114"/>
      <c r="V87" s="115"/>
      <c r="W87" s="32"/>
      <c r="X87" s="32"/>
      <c r="AD87" s="1"/>
      <c r="AE87" s="37"/>
      <c r="AF87" s="25"/>
      <c r="AG87" s="25"/>
      <c r="AH87" s="25"/>
      <c r="AI87" s="25"/>
      <c r="AJ87" s="25"/>
    </row>
    <row r="88" spans="1:36" ht="15"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114"/>
      <c r="T88" s="114"/>
      <c r="U88" s="118"/>
      <c r="V88" s="32"/>
      <c r="W88" s="32"/>
      <c r="X88" s="32"/>
      <c r="AD88" s="1"/>
      <c r="AE88" s="1"/>
    </row>
    <row r="89" spans="1:36">
      <c r="D89" s="27"/>
      <c r="F89" s="27"/>
      <c r="G89" s="27"/>
      <c r="H89" s="27"/>
      <c r="AD89" s="1"/>
      <c r="AE89" s="1"/>
    </row>
    <row r="90" spans="1:36">
      <c r="D90" s="27"/>
      <c r="E90" s="27"/>
      <c r="F90" s="27"/>
      <c r="G90" s="27"/>
      <c r="H90" s="27"/>
      <c r="AD90" s="1"/>
      <c r="AE90" s="1"/>
    </row>
    <row r="91" spans="1:36" ht="15">
      <c r="D91" s="27"/>
      <c r="E91" s="62"/>
      <c r="F91" s="27"/>
      <c r="G91" s="27"/>
      <c r="H91" s="27"/>
      <c r="AD91" s="1"/>
      <c r="AE91" s="1"/>
    </row>
    <row r="92" spans="1:36" ht="15">
      <c r="D92" s="27"/>
      <c r="E92" s="27"/>
      <c r="F92" s="27"/>
      <c r="G92" s="27"/>
      <c r="H92" s="62"/>
      <c r="AD92" s="1"/>
      <c r="AE92" s="1"/>
    </row>
    <row r="93" spans="1:36">
      <c r="D93" s="27"/>
      <c r="E93" s="27"/>
      <c r="F93" s="27"/>
      <c r="G93" s="27"/>
      <c r="H93" s="27"/>
      <c r="AD93" s="1"/>
      <c r="AE93" s="1"/>
    </row>
    <row r="94" spans="1:36">
      <c r="D94" s="27"/>
      <c r="E94" s="27"/>
      <c r="F94" s="27"/>
      <c r="G94" s="27"/>
      <c r="H94" s="27"/>
      <c r="AD94" s="1"/>
      <c r="AE94" s="1"/>
    </row>
    <row r="95" spans="1:36" ht="15">
      <c r="D95" s="27"/>
      <c r="E95" s="27"/>
      <c r="F95" s="27"/>
      <c r="G95" s="62"/>
      <c r="H95" s="27"/>
      <c r="AD95" s="1"/>
      <c r="AE95" s="1"/>
    </row>
    <row r="96" spans="1:36">
      <c r="D96" s="27"/>
      <c r="E96" s="27"/>
      <c r="F96" s="27"/>
      <c r="G96" s="27"/>
      <c r="H96" s="27"/>
      <c r="AD96" s="1"/>
      <c r="AE96" s="1"/>
    </row>
    <row r="97" spans="4:31">
      <c r="D97" s="27"/>
      <c r="E97" s="27"/>
      <c r="F97" s="27"/>
      <c r="G97" s="27"/>
      <c r="H97" s="27"/>
      <c r="AD97" s="1"/>
      <c r="AE97" s="1"/>
    </row>
    <row r="98" spans="4:31">
      <c r="D98" s="27"/>
      <c r="E98" s="27"/>
      <c r="F98" s="27"/>
      <c r="G98" s="27"/>
      <c r="H98" s="27"/>
      <c r="AD98" s="1"/>
      <c r="AE98" s="1"/>
    </row>
    <row r="99" spans="4:31">
      <c r="D99" s="27"/>
      <c r="E99" s="27"/>
      <c r="F99" s="27"/>
      <c r="G99" s="27"/>
      <c r="H99" s="27"/>
      <c r="AD99" s="1"/>
      <c r="AE99" s="1"/>
    </row>
    <row r="100" spans="4:31" ht="15">
      <c r="D100" s="27"/>
      <c r="E100" s="27"/>
      <c r="F100" s="62"/>
      <c r="G100" s="27"/>
      <c r="H100" s="27"/>
      <c r="AD100" s="1"/>
      <c r="AE100" s="1"/>
    </row>
    <row r="101" spans="4:31">
      <c r="D101" s="27"/>
      <c r="E101" s="27"/>
      <c r="F101" s="27"/>
      <c r="G101" s="27"/>
      <c r="H101" s="27"/>
      <c r="AD101" s="1"/>
      <c r="AE101" s="1"/>
    </row>
    <row r="102" spans="4:31" ht="15">
      <c r="D102" s="62"/>
      <c r="E102" s="62"/>
      <c r="F102" s="27"/>
      <c r="G102" s="27"/>
      <c r="H102" s="27"/>
      <c r="AD102" s="1"/>
      <c r="AE102" s="1"/>
    </row>
    <row r="103" spans="4:31">
      <c r="D103" s="27"/>
      <c r="E103" s="27"/>
      <c r="F103" s="27"/>
      <c r="G103" s="27"/>
      <c r="H103" s="27"/>
      <c r="AD103" s="1"/>
      <c r="AE103" s="1"/>
    </row>
    <row r="104" spans="4:31">
      <c r="D104" s="27"/>
      <c r="E104" s="27"/>
      <c r="F104" s="27"/>
      <c r="G104" s="27"/>
      <c r="AD104" s="1"/>
      <c r="AE104" s="1"/>
    </row>
    <row r="105" spans="4:31">
      <c r="D105" s="27"/>
      <c r="E105" s="27"/>
      <c r="F105" s="27"/>
      <c r="G105" s="27"/>
      <c r="AD105" s="1"/>
      <c r="AE105" s="1"/>
    </row>
    <row r="106" spans="4:31" ht="15">
      <c r="D106" s="27"/>
      <c r="E106" s="27"/>
      <c r="G106" s="27"/>
      <c r="H106" s="62"/>
      <c r="AD106" s="1"/>
      <c r="AE106" s="1"/>
    </row>
    <row r="107" spans="4:31">
      <c r="E107" s="27"/>
      <c r="G107" s="27"/>
      <c r="H107" s="27"/>
      <c r="AD107" s="1"/>
      <c r="AE107" s="1"/>
    </row>
    <row r="108" spans="4:31" ht="15">
      <c r="E108" s="27"/>
      <c r="F108" s="62"/>
      <c r="H108" s="27"/>
      <c r="AD108" s="1"/>
      <c r="AE108" s="1"/>
    </row>
    <row r="109" spans="4:31" ht="15">
      <c r="D109" s="62"/>
      <c r="F109" s="27"/>
      <c r="H109" s="27"/>
      <c r="AD109" s="1"/>
      <c r="AE109" s="1"/>
    </row>
    <row r="110" spans="4:31" ht="15">
      <c r="D110" s="27"/>
      <c r="F110" s="27"/>
      <c r="G110" s="62"/>
      <c r="H110" s="27"/>
      <c r="AD110" s="1"/>
      <c r="AE110" s="1"/>
    </row>
    <row r="111" spans="4:31" ht="15">
      <c r="D111" s="27"/>
      <c r="E111" s="62"/>
      <c r="F111" s="27"/>
      <c r="G111" s="27"/>
      <c r="H111" s="27"/>
      <c r="AD111" s="1"/>
      <c r="AE111" s="1"/>
    </row>
    <row r="112" spans="4:31">
      <c r="D112" s="27"/>
      <c r="E112" s="27"/>
      <c r="F112" s="27"/>
      <c r="G112" s="27"/>
      <c r="H112" s="27"/>
      <c r="AD112" s="1"/>
      <c r="AE112" s="1"/>
    </row>
    <row r="113" spans="5:31">
      <c r="E113" s="27"/>
      <c r="G113" s="27"/>
      <c r="H113" s="27"/>
      <c r="AD113" s="1"/>
      <c r="AE113" s="1"/>
    </row>
    <row r="114" spans="5:31">
      <c r="E114" s="27"/>
      <c r="G114" s="27"/>
      <c r="AD114" s="1"/>
      <c r="AE114" s="1"/>
    </row>
    <row r="115" spans="5:31">
      <c r="AD115" s="1"/>
      <c r="AE115" s="1"/>
    </row>
    <row r="116" spans="5:31" ht="15">
      <c r="H116" s="62"/>
      <c r="AD116" s="1"/>
      <c r="AE116" s="1"/>
    </row>
    <row r="117" spans="5:31" ht="15">
      <c r="E117" s="62"/>
      <c r="G117" s="62"/>
      <c r="H117" s="27"/>
      <c r="AD117" s="1"/>
      <c r="AE117" s="1"/>
    </row>
    <row r="118" spans="5:31">
      <c r="E118" s="27"/>
      <c r="G118" s="27"/>
      <c r="H118" s="27"/>
      <c r="AD118" s="1"/>
      <c r="AE118" s="1"/>
    </row>
    <row r="119" spans="5:31">
      <c r="E119" s="27"/>
      <c r="G119" s="27"/>
      <c r="H119" s="27"/>
      <c r="AD119" s="1"/>
      <c r="AE119" s="1"/>
    </row>
    <row r="120" spans="5:31">
      <c r="E120" s="27"/>
      <c r="G120" s="27"/>
      <c r="H120" s="27"/>
      <c r="AD120" s="1"/>
      <c r="AE120" s="1"/>
    </row>
    <row r="121" spans="5:31">
      <c r="G121" s="27"/>
      <c r="AD121" s="1"/>
      <c r="AE121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2022-10-17T17:40:04Z</dcterms:created>
  <dcterms:modified xsi:type="dcterms:W3CDTF">2022-12-08T09:00:52Z</dcterms:modified>
</cp:coreProperties>
</file>